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E03D08-8E6F-4B54-839D-64107CD96A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2" l="1"/>
  <c r="X493" i="2"/>
  <c r="BO492" i="2"/>
  <c r="BM492" i="2"/>
  <c r="Y492" i="2"/>
  <c r="AA505" i="2" s="1"/>
  <c r="P492" i="2"/>
  <c r="X489" i="2"/>
  <c r="X488" i="2"/>
  <c r="BO487" i="2"/>
  <c r="BM487" i="2"/>
  <c r="Y487" i="2"/>
  <c r="P487" i="2"/>
  <c r="BO486" i="2"/>
  <c r="BM486" i="2"/>
  <c r="Y486" i="2"/>
  <c r="P486" i="2"/>
  <c r="Y484" i="2"/>
  <c r="X484" i="2"/>
  <c r="Z483" i="2"/>
  <c r="X483" i="2"/>
  <c r="BO482" i="2"/>
  <c r="BN482" i="2"/>
  <c r="BM482" i="2"/>
  <c r="Z482" i="2"/>
  <c r="Y482" i="2"/>
  <c r="BP482" i="2" s="1"/>
  <c r="P482" i="2"/>
  <c r="X480" i="2"/>
  <c r="X479" i="2"/>
  <c r="BO478" i="2"/>
  <c r="BM478" i="2"/>
  <c r="Y478" i="2"/>
  <c r="BN478" i="2" s="1"/>
  <c r="P478" i="2"/>
  <c r="BO477" i="2"/>
  <c r="BM477" i="2"/>
  <c r="Z477" i="2"/>
  <c r="Y477" i="2"/>
  <c r="BP477" i="2" s="1"/>
  <c r="P477" i="2"/>
  <c r="X475" i="2"/>
  <c r="X474" i="2"/>
  <c r="BO473" i="2"/>
  <c r="BM473" i="2"/>
  <c r="Y473" i="2"/>
  <c r="P473" i="2"/>
  <c r="BP472" i="2"/>
  <c r="BO472" i="2"/>
  <c r="BN472" i="2"/>
  <c r="BM472" i="2"/>
  <c r="Z472" i="2"/>
  <c r="Y472" i="2"/>
  <c r="BO471" i="2"/>
  <c r="BM471" i="2"/>
  <c r="Y471" i="2"/>
  <c r="Z471" i="2" s="1"/>
  <c r="P471" i="2"/>
  <c r="X469" i="2"/>
  <c r="X468" i="2"/>
  <c r="BO467" i="2"/>
  <c r="BM467" i="2"/>
  <c r="Y467" i="2"/>
  <c r="P467" i="2"/>
  <c r="BO466" i="2"/>
  <c r="BM466" i="2"/>
  <c r="Y466" i="2"/>
  <c r="P466" i="2"/>
  <c r="BP465" i="2"/>
  <c r="BO465" i="2"/>
  <c r="BN465" i="2"/>
  <c r="BM465" i="2"/>
  <c r="Z465" i="2"/>
  <c r="Y465" i="2"/>
  <c r="P465" i="2"/>
  <c r="BO464" i="2"/>
  <c r="BM464" i="2"/>
  <c r="Y464" i="2"/>
  <c r="P464" i="2"/>
  <c r="Y460" i="2"/>
  <c r="X460" i="2"/>
  <c r="Y459" i="2"/>
  <c r="X459" i="2"/>
  <c r="BP458" i="2"/>
  <c r="BO458" i="2"/>
  <c r="BM458" i="2"/>
  <c r="Y458" i="2"/>
  <c r="BN458" i="2" s="1"/>
  <c r="P458" i="2"/>
  <c r="BO457" i="2"/>
  <c r="BM457" i="2"/>
  <c r="Y457" i="2"/>
  <c r="BP457" i="2" s="1"/>
  <c r="P457" i="2"/>
  <c r="BO456" i="2"/>
  <c r="BM456" i="2"/>
  <c r="Y456" i="2"/>
  <c r="P456" i="2"/>
  <c r="X454" i="2"/>
  <c r="X453" i="2"/>
  <c r="BO452" i="2"/>
  <c r="BM452" i="2"/>
  <c r="Y452" i="2"/>
  <c r="BP452" i="2" s="1"/>
  <c r="P452" i="2"/>
  <c r="BP451" i="2"/>
  <c r="BO451" i="2"/>
  <c r="BN451" i="2"/>
  <c r="BM451" i="2"/>
  <c r="Z451" i="2"/>
  <c r="Y451" i="2"/>
  <c r="P451" i="2"/>
  <c r="BO450" i="2"/>
  <c r="BM450" i="2"/>
  <c r="Y450" i="2"/>
  <c r="BP450" i="2" s="1"/>
  <c r="P450" i="2"/>
  <c r="BO449" i="2"/>
  <c r="BM449" i="2"/>
  <c r="Y449" i="2"/>
  <c r="P449" i="2"/>
  <c r="BP448" i="2"/>
  <c r="BO448" i="2"/>
  <c r="BM448" i="2"/>
  <c r="Y448" i="2"/>
  <c r="BN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BP442" i="2" s="1"/>
  <c r="P442" i="2"/>
  <c r="BP441" i="2"/>
  <c r="BO441" i="2"/>
  <c r="BN441" i="2"/>
  <c r="BM441" i="2"/>
  <c r="Z441" i="2"/>
  <c r="Y441" i="2"/>
  <c r="P441" i="2"/>
  <c r="X439" i="2"/>
  <c r="X438" i="2"/>
  <c r="BO437" i="2"/>
  <c r="BM437" i="2"/>
  <c r="Y437" i="2"/>
  <c r="Z437" i="2" s="1"/>
  <c r="P437" i="2"/>
  <c r="BO436" i="2"/>
  <c r="BM436" i="2"/>
  <c r="Y436" i="2"/>
  <c r="Z436" i="2" s="1"/>
  <c r="P436" i="2"/>
  <c r="BO435" i="2"/>
  <c r="BM435" i="2"/>
  <c r="Y435" i="2"/>
  <c r="P435" i="2"/>
  <c r="BO434" i="2"/>
  <c r="BM434" i="2"/>
  <c r="Y434" i="2"/>
  <c r="P434" i="2"/>
  <c r="BP433" i="2"/>
  <c r="BO433" i="2"/>
  <c r="BN433" i="2"/>
  <c r="BM433" i="2"/>
  <c r="Z433" i="2"/>
  <c r="Y433" i="2"/>
  <c r="P433" i="2"/>
  <c r="BO432" i="2"/>
  <c r="BM432" i="2"/>
  <c r="Y432" i="2"/>
  <c r="BP432" i="2" s="1"/>
  <c r="P432" i="2"/>
  <c r="BO431" i="2"/>
  <c r="BM431" i="2"/>
  <c r="Y431" i="2"/>
  <c r="P431" i="2"/>
  <c r="BO430" i="2"/>
  <c r="BM430" i="2"/>
  <c r="Y430" i="2"/>
  <c r="BP430" i="2" s="1"/>
  <c r="P430" i="2"/>
  <c r="BO429" i="2"/>
  <c r="BM429" i="2"/>
  <c r="Y429" i="2"/>
  <c r="Z429" i="2" s="1"/>
  <c r="P429" i="2"/>
  <c r="BP428" i="2"/>
  <c r="BO428" i="2"/>
  <c r="BM428" i="2"/>
  <c r="Y428" i="2"/>
  <c r="BN428" i="2" s="1"/>
  <c r="P428" i="2"/>
  <c r="BO427" i="2"/>
  <c r="BM427" i="2"/>
  <c r="Y427" i="2"/>
  <c r="BP427" i="2" s="1"/>
  <c r="P427" i="2"/>
  <c r="BO426" i="2"/>
  <c r="BM426" i="2"/>
  <c r="Y426" i="2"/>
  <c r="P426" i="2"/>
  <c r="X422" i="2"/>
  <c r="X421" i="2"/>
  <c r="BO420" i="2"/>
  <c r="BM420" i="2"/>
  <c r="Y420" i="2"/>
  <c r="Y422" i="2" s="1"/>
  <c r="P420" i="2"/>
  <c r="X417" i="2"/>
  <c r="X416" i="2"/>
  <c r="BO415" i="2"/>
  <c r="BM415" i="2"/>
  <c r="Y415" i="2"/>
  <c r="P415" i="2"/>
  <c r="BO414" i="2"/>
  <c r="BM414" i="2"/>
  <c r="Y414" i="2"/>
  <c r="Z414" i="2" s="1"/>
  <c r="P414" i="2"/>
  <c r="BO413" i="2"/>
  <c r="BM413" i="2"/>
  <c r="Y413" i="2"/>
  <c r="Z413" i="2" s="1"/>
  <c r="P413" i="2"/>
  <c r="BP412" i="2"/>
  <c r="BO412" i="2"/>
  <c r="BN412" i="2"/>
  <c r="BM412" i="2"/>
  <c r="Z412" i="2"/>
  <c r="Y412" i="2"/>
  <c r="Y416" i="2" s="1"/>
  <c r="P412" i="2"/>
  <c r="X410" i="2"/>
  <c r="Y409" i="2"/>
  <c r="X409" i="2"/>
  <c r="BP408" i="2"/>
  <c r="BO408" i="2"/>
  <c r="BN408" i="2"/>
  <c r="BM408" i="2"/>
  <c r="Z408" i="2"/>
  <c r="Z409" i="2" s="1"/>
  <c r="Y408" i="2"/>
  <c r="P408" i="2"/>
  <c r="X405" i="2"/>
  <c r="X404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P398" i="2"/>
  <c r="BO397" i="2"/>
  <c r="BM397" i="2"/>
  <c r="Y397" i="2"/>
  <c r="P397" i="2"/>
  <c r="BO396" i="2"/>
  <c r="BM396" i="2"/>
  <c r="Y396" i="2"/>
  <c r="BP396" i="2" s="1"/>
  <c r="P396" i="2"/>
  <c r="BP395" i="2"/>
  <c r="BO395" i="2"/>
  <c r="BN395" i="2"/>
  <c r="BM395" i="2"/>
  <c r="Z395" i="2"/>
  <c r="Y395" i="2"/>
  <c r="P395" i="2"/>
  <c r="BO394" i="2"/>
  <c r="BM394" i="2"/>
  <c r="Y394" i="2"/>
  <c r="BP394" i="2" s="1"/>
  <c r="P394" i="2"/>
  <c r="BO393" i="2"/>
  <c r="BM393" i="2"/>
  <c r="Y393" i="2"/>
  <c r="P393" i="2"/>
  <c r="BP392" i="2"/>
  <c r="BO392" i="2"/>
  <c r="BM392" i="2"/>
  <c r="Y392" i="2"/>
  <c r="BN392" i="2" s="1"/>
  <c r="P392" i="2"/>
  <c r="BO391" i="2"/>
  <c r="BM391" i="2"/>
  <c r="Y391" i="2"/>
  <c r="BP391" i="2" s="1"/>
  <c r="P391" i="2"/>
  <c r="BO390" i="2"/>
  <c r="BM390" i="2"/>
  <c r="Y390" i="2"/>
  <c r="P390" i="2"/>
  <c r="BP389" i="2"/>
  <c r="BO389" i="2"/>
  <c r="BN389" i="2"/>
  <c r="BM389" i="2"/>
  <c r="Z389" i="2"/>
  <c r="Y389" i="2"/>
  <c r="P389" i="2"/>
  <c r="X385" i="2"/>
  <c r="Y384" i="2"/>
  <c r="X384" i="2"/>
  <c r="BP383" i="2"/>
  <c r="BO383" i="2"/>
  <c r="BN383" i="2"/>
  <c r="BM383" i="2"/>
  <c r="Z383" i="2"/>
  <c r="Z384" i="2" s="1"/>
  <c r="Y383" i="2"/>
  <c r="Y385" i="2" s="1"/>
  <c r="P383" i="2"/>
  <c r="X381" i="2"/>
  <c r="X380" i="2"/>
  <c r="BO379" i="2"/>
  <c r="BM379" i="2"/>
  <c r="Y379" i="2"/>
  <c r="Z379" i="2" s="1"/>
  <c r="P379" i="2"/>
  <c r="BO378" i="2"/>
  <c r="BM378" i="2"/>
  <c r="Y378" i="2"/>
  <c r="Z378" i="2" s="1"/>
  <c r="Z380" i="2" s="1"/>
  <c r="P378" i="2"/>
  <c r="X376" i="2"/>
  <c r="X375" i="2"/>
  <c r="BO374" i="2"/>
  <c r="BM374" i="2"/>
  <c r="Y374" i="2"/>
  <c r="BO373" i="2"/>
  <c r="BM373" i="2"/>
  <c r="Y373" i="2"/>
  <c r="Z373" i="2" s="1"/>
  <c r="P373" i="2"/>
  <c r="X371" i="2"/>
  <c r="X370" i="2"/>
  <c r="BO369" i="2"/>
  <c r="BM369" i="2"/>
  <c r="Y369" i="2"/>
  <c r="P369" i="2"/>
  <c r="BP368" i="2"/>
  <c r="BO368" i="2"/>
  <c r="BN368" i="2"/>
  <c r="BM368" i="2"/>
  <c r="Z368" i="2"/>
  <c r="Y368" i="2"/>
  <c r="P368" i="2"/>
  <c r="BO367" i="2"/>
  <c r="BM367" i="2"/>
  <c r="Z367" i="2"/>
  <c r="Y367" i="2"/>
  <c r="BP367" i="2" s="1"/>
  <c r="P367" i="2"/>
  <c r="X364" i="2"/>
  <c r="X363" i="2"/>
  <c r="BO362" i="2"/>
  <c r="BM362" i="2"/>
  <c r="Y362" i="2"/>
  <c r="P362" i="2"/>
  <c r="X360" i="2"/>
  <c r="X359" i="2"/>
  <c r="BO358" i="2"/>
  <c r="BM358" i="2"/>
  <c r="Y358" i="2"/>
  <c r="P358" i="2"/>
  <c r="BO357" i="2"/>
  <c r="BM357" i="2"/>
  <c r="Y357" i="2"/>
  <c r="P357" i="2"/>
  <c r="X355" i="2"/>
  <c r="X354" i="2"/>
  <c r="BO353" i="2"/>
  <c r="BM353" i="2"/>
  <c r="Y353" i="2"/>
  <c r="BP353" i="2" s="1"/>
  <c r="P353" i="2"/>
  <c r="BO352" i="2"/>
  <c r="BM352" i="2"/>
  <c r="Z352" i="2"/>
  <c r="Y352" i="2"/>
  <c r="BP352" i="2" s="1"/>
  <c r="P352" i="2"/>
  <c r="X350" i="2"/>
  <c r="X349" i="2"/>
  <c r="BO348" i="2"/>
  <c r="BM348" i="2"/>
  <c r="Y348" i="2"/>
  <c r="P348" i="2"/>
  <c r="BP347" i="2"/>
  <c r="BO347" i="2"/>
  <c r="BN347" i="2"/>
  <c r="BM347" i="2"/>
  <c r="Z347" i="2"/>
  <c r="Y347" i="2"/>
  <c r="P347" i="2"/>
  <c r="BO346" i="2"/>
  <c r="BM346" i="2"/>
  <c r="Y346" i="2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P343" i="2"/>
  <c r="BO342" i="2"/>
  <c r="BM342" i="2"/>
  <c r="Z342" i="2"/>
  <c r="Y342" i="2"/>
  <c r="BP342" i="2" s="1"/>
  <c r="P342" i="2"/>
  <c r="X338" i="2"/>
  <c r="X337" i="2"/>
  <c r="BO336" i="2"/>
  <c r="BM336" i="2"/>
  <c r="Y336" i="2"/>
  <c r="P336" i="2"/>
  <c r="BP335" i="2"/>
  <c r="BO335" i="2"/>
  <c r="BN335" i="2"/>
  <c r="BM335" i="2"/>
  <c r="Z335" i="2"/>
  <c r="Y335" i="2"/>
  <c r="P335" i="2"/>
  <c r="BO334" i="2"/>
  <c r="BM334" i="2"/>
  <c r="Y334" i="2"/>
  <c r="P334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P327" i="2"/>
  <c r="X325" i="2"/>
  <c r="X324" i="2"/>
  <c r="BO323" i="2"/>
  <c r="BM323" i="2"/>
  <c r="Y323" i="2"/>
  <c r="P323" i="2"/>
  <c r="BO322" i="2"/>
  <c r="BM322" i="2"/>
  <c r="Y322" i="2"/>
  <c r="P322" i="2"/>
  <c r="BO321" i="2"/>
  <c r="BM321" i="2"/>
  <c r="Y321" i="2"/>
  <c r="BN321" i="2" s="1"/>
  <c r="BO320" i="2"/>
  <c r="BM320" i="2"/>
  <c r="Y320" i="2"/>
  <c r="P320" i="2"/>
  <c r="X318" i="2"/>
  <c r="X317" i="2"/>
  <c r="BO316" i="2"/>
  <c r="BM316" i="2"/>
  <c r="Y316" i="2"/>
  <c r="P316" i="2"/>
  <c r="BP315" i="2"/>
  <c r="BO315" i="2"/>
  <c r="BN315" i="2"/>
  <c r="BM315" i="2"/>
  <c r="Z315" i="2"/>
  <c r="Y315" i="2"/>
  <c r="P315" i="2"/>
  <c r="BO314" i="2"/>
  <c r="BM314" i="2"/>
  <c r="Y314" i="2"/>
  <c r="BP314" i="2" s="1"/>
  <c r="P314" i="2"/>
  <c r="X312" i="2"/>
  <c r="X311" i="2"/>
  <c r="BO310" i="2"/>
  <c r="BM310" i="2"/>
  <c r="Y310" i="2"/>
  <c r="Z310" i="2" s="1"/>
  <c r="P310" i="2"/>
  <c r="BO309" i="2"/>
  <c r="BM309" i="2"/>
  <c r="Y309" i="2"/>
  <c r="BP309" i="2" s="1"/>
  <c r="P309" i="2"/>
  <c r="BO308" i="2"/>
  <c r="BM308" i="2"/>
  <c r="Z308" i="2"/>
  <c r="Y308" i="2"/>
  <c r="P308" i="2"/>
  <c r="BO307" i="2"/>
  <c r="BN307" i="2"/>
  <c r="BM307" i="2"/>
  <c r="Z307" i="2"/>
  <c r="Y307" i="2"/>
  <c r="BP307" i="2" s="1"/>
  <c r="P307" i="2"/>
  <c r="BO306" i="2"/>
  <c r="BM306" i="2"/>
  <c r="Y306" i="2"/>
  <c r="BN306" i="2" s="1"/>
  <c r="P306" i="2"/>
  <c r="X304" i="2"/>
  <c r="Y303" i="2"/>
  <c r="X303" i="2"/>
  <c r="BO302" i="2"/>
  <c r="BM302" i="2"/>
  <c r="Z302" i="2"/>
  <c r="Y302" i="2"/>
  <c r="BP302" i="2" s="1"/>
  <c r="P302" i="2"/>
  <c r="BO301" i="2"/>
  <c r="BM301" i="2"/>
  <c r="Y301" i="2"/>
  <c r="Z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N297" i="2"/>
  <c r="BM297" i="2"/>
  <c r="Z297" i="2"/>
  <c r="Y297" i="2"/>
  <c r="BP297" i="2" s="1"/>
  <c r="P297" i="2"/>
  <c r="BO296" i="2"/>
  <c r="BM296" i="2"/>
  <c r="Y296" i="2"/>
  <c r="BN296" i="2" s="1"/>
  <c r="P296" i="2"/>
  <c r="X294" i="2"/>
  <c r="X293" i="2"/>
  <c r="BO292" i="2"/>
  <c r="BM292" i="2"/>
  <c r="Y292" i="2"/>
  <c r="P292" i="2"/>
  <c r="BO291" i="2"/>
  <c r="BM291" i="2"/>
  <c r="Y291" i="2"/>
  <c r="Z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BO288" i="2"/>
  <c r="BM288" i="2"/>
  <c r="Y288" i="2"/>
  <c r="P288" i="2"/>
  <c r="Y285" i="2"/>
  <c r="X285" i="2"/>
  <c r="X284" i="2"/>
  <c r="BP283" i="2"/>
  <c r="BO283" i="2"/>
  <c r="BM283" i="2"/>
  <c r="Y283" i="2"/>
  <c r="P283" i="2"/>
  <c r="Y280" i="2"/>
  <c r="X280" i="2"/>
  <c r="Y279" i="2"/>
  <c r="X279" i="2"/>
  <c r="BP278" i="2"/>
  <c r="BO278" i="2"/>
  <c r="BM278" i="2"/>
  <c r="Y278" i="2"/>
  <c r="BN278" i="2" s="1"/>
  <c r="P278" i="2"/>
  <c r="X276" i="2"/>
  <c r="X275" i="2"/>
  <c r="BO274" i="2"/>
  <c r="BM274" i="2"/>
  <c r="Y274" i="2"/>
  <c r="P274" i="2"/>
  <c r="X271" i="2"/>
  <c r="X270" i="2"/>
  <c r="BO269" i="2"/>
  <c r="BM269" i="2"/>
  <c r="Z269" i="2"/>
  <c r="Y269" i="2"/>
  <c r="BN269" i="2" s="1"/>
  <c r="P269" i="2"/>
  <c r="BO268" i="2"/>
  <c r="BM268" i="2"/>
  <c r="Y268" i="2"/>
  <c r="P268" i="2"/>
  <c r="BO267" i="2"/>
  <c r="BM267" i="2"/>
  <c r="Y267" i="2"/>
  <c r="P267" i="2"/>
  <c r="X264" i="2"/>
  <c r="X263" i="2"/>
  <c r="BP262" i="2"/>
  <c r="BO262" i="2"/>
  <c r="BN262" i="2"/>
  <c r="BM262" i="2"/>
  <c r="Z262" i="2"/>
  <c r="Y262" i="2"/>
  <c r="P262" i="2"/>
  <c r="BO261" i="2"/>
  <c r="BM261" i="2"/>
  <c r="Y261" i="2"/>
  <c r="P261" i="2"/>
  <c r="BO260" i="2"/>
  <c r="BM260" i="2"/>
  <c r="Y260" i="2"/>
  <c r="P260" i="2"/>
  <c r="BP259" i="2"/>
  <c r="BO259" i="2"/>
  <c r="BN259" i="2"/>
  <c r="BM259" i="2"/>
  <c r="Z259" i="2"/>
  <c r="Y259" i="2"/>
  <c r="P259" i="2"/>
  <c r="X256" i="2"/>
  <c r="X255" i="2"/>
  <c r="BO254" i="2"/>
  <c r="BM254" i="2"/>
  <c r="Y254" i="2"/>
  <c r="P254" i="2"/>
  <c r="BO253" i="2"/>
  <c r="BM253" i="2"/>
  <c r="Y253" i="2"/>
  <c r="P253" i="2"/>
  <c r="BO252" i="2"/>
  <c r="BM252" i="2"/>
  <c r="Y252" i="2"/>
  <c r="P252" i="2"/>
  <c r="BP251" i="2"/>
  <c r="BO251" i="2"/>
  <c r="BN251" i="2"/>
  <c r="BM251" i="2"/>
  <c r="Z251" i="2"/>
  <c r="Y251" i="2"/>
  <c r="P251" i="2"/>
  <c r="BO250" i="2"/>
  <c r="BM250" i="2"/>
  <c r="Y250" i="2"/>
  <c r="P250" i="2"/>
  <c r="X247" i="2"/>
  <c r="X246" i="2"/>
  <c r="BP245" i="2"/>
  <c r="BO245" i="2"/>
  <c r="BN245" i="2"/>
  <c r="BM245" i="2"/>
  <c r="Z245" i="2"/>
  <c r="Y245" i="2"/>
  <c r="P245" i="2"/>
  <c r="BO244" i="2"/>
  <c r="BM244" i="2"/>
  <c r="Y244" i="2"/>
  <c r="BP244" i="2" s="1"/>
  <c r="P244" i="2"/>
  <c r="BO243" i="2"/>
  <c r="BM243" i="2"/>
  <c r="Y243" i="2"/>
  <c r="P243" i="2"/>
  <c r="BP242" i="2"/>
  <c r="BO242" i="2"/>
  <c r="BM242" i="2"/>
  <c r="Y242" i="2"/>
  <c r="BN242" i="2" s="1"/>
  <c r="P242" i="2"/>
  <c r="BO241" i="2"/>
  <c r="BM241" i="2"/>
  <c r="Y241" i="2"/>
  <c r="BP241" i="2" s="1"/>
  <c r="P241" i="2"/>
  <c r="X239" i="2"/>
  <c r="X238" i="2"/>
  <c r="BO237" i="2"/>
  <c r="BM237" i="2"/>
  <c r="Y237" i="2"/>
  <c r="BN237" i="2" s="1"/>
  <c r="P237" i="2"/>
  <c r="X235" i="2"/>
  <c r="X234" i="2"/>
  <c r="BO233" i="2"/>
  <c r="BM233" i="2"/>
  <c r="Y233" i="2"/>
  <c r="P233" i="2"/>
  <c r="X231" i="2"/>
  <c r="X230" i="2"/>
  <c r="BO229" i="2"/>
  <c r="BM229" i="2"/>
  <c r="Y229" i="2"/>
  <c r="BP229" i="2" s="1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P225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P223" i="2"/>
  <c r="BO222" i="2"/>
  <c r="BN222" i="2"/>
  <c r="BM222" i="2"/>
  <c r="Z222" i="2"/>
  <c r="Y222" i="2"/>
  <c r="BP222" i="2" s="1"/>
  <c r="P222" i="2"/>
  <c r="BO221" i="2"/>
  <c r="BM221" i="2"/>
  <c r="Y221" i="2"/>
  <c r="P221" i="2"/>
  <c r="BO220" i="2"/>
  <c r="BM220" i="2"/>
  <c r="Y220" i="2"/>
  <c r="BP220" i="2" s="1"/>
  <c r="X217" i="2"/>
  <c r="X216" i="2"/>
  <c r="BO215" i="2"/>
  <c r="BM215" i="2"/>
  <c r="Y215" i="2"/>
  <c r="Y216" i="2" s="1"/>
  <c r="P215" i="2"/>
  <c r="BP214" i="2"/>
  <c r="BO214" i="2"/>
  <c r="BN214" i="2"/>
  <c r="BM214" i="2"/>
  <c r="Z214" i="2"/>
  <c r="Y214" i="2"/>
  <c r="Y217" i="2" s="1"/>
  <c r="P214" i="2"/>
  <c r="X212" i="2"/>
  <c r="X211" i="2"/>
  <c r="BO210" i="2"/>
  <c r="BM210" i="2"/>
  <c r="Y210" i="2"/>
  <c r="Z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N206" i="2"/>
  <c r="BM206" i="2"/>
  <c r="Z206" i="2"/>
  <c r="Y206" i="2"/>
  <c r="BP206" i="2" s="1"/>
  <c r="P206" i="2"/>
  <c r="BO205" i="2"/>
  <c r="BM205" i="2"/>
  <c r="Y205" i="2"/>
  <c r="BN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O192" i="2"/>
  <c r="BM192" i="2"/>
  <c r="Z192" i="2"/>
  <c r="Y192" i="2"/>
  <c r="P192" i="2"/>
  <c r="BO191" i="2"/>
  <c r="BM191" i="2"/>
  <c r="Y191" i="2"/>
  <c r="BN191" i="2" s="1"/>
  <c r="P191" i="2"/>
  <c r="X189" i="2"/>
  <c r="X188" i="2"/>
  <c r="BO187" i="2"/>
  <c r="BM187" i="2"/>
  <c r="Z187" i="2"/>
  <c r="Y187" i="2"/>
  <c r="P187" i="2"/>
  <c r="BO186" i="2"/>
  <c r="BN186" i="2"/>
  <c r="BM186" i="2"/>
  <c r="Z186" i="2"/>
  <c r="Y186" i="2"/>
  <c r="BP186" i="2" s="1"/>
  <c r="P186" i="2"/>
  <c r="X184" i="2"/>
  <c r="X183" i="2"/>
  <c r="BO182" i="2"/>
  <c r="BM182" i="2"/>
  <c r="Y182" i="2"/>
  <c r="P182" i="2"/>
  <c r="BO181" i="2"/>
  <c r="BM181" i="2"/>
  <c r="Y181" i="2"/>
  <c r="BP181" i="2" s="1"/>
  <c r="P181" i="2"/>
  <c r="X178" i="2"/>
  <c r="Y177" i="2"/>
  <c r="X177" i="2"/>
  <c r="BP176" i="2"/>
  <c r="BO176" i="2"/>
  <c r="BN176" i="2"/>
  <c r="BM176" i="2"/>
  <c r="Z176" i="2"/>
  <c r="Z177" i="2" s="1"/>
  <c r="Y176" i="2"/>
  <c r="Y178" i="2" s="1"/>
  <c r="P176" i="2"/>
  <c r="X174" i="2"/>
  <c r="X173" i="2"/>
  <c r="BO172" i="2"/>
  <c r="BM172" i="2"/>
  <c r="Y172" i="2"/>
  <c r="P172" i="2"/>
  <c r="BP171" i="2"/>
  <c r="BO171" i="2"/>
  <c r="BN171" i="2"/>
  <c r="BM171" i="2"/>
  <c r="Z171" i="2"/>
  <c r="Y171" i="2"/>
  <c r="P171" i="2"/>
  <c r="BO170" i="2"/>
  <c r="BM170" i="2"/>
  <c r="Y170" i="2"/>
  <c r="BP170" i="2" s="1"/>
  <c r="P170" i="2"/>
  <c r="X168" i="2"/>
  <c r="X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Z164" i="2"/>
  <c r="Y164" i="2"/>
  <c r="P164" i="2"/>
  <c r="BO163" i="2"/>
  <c r="BN163" i="2"/>
  <c r="BM163" i="2"/>
  <c r="Z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X156" i="2"/>
  <c r="X155" i="2"/>
  <c r="BO154" i="2"/>
  <c r="BM154" i="2"/>
  <c r="Z154" i="2"/>
  <c r="Z155" i="2" s="1"/>
  <c r="Y154" i="2"/>
  <c r="P154" i="2"/>
  <c r="X150" i="2"/>
  <c r="X149" i="2"/>
  <c r="BO148" i="2"/>
  <c r="BM148" i="2"/>
  <c r="Z148" i="2"/>
  <c r="Y148" i="2"/>
  <c r="BN148" i="2" s="1"/>
  <c r="P148" i="2"/>
  <c r="BO147" i="2"/>
  <c r="BM147" i="2"/>
  <c r="Y147" i="2"/>
  <c r="BP147" i="2" s="1"/>
  <c r="P147" i="2"/>
  <c r="BO146" i="2"/>
  <c r="BM146" i="2"/>
  <c r="Y146" i="2"/>
  <c r="Y150" i="2" s="1"/>
  <c r="P146" i="2"/>
  <c r="X144" i="2"/>
  <c r="X143" i="2"/>
  <c r="BO142" i="2"/>
  <c r="BM142" i="2"/>
  <c r="Y142" i="2"/>
  <c r="BP142" i="2" s="1"/>
  <c r="BO141" i="2"/>
  <c r="BM141" i="2"/>
  <c r="Y141" i="2"/>
  <c r="P141" i="2"/>
  <c r="X138" i="2"/>
  <c r="X137" i="2"/>
  <c r="BP136" i="2"/>
  <c r="BO136" i="2"/>
  <c r="BN136" i="2"/>
  <c r="BM136" i="2"/>
  <c r="Z136" i="2"/>
  <c r="Y136" i="2"/>
  <c r="P136" i="2"/>
  <c r="BO135" i="2"/>
  <c r="BM135" i="2"/>
  <c r="Y135" i="2"/>
  <c r="Y137" i="2" s="1"/>
  <c r="P135" i="2"/>
  <c r="X133" i="2"/>
  <c r="X132" i="2"/>
  <c r="BP131" i="2"/>
  <c r="BO131" i="2"/>
  <c r="BN131" i="2"/>
  <c r="BM131" i="2"/>
  <c r="Z131" i="2"/>
  <c r="Y131" i="2"/>
  <c r="P131" i="2"/>
  <c r="BO130" i="2"/>
  <c r="BM130" i="2"/>
  <c r="Y130" i="2"/>
  <c r="BP130" i="2" s="1"/>
  <c r="P130" i="2"/>
  <c r="X128" i="2"/>
  <c r="X127" i="2"/>
  <c r="BO126" i="2"/>
  <c r="BM126" i="2"/>
  <c r="Y126" i="2"/>
  <c r="P126" i="2"/>
  <c r="BO125" i="2"/>
  <c r="BM125" i="2"/>
  <c r="Y125" i="2"/>
  <c r="G505" i="2" s="1"/>
  <c r="P125" i="2"/>
  <c r="Y122" i="2"/>
  <c r="X122" i="2"/>
  <c r="Y121" i="2"/>
  <c r="X121" i="2"/>
  <c r="BP120" i="2"/>
  <c r="BO120" i="2"/>
  <c r="BN120" i="2"/>
  <c r="BM120" i="2"/>
  <c r="Z120" i="2"/>
  <c r="Z121" i="2" s="1"/>
  <c r="Y120" i="2"/>
  <c r="P120" i="2"/>
  <c r="X118" i="2"/>
  <c r="X117" i="2"/>
  <c r="BO116" i="2"/>
  <c r="BM116" i="2"/>
  <c r="Y116" i="2"/>
  <c r="P116" i="2"/>
  <c r="BO115" i="2"/>
  <c r="BM115" i="2"/>
  <c r="Y115" i="2"/>
  <c r="BN115" i="2" s="1"/>
  <c r="P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X111" i="2"/>
  <c r="X110" i="2"/>
  <c r="BO109" i="2"/>
  <c r="BM109" i="2"/>
  <c r="Y109" i="2"/>
  <c r="BN109" i="2" s="1"/>
  <c r="P109" i="2"/>
  <c r="BP108" i="2"/>
  <c r="BO108" i="2"/>
  <c r="BN108" i="2"/>
  <c r="BM108" i="2"/>
  <c r="Z108" i="2"/>
  <c r="Y108" i="2"/>
  <c r="P108" i="2"/>
  <c r="BO107" i="2"/>
  <c r="BM107" i="2"/>
  <c r="Y107" i="2"/>
  <c r="BP107" i="2" s="1"/>
  <c r="P107" i="2"/>
  <c r="X105" i="2"/>
  <c r="X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Z101" i="2"/>
  <c r="Y101" i="2"/>
  <c r="P101" i="2"/>
  <c r="BO100" i="2"/>
  <c r="BM100" i="2"/>
  <c r="Y100" i="2"/>
  <c r="BP100" i="2" s="1"/>
  <c r="P100" i="2"/>
  <c r="X97" i="2"/>
  <c r="X96" i="2"/>
  <c r="BO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BN92" i="2" s="1"/>
  <c r="P92" i="2"/>
  <c r="X90" i="2"/>
  <c r="X89" i="2"/>
  <c r="BO88" i="2"/>
  <c r="BM88" i="2"/>
  <c r="Z88" i="2"/>
  <c r="Y88" i="2"/>
  <c r="P88" i="2"/>
  <c r="BO87" i="2"/>
  <c r="BM87" i="2"/>
  <c r="Y87" i="2"/>
  <c r="BP87" i="2" s="1"/>
  <c r="P87" i="2"/>
  <c r="BO86" i="2"/>
  <c r="BM86" i="2"/>
  <c r="Y86" i="2"/>
  <c r="BP86" i="2" s="1"/>
  <c r="P86" i="2"/>
  <c r="Y83" i="2"/>
  <c r="X83" i="2"/>
  <c r="Y82" i="2"/>
  <c r="X82" i="2"/>
  <c r="BP81" i="2"/>
  <c r="BO81" i="2"/>
  <c r="BM81" i="2"/>
  <c r="Y81" i="2"/>
  <c r="BN81" i="2" s="1"/>
  <c r="P81" i="2"/>
  <c r="BO80" i="2"/>
  <c r="BM80" i="2"/>
  <c r="Y80" i="2"/>
  <c r="BP80" i="2" s="1"/>
  <c r="P80" i="2"/>
  <c r="X78" i="2"/>
  <c r="X77" i="2"/>
  <c r="BO76" i="2"/>
  <c r="BM76" i="2"/>
  <c r="Y76" i="2"/>
  <c r="BP76" i="2" s="1"/>
  <c r="P76" i="2"/>
  <c r="BO75" i="2"/>
  <c r="BM75" i="2"/>
  <c r="Y75" i="2"/>
  <c r="Z75" i="2" s="1"/>
  <c r="P75" i="2"/>
  <c r="BP74" i="2"/>
  <c r="BO74" i="2"/>
  <c r="BN74" i="2"/>
  <c r="BM74" i="2"/>
  <c r="Z74" i="2"/>
  <c r="Y74" i="2"/>
  <c r="P74" i="2"/>
  <c r="BO73" i="2"/>
  <c r="BM73" i="2"/>
  <c r="Y73" i="2"/>
  <c r="BP73" i="2" s="1"/>
  <c r="P73" i="2"/>
  <c r="BO72" i="2"/>
  <c r="BM72" i="2"/>
  <c r="Z72" i="2"/>
  <c r="Y72" i="2"/>
  <c r="Y78" i="2" s="1"/>
  <c r="P72" i="2"/>
  <c r="X70" i="2"/>
  <c r="X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P66" i="2"/>
  <c r="X64" i="2"/>
  <c r="X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P60" i="2"/>
  <c r="X58" i="2"/>
  <c r="X57" i="2"/>
  <c r="BO56" i="2"/>
  <c r="BM56" i="2"/>
  <c r="Y56" i="2"/>
  <c r="BP56" i="2" s="1"/>
  <c r="P56" i="2"/>
  <c r="BO55" i="2"/>
  <c r="BM55" i="2"/>
  <c r="Z55" i="2"/>
  <c r="Y55" i="2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P51" i="2" s="1"/>
  <c r="P51" i="2"/>
  <c r="X48" i="2"/>
  <c r="X47" i="2"/>
  <c r="BO46" i="2"/>
  <c r="BM46" i="2"/>
  <c r="Y46" i="2"/>
  <c r="Z46" i="2" s="1"/>
  <c r="Z47" i="2" s="1"/>
  <c r="P46" i="2"/>
  <c r="X44" i="2"/>
  <c r="X43" i="2"/>
  <c r="BO42" i="2"/>
  <c r="BM42" i="2"/>
  <c r="Y42" i="2"/>
  <c r="BN42" i="2" s="1"/>
  <c r="P42" i="2"/>
  <c r="BO41" i="2"/>
  <c r="BM41" i="2"/>
  <c r="Y41" i="2"/>
  <c r="Y44" i="2" s="1"/>
  <c r="P41" i="2"/>
  <c r="BO40" i="2"/>
  <c r="BM40" i="2"/>
  <c r="Z40" i="2"/>
  <c r="Y40" i="2"/>
  <c r="BP40" i="2" s="1"/>
  <c r="P40" i="2"/>
  <c r="X36" i="2"/>
  <c r="X35" i="2"/>
  <c r="BO34" i="2"/>
  <c r="BM34" i="2"/>
  <c r="Y34" i="2"/>
  <c r="P34" i="2"/>
  <c r="X32" i="2"/>
  <c r="X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P22" i="2" s="1"/>
  <c r="P22" i="2"/>
  <c r="H10" i="2"/>
  <c r="A9" i="2"/>
  <c r="F10" i="2" s="1"/>
  <c r="D7" i="2"/>
  <c r="Q6" i="2"/>
  <c r="P2" i="2"/>
  <c r="X496" i="2" l="1"/>
  <c r="Z29" i="2"/>
  <c r="BN29" i="2"/>
  <c r="Z41" i="2"/>
  <c r="BN41" i="2"/>
  <c r="BP41" i="2"/>
  <c r="BN52" i="2"/>
  <c r="Z54" i="2"/>
  <c r="BN54" i="2"/>
  <c r="Z56" i="2"/>
  <c r="BN56" i="2"/>
  <c r="Y57" i="2"/>
  <c r="Z66" i="2"/>
  <c r="BN66" i="2"/>
  <c r="Z76" i="2"/>
  <c r="BN76" i="2"/>
  <c r="Y77" i="2"/>
  <c r="Z86" i="2"/>
  <c r="Z87" i="2"/>
  <c r="BN87" i="2"/>
  <c r="Z100" i="2"/>
  <c r="BN100" i="2"/>
  <c r="Y111" i="2"/>
  <c r="BP115" i="2"/>
  <c r="Z135" i="2"/>
  <c r="BN135" i="2"/>
  <c r="BP135" i="2"/>
  <c r="Y138" i="2"/>
  <c r="H505" i="2"/>
  <c r="Z142" i="2"/>
  <c r="BN142" i="2"/>
  <c r="Y143" i="2"/>
  <c r="Z147" i="2"/>
  <c r="BP148" i="2"/>
  <c r="BP158" i="2"/>
  <c r="BN160" i="2"/>
  <c r="Z161" i="2"/>
  <c r="BN161" i="2"/>
  <c r="Y174" i="2"/>
  <c r="BP191" i="2"/>
  <c r="Z196" i="2"/>
  <c r="BN196" i="2"/>
  <c r="BN203" i="2"/>
  <c r="Z204" i="2"/>
  <c r="BN204" i="2"/>
  <c r="BN209" i="2"/>
  <c r="BP209" i="2"/>
  <c r="Z220" i="2"/>
  <c r="BN220" i="2"/>
  <c r="Z227" i="2"/>
  <c r="Z237" i="2"/>
  <c r="Z238" i="2" s="1"/>
  <c r="BN253" i="2"/>
  <c r="BP253" i="2"/>
  <c r="BP267" i="2"/>
  <c r="Z267" i="2"/>
  <c r="Y284" i="2"/>
  <c r="Z283" i="2"/>
  <c r="Z284" i="2" s="1"/>
  <c r="BN314" i="2"/>
  <c r="Y318" i="2"/>
  <c r="BP320" i="2"/>
  <c r="BN320" i="2"/>
  <c r="Z320" i="2"/>
  <c r="BP336" i="2"/>
  <c r="BN336" i="2"/>
  <c r="Z336" i="2"/>
  <c r="BP345" i="2"/>
  <c r="BN345" i="2"/>
  <c r="Z345" i="2"/>
  <c r="BP357" i="2"/>
  <c r="BN357" i="2"/>
  <c r="Z357" i="2"/>
  <c r="BN362" i="2"/>
  <c r="Y364" i="2"/>
  <c r="Y363" i="2"/>
  <c r="BP362" i="2"/>
  <c r="BN373" i="2"/>
  <c r="BP373" i="2"/>
  <c r="BP390" i="2"/>
  <c r="BN390" i="2"/>
  <c r="Z390" i="2"/>
  <c r="BN413" i="2"/>
  <c r="BP413" i="2"/>
  <c r="BP415" i="2"/>
  <c r="Z415" i="2"/>
  <c r="Z416" i="2" s="1"/>
  <c r="Y417" i="2"/>
  <c r="Y505" i="2"/>
  <c r="BP426" i="2"/>
  <c r="BN426" i="2"/>
  <c r="Z426" i="2"/>
  <c r="BP435" i="2"/>
  <c r="BN435" i="2"/>
  <c r="Z435" i="2"/>
  <c r="Y445" i="2"/>
  <c r="BN450" i="2"/>
  <c r="BP456" i="2"/>
  <c r="BN456" i="2"/>
  <c r="Z456" i="2"/>
  <c r="BP467" i="2"/>
  <c r="BN467" i="2"/>
  <c r="Z467" i="2"/>
  <c r="X495" i="2"/>
  <c r="BN73" i="2"/>
  <c r="BN103" i="2"/>
  <c r="BP103" i="2"/>
  <c r="BN107" i="2"/>
  <c r="BN130" i="2"/>
  <c r="Y132" i="2"/>
  <c r="Y133" i="2"/>
  <c r="BN170" i="2"/>
  <c r="Y173" i="2"/>
  <c r="BN193" i="2"/>
  <c r="BP237" i="2"/>
  <c r="Y239" i="2"/>
  <c r="Y238" i="2"/>
  <c r="BN244" i="2"/>
  <c r="BP250" i="2"/>
  <c r="BN250" i="2"/>
  <c r="Z250" i="2"/>
  <c r="BP261" i="2"/>
  <c r="BN261" i="2"/>
  <c r="Z261" i="2"/>
  <c r="BP292" i="2"/>
  <c r="Z292" i="2"/>
  <c r="BP322" i="2"/>
  <c r="BN322" i="2"/>
  <c r="Z322" i="2"/>
  <c r="Y330" i="2"/>
  <c r="Y331" i="2"/>
  <c r="BP327" i="2"/>
  <c r="BN344" i="2"/>
  <c r="Z344" i="2"/>
  <c r="BP348" i="2"/>
  <c r="BN348" i="2"/>
  <c r="Z348" i="2"/>
  <c r="BN394" i="2"/>
  <c r="BP397" i="2"/>
  <c r="BN397" i="2"/>
  <c r="Z397" i="2"/>
  <c r="BN402" i="2"/>
  <c r="BP402" i="2"/>
  <c r="BP431" i="2"/>
  <c r="BN431" i="2"/>
  <c r="Z431" i="2"/>
  <c r="BP443" i="2"/>
  <c r="BN443" i="2"/>
  <c r="Z443" i="2"/>
  <c r="Z505" i="2"/>
  <c r="BP464" i="2"/>
  <c r="Y469" i="2"/>
  <c r="BP473" i="2"/>
  <c r="BN473" i="2"/>
  <c r="Z473" i="2"/>
  <c r="BP486" i="2"/>
  <c r="Y489" i="2"/>
  <c r="Y488" i="2"/>
  <c r="BN487" i="2"/>
  <c r="BP487" i="2"/>
  <c r="BP269" i="2"/>
  <c r="BN329" i="2"/>
  <c r="BN378" i="2"/>
  <c r="BP378" i="2"/>
  <c r="W505" i="2"/>
  <c r="Y410" i="2"/>
  <c r="BN430" i="2"/>
  <c r="BN436" i="2"/>
  <c r="BP436" i="2"/>
  <c r="Y444" i="2"/>
  <c r="Y454" i="2"/>
  <c r="Y483" i="2"/>
  <c r="BN393" i="2"/>
  <c r="BP393" i="2"/>
  <c r="BN116" i="2"/>
  <c r="BP116" i="2"/>
  <c r="Y188" i="2"/>
  <c r="BN187" i="2"/>
  <c r="BP187" i="2"/>
  <c r="Z353" i="2"/>
  <c r="Z354" i="2" s="1"/>
  <c r="Z374" i="2"/>
  <c r="BP374" i="2"/>
  <c r="BN374" i="2"/>
  <c r="Z393" i="2"/>
  <c r="BN254" i="2"/>
  <c r="BP254" i="2"/>
  <c r="L505" i="2"/>
  <c r="BN274" i="2"/>
  <c r="Y276" i="2"/>
  <c r="Y275" i="2"/>
  <c r="P505" i="2"/>
  <c r="BP274" i="2"/>
  <c r="Y294" i="2"/>
  <c r="Y400" i="2"/>
  <c r="Y47" i="2"/>
  <c r="Y48" i="2"/>
  <c r="Y90" i="2"/>
  <c r="BP88" i="2"/>
  <c r="BN88" i="2"/>
  <c r="Y104" i="2"/>
  <c r="BN101" i="2"/>
  <c r="BP101" i="2"/>
  <c r="Y118" i="2"/>
  <c r="Z254" i="2"/>
  <c r="Z274" i="2"/>
  <c r="Z275" i="2" s="1"/>
  <c r="Z334" i="2"/>
  <c r="Z337" i="2" s="1"/>
  <c r="S505" i="2"/>
  <c r="Y338" i="2"/>
  <c r="BP334" i="2"/>
  <c r="Y337" i="2"/>
  <c r="BN334" i="2"/>
  <c r="BN353" i="2"/>
  <c r="BN403" i="2"/>
  <c r="BP403" i="2"/>
  <c r="Y235" i="2"/>
  <c r="Y234" i="2"/>
  <c r="BP233" i="2"/>
  <c r="Y255" i="2"/>
  <c r="BN290" i="2"/>
  <c r="Z403" i="2"/>
  <c r="Z126" i="2"/>
  <c r="Y127" i="2"/>
  <c r="BP182" i="2"/>
  <c r="J505" i="2"/>
  <c r="BN223" i="2"/>
  <c r="BP223" i="2"/>
  <c r="K505" i="2"/>
  <c r="Z233" i="2"/>
  <c r="Z234" i="2" s="1"/>
  <c r="Y271" i="2"/>
  <c r="O505" i="2"/>
  <c r="BP268" i="2"/>
  <c r="Y304" i="2"/>
  <c r="BN166" i="2"/>
  <c r="Y156" i="2"/>
  <c r="Y155" i="2"/>
  <c r="BN154" i="2"/>
  <c r="BP154" i="2"/>
  <c r="I505" i="2"/>
  <c r="Z182" i="2"/>
  <c r="Y231" i="2"/>
  <c r="Z223" i="2"/>
  <c r="Z268" i="2"/>
  <c r="Z270" i="2" s="1"/>
  <c r="BP290" i="2"/>
  <c r="BP30" i="2"/>
  <c r="BN30" i="2"/>
  <c r="BN67" i="2"/>
  <c r="BN233" i="2"/>
  <c r="BN300" i="2"/>
  <c r="Z27" i="2"/>
  <c r="BN126" i="2"/>
  <c r="BN182" i="2"/>
  <c r="BN328" i="2"/>
  <c r="BP328" i="2"/>
  <c r="Y371" i="2"/>
  <c r="Z369" i="2"/>
  <c r="Z370" i="2" s="1"/>
  <c r="BP369" i="2"/>
  <c r="BN369" i="2"/>
  <c r="BP46" i="2"/>
  <c r="Z89" i="2"/>
  <c r="BN95" i="2"/>
  <c r="BP126" i="2"/>
  <c r="BN164" i="2"/>
  <c r="BP164" i="2"/>
  <c r="BP300" i="2"/>
  <c r="Z328" i="2"/>
  <c r="BN398" i="2"/>
  <c r="BP398" i="2"/>
  <c r="BN434" i="2"/>
  <c r="BP434" i="2"/>
  <c r="BN159" i="2"/>
  <c r="Y167" i="2"/>
  <c r="BP159" i="2"/>
  <c r="BN62" i="2"/>
  <c r="BN310" i="2"/>
  <c r="BP343" i="2"/>
  <c r="Y349" i="2"/>
  <c r="Z398" i="2"/>
  <c r="Z434" i="2"/>
  <c r="Z474" i="2"/>
  <c r="Z30" i="2"/>
  <c r="Z34" i="2"/>
  <c r="Z35" i="2" s="1"/>
  <c r="Y36" i="2"/>
  <c r="Y256" i="2"/>
  <c r="BN288" i="2"/>
  <c r="R505" i="2"/>
  <c r="BP288" i="2"/>
  <c r="Z343" i="2"/>
  <c r="Z349" i="2" s="1"/>
  <c r="BP346" i="2"/>
  <c r="BN346" i="2"/>
  <c r="Z346" i="2"/>
  <c r="BN449" i="2"/>
  <c r="BP449" i="2"/>
  <c r="Z116" i="2"/>
  <c r="Z95" i="2"/>
  <c r="Y69" i="2"/>
  <c r="Y58" i="2"/>
  <c r="Z137" i="2"/>
  <c r="BN147" i="2"/>
  <c r="Z228" i="2"/>
  <c r="Z288" i="2"/>
  <c r="BP310" i="2"/>
  <c r="Z449" i="2"/>
  <c r="E505" i="2"/>
  <c r="Z92" i="2"/>
  <c r="Y97" i="2"/>
  <c r="Y96" i="2"/>
  <c r="BN22" i="2"/>
  <c r="BN34" i="2"/>
  <c r="Y70" i="2"/>
  <c r="BN192" i="2"/>
  <c r="BP192" i="2"/>
  <c r="Y199" i="2"/>
  <c r="Y230" i="2"/>
  <c r="BN343" i="2"/>
  <c r="U505" i="2"/>
  <c r="V505" i="2"/>
  <c r="Y468" i="2"/>
  <c r="Z466" i="2"/>
  <c r="BP466" i="2"/>
  <c r="BN466" i="2"/>
  <c r="BP166" i="2"/>
  <c r="X497" i="2"/>
  <c r="X498" i="2" s="1"/>
  <c r="BP92" i="2"/>
  <c r="F505" i="2"/>
  <c r="Z188" i="2"/>
  <c r="BN228" i="2"/>
  <c r="Y247" i="2"/>
  <c r="Y246" i="2"/>
  <c r="BN243" i="2"/>
  <c r="BP243" i="2"/>
  <c r="BN298" i="2"/>
  <c r="BP298" i="2"/>
  <c r="BP323" i="2"/>
  <c r="BN323" i="2"/>
  <c r="BN358" i="2"/>
  <c r="Y359" i="2"/>
  <c r="BP358" i="2"/>
  <c r="Z375" i="2"/>
  <c r="BN197" i="2"/>
  <c r="BP197" i="2"/>
  <c r="Z62" i="2"/>
  <c r="Z22" i="2"/>
  <c r="Z23" i="2" s="1"/>
  <c r="BP34" i="2"/>
  <c r="BN55" i="2"/>
  <c r="BP55" i="2"/>
  <c r="BN72" i="2"/>
  <c r="BP72" i="2"/>
  <c r="Y200" i="2"/>
  <c r="Z243" i="2"/>
  <c r="Z298" i="2"/>
  <c r="Z323" i="2"/>
  <c r="Z358" i="2"/>
  <c r="Z359" i="2" s="1"/>
  <c r="BP27" i="2"/>
  <c r="Y31" i="2"/>
  <c r="BN46" i="2"/>
  <c r="BN268" i="2"/>
  <c r="B505" i="2"/>
  <c r="Y23" i="2"/>
  <c r="Y24" i="2"/>
  <c r="BN60" i="2"/>
  <c r="Z60" i="2"/>
  <c r="Y63" i="2"/>
  <c r="Y64" i="2"/>
  <c r="BP60" i="2"/>
  <c r="X499" i="2"/>
  <c r="BP260" i="2"/>
  <c r="Z260" i="2"/>
  <c r="Z263" i="2" s="1"/>
  <c r="Y264" i="2"/>
  <c r="Y263" i="2"/>
  <c r="BN260" i="2"/>
  <c r="M505" i="2"/>
  <c r="Y325" i="2"/>
  <c r="BP478" i="2"/>
  <c r="Z478" i="2"/>
  <c r="Z479" i="2" s="1"/>
  <c r="Z67" i="2"/>
  <c r="Z69" i="2" s="1"/>
  <c r="BN207" i="2"/>
  <c r="BP207" i="2"/>
  <c r="BN225" i="2"/>
  <c r="Y35" i="2"/>
  <c r="Z52" i="2"/>
  <c r="Y212" i="2"/>
  <c r="Y211" i="2"/>
  <c r="BN202" i="2"/>
  <c r="BP202" i="2"/>
  <c r="Y293" i="2"/>
  <c r="BN308" i="2"/>
  <c r="Y311" i="2"/>
  <c r="BP308" i="2"/>
  <c r="Z324" i="2"/>
  <c r="BN429" i="2"/>
  <c r="BP429" i="2"/>
  <c r="Z109" i="2"/>
  <c r="Z162" i="2"/>
  <c r="Z172" i="2"/>
  <c r="Z195" i="2"/>
  <c r="Z205" i="2"/>
  <c r="Z215" i="2"/>
  <c r="Z216" i="2" s="1"/>
  <c r="Z221" i="2"/>
  <c r="Z296" i="2"/>
  <c r="Z306" i="2"/>
  <c r="Z316" i="2"/>
  <c r="Z321" i="2"/>
  <c r="Z396" i="2"/>
  <c r="Z420" i="2"/>
  <c r="Z421" i="2" s="1"/>
  <c r="Z432" i="2"/>
  <c r="Z442" i="2"/>
  <c r="Z444" i="2" s="1"/>
  <c r="Z452" i="2"/>
  <c r="Y474" i="2"/>
  <c r="Z80" i="2"/>
  <c r="BN93" i="2"/>
  <c r="Y105" i="2"/>
  <c r="Z114" i="2"/>
  <c r="Z117" i="2" s="1"/>
  <c r="Y128" i="2"/>
  <c r="Y168" i="2"/>
  <c r="Y183" i="2"/>
  <c r="BN210" i="2"/>
  <c r="BN226" i="2"/>
  <c r="Z229" i="2"/>
  <c r="Z241" i="2"/>
  <c r="Z252" i="2"/>
  <c r="BN291" i="2"/>
  <c r="BN301" i="2"/>
  <c r="Y312" i="2"/>
  <c r="Y354" i="2"/>
  <c r="BN379" i="2"/>
  <c r="Z391" i="2"/>
  <c r="BN414" i="2"/>
  <c r="Z427" i="2"/>
  <c r="BN437" i="2"/>
  <c r="Z447" i="2"/>
  <c r="Z457" i="2"/>
  <c r="BN471" i="2"/>
  <c r="Y479" i="2"/>
  <c r="Z486" i="2"/>
  <c r="Q505" i="2"/>
  <c r="BN396" i="2"/>
  <c r="Y399" i="2"/>
  <c r="BN420" i="2"/>
  <c r="BN432" i="2"/>
  <c r="BN442" i="2"/>
  <c r="BN452" i="2"/>
  <c r="Z464" i="2"/>
  <c r="Z468" i="2" s="1"/>
  <c r="Z492" i="2"/>
  <c r="Z493" i="2" s="1"/>
  <c r="BN162" i="2"/>
  <c r="BN215" i="2"/>
  <c r="Z68" i="2"/>
  <c r="BN80" i="2"/>
  <c r="BP93" i="2"/>
  <c r="Z102" i="2"/>
  <c r="Z104" i="2" s="1"/>
  <c r="BN114" i="2"/>
  <c r="Y117" i="2"/>
  <c r="Z125" i="2"/>
  <c r="Y144" i="2"/>
  <c r="Z165" i="2"/>
  <c r="Z198" i="2"/>
  <c r="Z208" i="2"/>
  <c r="BP210" i="2"/>
  <c r="Z224" i="2"/>
  <c r="BP226" i="2"/>
  <c r="BN229" i="2"/>
  <c r="BN241" i="2"/>
  <c r="BN252" i="2"/>
  <c r="Z289" i="2"/>
  <c r="BP291" i="2"/>
  <c r="Z299" i="2"/>
  <c r="BP301" i="2"/>
  <c r="Z309" i="2"/>
  <c r="Y350" i="2"/>
  <c r="BP379" i="2"/>
  <c r="BN391" i="2"/>
  <c r="Y404" i="2"/>
  <c r="BP414" i="2"/>
  <c r="BN427" i="2"/>
  <c r="BP437" i="2"/>
  <c r="BN447" i="2"/>
  <c r="BN457" i="2"/>
  <c r="BP471" i="2"/>
  <c r="Y475" i="2"/>
  <c r="BN486" i="2"/>
  <c r="BN53" i="2"/>
  <c r="Z73" i="2"/>
  <c r="Z77" i="2" s="1"/>
  <c r="BP75" i="2"/>
  <c r="BN86" i="2"/>
  <c r="Y89" i="2"/>
  <c r="Z107" i="2"/>
  <c r="Z110" i="2" s="1"/>
  <c r="BP109" i="2"/>
  <c r="Z130" i="2"/>
  <c r="Z132" i="2" s="1"/>
  <c r="Z160" i="2"/>
  <c r="Z170" i="2"/>
  <c r="Z173" i="2" s="1"/>
  <c r="BP172" i="2"/>
  <c r="Y184" i="2"/>
  <c r="Z193" i="2"/>
  <c r="BP195" i="2"/>
  <c r="Z203" i="2"/>
  <c r="Z211" i="2" s="1"/>
  <c r="BP205" i="2"/>
  <c r="BP215" i="2"/>
  <c r="BP221" i="2"/>
  <c r="Z244" i="2"/>
  <c r="BN283" i="2"/>
  <c r="BP296" i="2"/>
  <c r="BP306" i="2"/>
  <c r="Z314" i="2"/>
  <c r="BP316" i="2"/>
  <c r="BP321" i="2"/>
  <c r="Z329" i="2"/>
  <c r="Y355" i="2"/>
  <c r="BN367" i="2"/>
  <c r="Y370" i="2"/>
  <c r="Y375" i="2"/>
  <c r="Z394" i="2"/>
  <c r="BP420" i="2"/>
  <c r="Z430" i="2"/>
  <c r="Z450" i="2"/>
  <c r="BN464" i="2"/>
  <c r="Y480" i="2"/>
  <c r="BN492" i="2"/>
  <c r="T505" i="2"/>
  <c r="BN75" i="2"/>
  <c r="BN172" i="2"/>
  <c r="Y324" i="2"/>
  <c r="F9" i="2"/>
  <c r="BN28" i="2"/>
  <c r="Y189" i="2"/>
  <c r="BN198" i="2"/>
  <c r="BN208" i="2"/>
  <c r="BN224" i="2"/>
  <c r="BP252" i="2"/>
  <c r="BN289" i="2"/>
  <c r="BN299" i="2"/>
  <c r="BN309" i="2"/>
  <c r="Y360" i="2"/>
  <c r="Y380" i="2"/>
  <c r="Y438" i="2"/>
  <c r="BP447" i="2"/>
  <c r="Z42" i="2"/>
  <c r="Z43" i="2" s="1"/>
  <c r="BP42" i="2"/>
  <c r="H9" i="2"/>
  <c r="BN68" i="2"/>
  <c r="BN102" i="2"/>
  <c r="BN125" i="2"/>
  <c r="BN165" i="2"/>
  <c r="J9" i="2"/>
  <c r="Z26" i="2"/>
  <c r="Z31" i="2" s="1"/>
  <c r="BP28" i="2"/>
  <c r="BN40" i="2"/>
  <c r="Y43" i="2"/>
  <c r="Z51" i="2"/>
  <c r="Z57" i="2" s="1"/>
  <c r="BP53" i="2"/>
  <c r="Z61" i="2"/>
  <c r="Z94" i="2"/>
  <c r="Y110" i="2"/>
  <c r="Z141" i="2"/>
  <c r="Z143" i="2" s="1"/>
  <c r="Z146" i="2"/>
  <c r="Z149" i="2" s="1"/>
  <c r="Z181" i="2"/>
  <c r="Y317" i="2"/>
  <c r="Y405" i="2"/>
  <c r="Y421" i="2"/>
  <c r="Y453" i="2"/>
  <c r="BP492" i="2"/>
  <c r="C505" i="2"/>
  <c r="BN221" i="2"/>
  <c r="A10" i="2"/>
  <c r="Y32" i="2"/>
  <c r="BP125" i="2"/>
  <c r="D505" i="2"/>
  <c r="BN316" i="2"/>
  <c r="Y376" i="2"/>
  <c r="BN26" i="2"/>
  <c r="BN51" i="2"/>
  <c r="BN61" i="2"/>
  <c r="Z81" i="2"/>
  <c r="BN94" i="2"/>
  <c r="Z115" i="2"/>
  <c r="BN141" i="2"/>
  <c r="BN146" i="2"/>
  <c r="Y149" i="2"/>
  <c r="Z158" i="2"/>
  <c r="BN181" i="2"/>
  <c r="Z191" i="2"/>
  <c r="BN227" i="2"/>
  <c r="Z242" i="2"/>
  <c r="Z253" i="2"/>
  <c r="BN267" i="2"/>
  <c r="Y270" i="2"/>
  <c r="Z278" i="2"/>
  <c r="Z279" i="2" s="1"/>
  <c r="BN292" i="2"/>
  <c r="BN302" i="2"/>
  <c r="Z327" i="2"/>
  <c r="Z330" i="2" s="1"/>
  <c r="BN342" i="2"/>
  <c r="BN352" i="2"/>
  <c r="Z362" i="2"/>
  <c r="Z363" i="2" s="1"/>
  <c r="Y381" i="2"/>
  <c r="Z392" i="2"/>
  <c r="Z402" i="2"/>
  <c r="BN415" i="2"/>
  <c r="Z428" i="2"/>
  <c r="Z438" i="2" s="1"/>
  <c r="Y439" i="2"/>
  <c r="Z448" i="2"/>
  <c r="Z458" i="2"/>
  <c r="BN477" i="2"/>
  <c r="Z487" i="2"/>
  <c r="Y493" i="2"/>
  <c r="X505" i="2"/>
  <c r="BP141" i="2"/>
  <c r="BP146" i="2"/>
  <c r="BN327" i="2"/>
  <c r="Y494" i="2"/>
  <c r="Y497" i="2" l="1"/>
  <c r="Z96" i="2"/>
  <c r="Z399" i="2"/>
  <c r="Z255" i="2"/>
  <c r="Z311" i="2"/>
  <c r="Z230" i="2"/>
  <c r="Z293" i="2"/>
  <c r="Z303" i="2"/>
  <c r="Z199" i="2"/>
  <c r="Z127" i="2"/>
  <c r="Z488" i="2"/>
  <c r="Z63" i="2"/>
  <c r="Z404" i="2"/>
  <c r="Z459" i="2"/>
  <c r="Z167" i="2"/>
  <c r="Z453" i="2"/>
  <c r="Y495" i="2"/>
  <c r="Y499" i="2"/>
  <c r="Y496" i="2"/>
  <c r="Y498" i="2" s="1"/>
  <c r="Z246" i="2"/>
  <c r="Z317" i="2"/>
  <c r="Z183" i="2"/>
  <c r="Z82" i="2"/>
  <c r="Z500" i="2" s="1"/>
</calcChain>
</file>

<file path=xl/sharedStrings.xml><?xml version="1.0" encoding="utf-8"?>
<sst xmlns="http://schemas.openxmlformats.org/spreadsheetml/2006/main" count="3621" uniqueCount="774">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</sst>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4" t="s">
        <v>26</v>
      </c>
      <c r="E1" s="554"/>
      <c r="F1" s="554"/>
      <c r="G1" s="14" t="s">
        <v>66</v>
      </c>
      <c r="H1" s="554" t="s">
        <v>46</v>
      </c>
      <c r="I1" s="554"/>
      <c r="J1" s="554"/>
      <c r="K1" s="554"/>
      <c r="L1" s="554"/>
      <c r="M1" s="554"/>
      <c r="N1" s="554"/>
      <c r="O1" s="554"/>
      <c r="P1" s="554"/>
      <c r="Q1" s="554"/>
      <c r="R1" s="555" t="s">
        <v>67</v>
      </c>
      <c r="S1" s="556"/>
      <c r="T1" s="55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7"/>
      <c r="Q3" s="557"/>
      <c r="R3" s="557"/>
      <c r="S3" s="557"/>
      <c r="T3" s="557"/>
      <c r="U3" s="557"/>
      <c r="V3" s="557"/>
      <c r="W3" s="55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2"/>
      <c r="P5" s="27" t="s">
        <v>4</v>
      </c>
      <c r="Q5" s="561">
        <v>45950</v>
      </c>
      <c r="R5" s="561"/>
      <c r="T5" s="562" t="s">
        <v>3</v>
      </c>
      <c r="U5" s="563"/>
      <c r="V5" s="564" t="s">
        <v>760</v>
      </c>
      <c r="W5" s="565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66" t="s">
        <v>75</v>
      </c>
      <c r="E6" s="566"/>
      <c r="F6" s="566"/>
      <c r="G6" s="566"/>
      <c r="H6" s="566"/>
      <c r="I6" s="566"/>
      <c r="J6" s="566"/>
      <c r="K6" s="566"/>
      <c r="L6" s="566"/>
      <c r="M6" s="566"/>
      <c r="N6" s="73"/>
      <c r="P6" s="27" t="s">
        <v>27</v>
      </c>
      <c r="Q6" s="567" t="str">
        <f>IF(Q5=0," ",CHOOSE(WEEKDAY(Q5,2),"Понедельник","Вторник","Среда","Четверг","Пятница","Суббота","Воскресенье"))</f>
        <v>Понедельник</v>
      </c>
      <c r="R6" s="567"/>
      <c r="T6" s="568" t="s">
        <v>5</v>
      </c>
      <c r="U6" s="569"/>
      <c r="V6" s="570" t="s">
        <v>69</v>
      </c>
      <c r="W6" s="57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6" t="str">
        <f>IFERROR(VLOOKUP(DeliveryAddress,Table,3,0),1)</f>
        <v>1</v>
      </c>
      <c r="E7" s="577"/>
      <c r="F7" s="577"/>
      <c r="G7" s="577"/>
      <c r="H7" s="577"/>
      <c r="I7" s="577"/>
      <c r="J7" s="577"/>
      <c r="K7" s="577"/>
      <c r="L7" s="577"/>
      <c r="M7" s="578"/>
      <c r="N7" s="74"/>
      <c r="P7" s="29"/>
      <c r="Q7" s="48"/>
      <c r="R7" s="48"/>
      <c r="T7" s="568"/>
      <c r="U7" s="569"/>
      <c r="V7" s="572"/>
      <c r="W7" s="573"/>
      <c r="AB7" s="59"/>
      <c r="AC7" s="59"/>
      <c r="AD7" s="59"/>
      <c r="AE7" s="59"/>
    </row>
    <row r="8" spans="1:32" s="17" customFormat="1" ht="25.5" customHeight="1" x14ac:dyDescent="0.2">
      <c r="A8" s="579" t="s">
        <v>57</v>
      </c>
      <c r="B8" s="579"/>
      <c r="C8" s="579"/>
      <c r="D8" s="580" t="s">
        <v>76</v>
      </c>
      <c r="E8" s="580"/>
      <c r="F8" s="580"/>
      <c r="G8" s="580"/>
      <c r="H8" s="580"/>
      <c r="I8" s="580"/>
      <c r="J8" s="580"/>
      <c r="K8" s="580"/>
      <c r="L8" s="580"/>
      <c r="M8" s="580"/>
      <c r="N8" s="75"/>
      <c r="P8" s="27" t="s">
        <v>11</v>
      </c>
      <c r="Q8" s="581">
        <v>0.41666666666666669</v>
      </c>
      <c r="R8" s="581"/>
      <c r="T8" s="568"/>
      <c r="U8" s="569"/>
      <c r="V8" s="572"/>
      <c r="W8" s="573"/>
      <c r="AB8" s="59"/>
      <c r="AC8" s="59"/>
      <c r="AD8" s="59"/>
      <c r="AE8" s="59"/>
    </row>
    <row r="9" spans="1:32" s="17" customFormat="1" ht="39.950000000000003" customHeight="1" x14ac:dyDescent="0.2">
      <c r="A9" s="5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583" t="s">
        <v>45</v>
      </c>
      <c r="E9" s="584"/>
      <c r="F9" s="5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5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70"/>
      <c r="P9" s="31" t="s">
        <v>15</v>
      </c>
      <c r="Q9" s="586"/>
      <c r="R9" s="586"/>
      <c r="T9" s="568"/>
      <c r="U9" s="569"/>
      <c r="V9" s="574"/>
      <c r="W9" s="57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583"/>
      <c r="E10" s="584"/>
      <c r="F10" s="5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587" t="str">
        <f>IFERROR(VLOOKUP($D$10,Proxy,2,FALSE),"")</f>
        <v/>
      </c>
      <c r="I10" s="587"/>
      <c r="J10" s="587"/>
      <c r="K10" s="587"/>
      <c r="L10" s="587"/>
      <c r="M10" s="587"/>
      <c r="N10" s="71"/>
      <c r="P10" s="31" t="s">
        <v>32</v>
      </c>
      <c r="Q10" s="588"/>
      <c r="R10" s="588"/>
      <c r="U10" s="29" t="s">
        <v>12</v>
      </c>
      <c r="V10" s="589" t="s">
        <v>70</v>
      </c>
      <c r="W10" s="5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1"/>
      <c r="R11" s="591"/>
      <c r="U11" s="29" t="s">
        <v>28</v>
      </c>
      <c r="V11" s="592" t="s">
        <v>54</v>
      </c>
      <c r="W11" s="5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3" t="s">
        <v>71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3"/>
      <c r="N12" s="76"/>
      <c r="P12" s="27" t="s">
        <v>30</v>
      </c>
      <c r="Q12" s="581"/>
      <c r="R12" s="581"/>
      <c r="S12" s="28"/>
      <c r="T12"/>
      <c r="U12" s="29" t="s">
        <v>45</v>
      </c>
      <c r="V12" s="594"/>
      <c r="W12" s="594"/>
      <c r="X12"/>
      <c r="AB12" s="59"/>
      <c r="AC12" s="59"/>
      <c r="AD12" s="59"/>
      <c r="AE12" s="59"/>
    </row>
    <row r="13" spans="1:32" s="17" customFormat="1" ht="23.25" customHeight="1" x14ac:dyDescent="0.2">
      <c r="A13" s="593" t="s">
        <v>72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76"/>
      <c r="O13" s="31"/>
      <c r="P13" s="31" t="s">
        <v>31</v>
      </c>
      <c r="Q13" s="592"/>
      <c r="R13" s="5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3" t="s">
        <v>73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5" t="s">
        <v>74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5"/>
      <c r="N15" s="77"/>
      <c r="O15"/>
      <c r="P15" s="596" t="s">
        <v>60</v>
      </c>
      <c r="Q15" s="596"/>
      <c r="R15" s="596"/>
      <c r="S15" s="596"/>
      <c r="T15" s="5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7"/>
      <c r="Q16" s="597"/>
      <c r="R16" s="597"/>
      <c r="S16" s="597"/>
      <c r="T16" s="5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0" t="s">
        <v>58</v>
      </c>
      <c r="B17" s="600" t="s">
        <v>48</v>
      </c>
      <c r="C17" s="602" t="s">
        <v>47</v>
      </c>
      <c r="D17" s="604" t="s">
        <v>49</v>
      </c>
      <c r="E17" s="605"/>
      <c r="F17" s="600" t="s">
        <v>21</v>
      </c>
      <c r="G17" s="600" t="s">
        <v>24</v>
      </c>
      <c r="H17" s="600" t="s">
        <v>22</v>
      </c>
      <c r="I17" s="600" t="s">
        <v>23</v>
      </c>
      <c r="J17" s="600" t="s">
        <v>16</v>
      </c>
      <c r="K17" s="600" t="s">
        <v>65</v>
      </c>
      <c r="L17" s="600" t="s">
        <v>63</v>
      </c>
      <c r="M17" s="600" t="s">
        <v>2</v>
      </c>
      <c r="N17" s="600" t="s">
        <v>62</v>
      </c>
      <c r="O17" s="600" t="s">
        <v>25</v>
      </c>
      <c r="P17" s="604" t="s">
        <v>17</v>
      </c>
      <c r="Q17" s="608"/>
      <c r="R17" s="608"/>
      <c r="S17" s="608"/>
      <c r="T17" s="605"/>
      <c r="U17" s="598" t="s">
        <v>55</v>
      </c>
      <c r="V17" s="599"/>
      <c r="W17" s="600" t="s">
        <v>6</v>
      </c>
      <c r="X17" s="600" t="s">
        <v>41</v>
      </c>
      <c r="Y17" s="610" t="s">
        <v>53</v>
      </c>
      <c r="Z17" s="612" t="s">
        <v>18</v>
      </c>
      <c r="AA17" s="614" t="s">
        <v>59</v>
      </c>
      <c r="AB17" s="614" t="s">
        <v>19</v>
      </c>
      <c r="AC17" s="614" t="s">
        <v>64</v>
      </c>
      <c r="AD17" s="616" t="s">
        <v>56</v>
      </c>
      <c r="AE17" s="617"/>
      <c r="AF17" s="618"/>
      <c r="AG17" s="82"/>
      <c r="BD17" s="81" t="s">
        <v>61</v>
      </c>
    </row>
    <row r="18" spans="1:68" ht="14.25" customHeight="1" x14ac:dyDescent="0.2">
      <c r="A18" s="601"/>
      <c r="B18" s="601"/>
      <c r="C18" s="603"/>
      <c r="D18" s="606"/>
      <c r="E18" s="607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06"/>
      <c r="Q18" s="609"/>
      <c r="R18" s="609"/>
      <c r="S18" s="609"/>
      <c r="T18" s="607"/>
      <c r="U18" s="83" t="s">
        <v>44</v>
      </c>
      <c r="V18" s="83" t="s">
        <v>43</v>
      </c>
      <c r="W18" s="601"/>
      <c r="X18" s="601"/>
      <c r="Y18" s="611"/>
      <c r="Z18" s="613"/>
      <c r="AA18" s="615"/>
      <c r="AB18" s="615"/>
      <c r="AC18" s="615"/>
      <c r="AD18" s="619"/>
      <c r="AE18" s="620"/>
      <c r="AF18" s="621"/>
      <c r="AG18" s="82"/>
      <c r="BD18" s="81"/>
    </row>
    <row r="19" spans="1:68" ht="27.75" customHeight="1" x14ac:dyDescent="0.2">
      <c r="A19" s="622" t="s">
        <v>77</v>
      </c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2"/>
      <c r="R19" s="622"/>
      <c r="S19" s="622"/>
      <c r="T19" s="622"/>
      <c r="U19" s="622"/>
      <c r="V19" s="622"/>
      <c r="W19" s="622"/>
      <c r="X19" s="622"/>
      <c r="Y19" s="622"/>
      <c r="Z19" s="622"/>
      <c r="AA19" s="54"/>
      <c r="AB19" s="54"/>
      <c r="AC19" s="54"/>
    </row>
    <row r="20" spans="1:68" ht="16.5" customHeight="1" x14ac:dyDescent="0.25">
      <c r="A20" s="623" t="s">
        <v>77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5"/>
      <c r="AB20" s="65"/>
      <c r="AC20" s="79"/>
    </row>
    <row r="21" spans="1:68" ht="14.25" customHeight="1" x14ac:dyDescent="0.25">
      <c r="A21" s="624" t="s">
        <v>78</v>
      </c>
      <c r="B21" s="624"/>
      <c r="C21" s="624"/>
      <c r="D21" s="624"/>
      <c r="E21" s="624"/>
      <c r="F21" s="624"/>
      <c r="G21" s="624"/>
      <c r="H21" s="624"/>
      <c r="I21" s="624"/>
      <c r="J21" s="624"/>
      <c r="K21" s="624"/>
      <c r="L21" s="624"/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5">
        <v>4680115886643</v>
      </c>
      <c r="E22" s="62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7"/>
      <c r="R22" s="627"/>
      <c r="S22" s="627"/>
      <c r="T22" s="62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2"/>
      <c r="B23" s="632"/>
      <c r="C23" s="632"/>
      <c r="D23" s="632"/>
      <c r="E23" s="632"/>
      <c r="F23" s="632"/>
      <c r="G23" s="632"/>
      <c r="H23" s="632"/>
      <c r="I23" s="632"/>
      <c r="J23" s="632"/>
      <c r="K23" s="632"/>
      <c r="L23" s="632"/>
      <c r="M23" s="632"/>
      <c r="N23" s="632"/>
      <c r="O23" s="633"/>
      <c r="P23" s="629" t="s">
        <v>40</v>
      </c>
      <c r="Q23" s="630"/>
      <c r="R23" s="630"/>
      <c r="S23" s="630"/>
      <c r="T23" s="630"/>
      <c r="U23" s="630"/>
      <c r="V23" s="63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2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  <c r="O24" s="633"/>
      <c r="P24" s="629" t="s">
        <v>40</v>
      </c>
      <c r="Q24" s="630"/>
      <c r="R24" s="630"/>
      <c r="S24" s="630"/>
      <c r="T24" s="630"/>
      <c r="U24" s="630"/>
      <c r="V24" s="63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4" t="s">
        <v>84</v>
      </c>
      <c r="B25" s="624"/>
      <c r="C25" s="624"/>
      <c r="D25" s="624"/>
      <c r="E25" s="624"/>
      <c r="F25" s="624"/>
      <c r="G25" s="624"/>
      <c r="H25" s="624"/>
      <c r="I25" s="624"/>
      <c r="J25" s="624"/>
      <c r="K25" s="624"/>
      <c r="L25" s="624"/>
      <c r="M25" s="624"/>
      <c r="N25" s="624"/>
      <c r="O25" s="624"/>
      <c r="P25" s="624"/>
      <c r="Q25" s="624"/>
      <c r="R25" s="624"/>
      <c r="S25" s="624"/>
      <c r="T25" s="624"/>
      <c r="U25" s="624"/>
      <c r="V25" s="624"/>
      <c r="W25" s="624"/>
      <c r="X25" s="624"/>
      <c r="Y25" s="624"/>
      <c r="Z25" s="624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5">
        <v>4680115885912</v>
      </c>
      <c r="E26" s="62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7"/>
      <c r="R26" s="627"/>
      <c r="S26" s="627"/>
      <c r="T26" s="628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5">
        <v>4607091388237</v>
      </c>
      <c r="E27" s="62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7"/>
      <c r="R27" s="627"/>
      <c r="S27" s="627"/>
      <c r="T27" s="628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5">
        <v>4680115887350</v>
      </c>
      <c r="E28" s="625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7"/>
      <c r="R28" s="627"/>
      <c r="S28" s="627"/>
      <c r="T28" s="628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5">
        <v>4680115885905</v>
      </c>
      <c r="E29" s="625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7"/>
      <c r="R29" s="627"/>
      <c r="S29" s="627"/>
      <c r="T29" s="62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5">
        <v>4607091388244</v>
      </c>
      <c r="E30" s="625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7"/>
      <c r="R30" s="627"/>
      <c r="S30" s="627"/>
      <c r="T30" s="628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2"/>
      <c r="B31" s="632"/>
      <c r="C31" s="632"/>
      <c r="D31" s="632"/>
      <c r="E31" s="632"/>
      <c r="F31" s="632"/>
      <c r="G31" s="632"/>
      <c r="H31" s="632"/>
      <c r="I31" s="632"/>
      <c r="J31" s="632"/>
      <c r="K31" s="632"/>
      <c r="L31" s="632"/>
      <c r="M31" s="632"/>
      <c r="N31" s="632"/>
      <c r="O31" s="633"/>
      <c r="P31" s="629" t="s">
        <v>40</v>
      </c>
      <c r="Q31" s="630"/>
      <c r="R31" s="630"/>
      <c r="S31" s="630"/>
      <c r="T31" s="630"/>
      <c r="U31" s="630"/>
      <c r="V31" s="631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2"/>
      <c r="B32" s="632"/>
      <c r="C32" s="632"/>
      <c r="D32" s="632"/>
      <c r="E32" s="632"/>
      <c r="F32" s="632"/>
      <c r="G32" s="632"/>
      <c r="H32" s="632"/>
      <c r="I32" s="632"/>
      <c r="J32" s="632"/>
      <c r="K32" s="632"/>
      <c r="L32" s="632"/>
      <c r="M32" s="632"/>
      <c r="N32" s="632"/>
      <c r="O32" s="633"/>
      <c r="P32" s="629" t="s">
        <v>40</v>
      </c>
      <c r="Q32" s="630"/>
      <c r="R32" s="630"/>
      <c r="S32" s="630"/>
      <c r="T32" s="630"/>
      <c r="U32" s="630"/>
      <c r="V32" s="631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4" t="s">
        <v>102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5">
        <v>4607091388503</v>
      </c>
      <c r="E34" s="625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7"/>
      <c r="R34" s="627"/>
      <c r="S34" s="627"/>
      <c r="T34" s="628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2"/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3"/>
      <c r="P35" s="629" t="s">
        <v>40</v>
      </c>
      <c r="Q35" s="630"/>
      <c r="R35" s="630"/>
      <c r="S35" s="630"/>
      <c r="T35" s="630"/>
      <c r="U35" s="630"/>
      <c r="V35" s="631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2"/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3"/>
      <c r="P36" s="629" t="s">
        <v>40</v>
      </c>
      <c r="Q36" s="630"/>
      <c r="R36" s="630"/>
      <c r="S36" s="630"/>
      <c r="T36" s="630"/>
      <c r="U36" s="630"/>
      <c r="V36" s="631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2" t="s">
        <v>108</v>
      </c>
      <c r="B37" s="622"/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/>
      <c r="N37" s="622"/>
      <c r="O37" s="622"/>
      <c r="P37" s="622"/>
      <c r="Q37" s="622"/>
      <c r="R37" s="622"/>
      <c r="S37" s="622"/>
      <c r="T37" s="622"/>
      <c r="U37" s="622"/>
      <c r="V37" s="622"/>
      <c r="W37" s="622"/>
      <c r="X37" s="622"/>
      <c r="Y37" s="622"/>
      <c r="Z37" s="622"/>
      <c r="AA37" s="54"/>
      <c r="AB37" s="54"/>
      <c r="AC37" s="54"/>
    </row>
    <row r="38" spans="1:68" ht="16.5" customHeight="1" x14ac:dyDescent="0.25">
      <c r="A38" s="623" t="s">
        <v>109</v>
      </c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3"/>
      <c r="P38" s="623"/>
      <c r="Q38" s="623"/>
      <c r="R38" s="623"/>
      <c r="S38" s="623"/>
      <c r="T38" s="623"/>
      <c r="U38" s="623"/>
      <c r="V38" s="623"/>
      <c r="W38" s="623"/>
      <c r="X38" s="623"/>
      <c r="Y38" s="623"/>
      <c r="Z38" s="623"/>
      <c r="AA38" s="65"/>
      <c r="AB38" s="65"/>
      <c r="AC38" s="79"/>
    </row>
    <row r="39" spans="1:68" ht="14.25" customHeight="1" x14ac:dyDescent="0.25">
      <c r="A39" s="624" t="s">
        <v>110</v>
      </c>
      <c r="B39" s="624"/>
      <c r="C39" s="624"/>
      <c r="D39" s="624"/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4"/>
      <c r="V39" s="624"/>
      <c r="W39" s="624"/>
      <c r="X39" s="624"/>
      <c r="Y39" s="624"/>
      <c r="Z39" s="624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5">
        <v>4607091385670</v>
      </c>
      <c r="E40" s="625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7"/>
      <c r="R40" s="627"/>
      <c r="S40" s="627"/>
      <c r="T40" s="62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5">
        <v>4607091385687</v>
      </c>
      <c r="E41" s="625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121</v>
      </c>
      <c r="M41" s="38" t="s">
        <v>88</v>
      </c>
      <c r="N41" s="38"/>
      <c r="O41" s="37">
        <v>50</v>
      </c>
      <c r="P41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7"/>
      <c r="R41" s="627"/>
      <c r="S41" s="627"/>
      <c r="T41" s="62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117</v>
      </c>
      <c r="AK41" s="84">
        <v>48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122</v>
      </c>
      <c r="B42" s="63" t="s">
        <v>123</v>
      </c>
      <c r="C42" s="36">
        <v>4301011565</v>
      </c>
      <c r="D42" s="625">
        <v>4680115882539</v>
      </c>
      <c r="E42" s="62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88</v>
      </c>
      <c r="N42" s="38"/>
      <c r="O42" s="37">
        <v>50</v>
      </c>
      <c r="P42" s="6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7"/>
      <c r="R42" s="627"/>
      <c r="S42" s="627"/>
      <c r="T42" s="62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2"/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3"/>
      <c r="P43" s="629" t="s">
        <v>40</v>
      </c>
      <c r="Q43" s="630"/>
      <c r="R43" s="630"/>
      <c r="S43" s="630"/>
      <c r="T43" s="630"/>
      <c r="U43" s="630"/>
      <c r="V43" s="631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2"/>
      <c r="B44" s="632"/>
      <c r="C44" s="632"/>
      <c r="D44" s="632"/>
      <c r="E44" s="632"/>
      <c r="F44" s="632"/>
      <c r="G44" s="632"/>
      <c r="H44" s="632"/>
      <c r="I44" s="632"/>
      <c r="J44" s="632"/>
      <c r="K44" s="632"/>
      <c r="L44" s="632"/>
      <c r="M44" s="632"/>
      <c r="N44" s="632"/>
      <c r="O44" s="633"/>
      <c r="P44" s="629" t="s">
        <v>40</v>
      </c>
      <c r="Q44" s="630"/>
      <c r="R44" s="630"/>
      <c r="S44" s="630"/>
      <c r="T44" s="630"/>
      <c r="U44" s="630"/>
      <c r="V44" s="631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4" t="s">
        <v>84</v>
      </c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4"/>
      <c r="P45" s="624"/>
      <c r="Q45" s="624"/>
      <c r="R45" s="624"/>
      <c r="S45" s="624"/>
      <c r="T45" s="624"/>
      <c r="U45" s="624"/>
      <c r="V45" s="624"/>
      <c r="W45" s="624"/>
      <c r="X45" s="624"/>
      <c r="Y45" s="624"/>
      <c r="Z45" s="624"/>
      <c r="AA45" s="66"/>
      <c r="AB45" s="66"/>
      <c r="AC45" s="80"/>
    </row>
    <row r="46" spans="1:68" ht="16.5" customHeight="1" x14ac:dyDescent="0.25">
      <c r="A46" s="63" t="s">
        <v>124</v>
      </c>
      <c r="B46" s="63" t="s">
        <v>125</v>
      </c>
      <c r="C46" s="36">
        <v>4301051820</v>
      </c>
      <c r="D46" s="625">
        <v>4680115884915</v>
      </c>
      <c r="E46" s="625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7"/>
      <c r="R46" s="627"/>
      <c r="S46" s="627"/>
      <c r="T46" s="628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126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2"/>
      <c r="B47" s="632"/>
      <c r="C47" s="632"/>
      <c r="D47" s="632"/>
      <c r="E47" s="632"/>
      <c r="F47" s="632"/>
      <c r="G47" s="632"/>
      <c r="H47" s="632"/>
      <c r="I47" s="632"/>
      <c r="J47" s="632"/>
      <c r="K47" s="632"/>
      <c r="L47" s="632"/>
      <c r="M47" s="632"/>
      <c r="N47" s="632"/>
      <c r="O47" s="633"/>
      <c r="P47" s="629" t="s">
        <v>40</v>
      </c>
      <c r="Q47" s="630"/>
      <c r="R47" s="630"/>
      <c r="S47" s="630"/>
      <c r="T47" s="630"/>
      <c r="U47" s="630"/>
      <c r="V47" s="631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2"/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3"/>
      <c r="P48" s="629" t="s">
        <v>40</v>
      </c>
      <c r="Q48" s="630"/>
      <c r="R48" s="630"/>
      <c r="S48" s="630"/>
      <c r="T48" s="630"/>
      <c r="U48" s="630"/>
      <c r="V48" s="631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3" t="s">
        <v>127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N49" s="623"/>
      <c r="O49" s="623"/>
      <c r="P49" s="623"/>
      <c r="Q49" s="623"/>
      <c r="R49" s="623"/>
      <c r="S49" s="623"/>
      <c r="T49" s="623"/>
      <c r="U49" s="623"/>
      <c r="V49" s="623"/>
      <c r="W49" s="623"/>
      <c r="X49" s="623"/>
      <c r="Y49" s="623"/>
      <c r="Z49" s="623"/>
      <c r="AA49" s="65"/>
      <c r="AB49" s="65"/>
      <c r="AC49" s="79"/>
    </row>
    <row r="50" spans="1:68" ht="14.25" customHeight="1" x14ac:dyDescent="0.25">
      <c r="A50" s="624" t="s">
        <v>110</v>
      </c>
      <c r="B50" s="624"/>
      <c r="C50" s="624"/>
      <c r="D50" s="624"/>
      <c r="E50" s="624"/>
      <c r="F50" s="624"/>
      <c r="G50" s="624"/>
      <c r="H50" s="624"/>
      <c r="I50" s="624"/>
      <c r="J50" s="624"/>
      <c r="K50" s="624"/>
      <c r="L50" s="624"/>
      <c r="M50" s="624"/>
      <c r="N50" s="624"/>
      <c r="O50" s="624"/>
      <c r="P50" s="624"/>
      <c r="Q50" s="624"/>
      <c r="R50" s="624"/>
      <c r="S50" s="624"/>
      <c r="T50" s="624"/>
      <c r="U50" s="624"/>
      <c r="V50" s="624"/>
      <c r="W50" s="624"/>
      <c r="X50" s="624"/>
      <c r="Y50" s="624"/>
      <c r="Z50" s="624"/>
      <c r="AA50" s="66"/>
      <c r="AB50" s="66"/>
      <c r="AC50" s="80"/>
    </row>
    <row r="51" spans="1:68" ht="27" customHeight="1" x14ac:dyDescent="0.25">
      <c r="A51" s="63" t="s">
        <v>128</v>
      </c>
      <c r="B51" s="63" t="s">
        <v>129</v>
      </c>
      <c r="C51" s="36">
        <v>4301012030</v>
      </c>
      <c r="D51" s="625">
        <v>4680115885882</v>
      </c>
      <c r="E51" s="625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45</v>
      </c>
      <c r="M51" s="38" t="s">
        <v>88</v>
      </c>
      <c r="N51" s="38"/>
      <c r="O51" s="37">
        <v>50</v>
      </c>
      <c r="P51" s="6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7"/>
      <c r="R51" s="627"/>
      <c r="S51" s="627"/>
      <c r="T51" s="62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130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131</v>
      </c>
      <c r="B52" s="63" t="s">
        <v>132</v>
      </c>
      <c r="C52" s="36">
        <v>4301011816</v>
      </c>
      <c r="D52" s="625">
        <v>4680115881426</v>
      </c>
      <c r="E52" s="625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116</v>
      </c>
      <c r="M52" s="38" t="s">
        <v>114</v>
      </c>
      <c r="N52" s="38"/>
      <c r="O52" s="37">
        <v>50</v>
      </c>
      <c r="P52" s="6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7"/>
      <c r="R52" s="627"/>
      <c r="S52" s="627"/>
      <c r="T52" s="62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117</v>
      </c>
      <c r="AK52" s="84">
        <v>86.4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4301011386</v>
      </c>
      <c r="D53" s="625">
        <v>4680115880283</v>
      </c>
      <c r="E53" s="625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7"/>
      <c r="R53" s="627"/>
      <c r="S53" s="627"/>
      <c r="T53" s="62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137</v>
      </c>
      <c r="B54" s="63" t="s">
        <v>138</v>
      </c>
      <c r="C54" s="36">
        <v>4301011806</v>
      </c>
      <c r="D54" s="625">
        <v>4680115881525</v>
      </c>
      <c r="E54" s="62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121</v>
      </c>
      <c r="M54" s="38" t="s">
        <v>114</v>
      </c>
      <c r="N54" s="38"/>
      <c r="O54" s="37">
        <v>50</v>
      </c>
      <c r="P54" s="64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7"/>
      <c r="R54" s="627"/>
      <c r="S54" s="627"/>
      <c r="T54" s="62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117</v>
      </c>
      <c r="AK54" s="84">
        <v>48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4301011589</v>
      </c>
      <c r="D55" s="625">
        <v>4680115885899</v>
      </c>
      <c r="E55" s="625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7"/>
      <c r="R55" s="627"/>
      <c r="S55" s="627"/>
      <c r="T55" s="62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143</v>
      </c>
      <c r="B56" s="63" t="s">
        <v>144</v>
      </c>
      <c r="C56" s="36">
        <v>4301011801</v>
      </c>
      <c r="D56" s="625">
        <v>4680115881419</v>
      </c>
      <c r="E56" s="625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121</v>
      </c>
      <c r="M56" s="38" t="s">
        <v>114</v>
      </c>
      <c r="N56" s="38"/>
      <c r="O56" s="37">
        <v>50</v>
      </c>
      <c r="P56" s="6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7"/>
      <c r="R56" s="627"/>
      <c r="S56" s="627"/>
      <c r="T56" s="62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117</v>
      </c>
      <c r="AK56" s="84">
        <v>54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2"/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3"/>
      <c r="P57" s="629" t="s">
        <v>40</v>
      </c>
      <c r="Q57" s="630"/>
      <c r="R57" s="630"/>
      <c r="S57" s="630"/>
      <c r="T57" s="630"/>
      <c r="U57" s="630"/>
      <c r="V57" s="63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2"/>
      <c r="B58" s="632"/>
      <c r="C58" s="632"/>
      <c r="D58" s="632"/>
      <c r="E58" s="632"/>
      <c r="F58" s="632"/>
      <c r="G58" s="632"/>
      <c r="H58" s="632"/>
      <c r="I58" s="632"/>
      <c r="J58" s="632"/>
      <c r="K58" s="632"/>
      <c r="L58" s="632"/>
      <c r="M58" s="632"/>
      <c r="N58" s="632"/>
      <c r="O58" s="633"/>
      <c r="P58" s="629" t="s">
        <v>40</v>
      </c>
      <c r="Q58" s="630"/>
      <c r="R58" s="630"/>
      <c r="S58" s="630"/>
      <c r="T58" s="630"/>
      <c r="U58" s="630"/>
      <c r="V58" s="63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4" t="s">
        <v>146</v>
      </c>
      <c r="B59" s="624"/>
      <c r="C59" s="624"/>
      <c r="D59" s="624"/>
      <c r="E59" s="624"/>
      <c r="F59" s="624"/>
      <c r="G59" s="624"/>
      <c r="H59" s="624"/>
      <c r="I59" s="624"/>
      <c r="J59" s="624"/>
      <c r="K59" s="624"/>
      <c r="L59" s="624"/>
      <c r="M59" s="624"/>
      <c r="N59" s="624"/>
      <c r="O59" s="624"/>
      <c r="P59" s="624"/>
      <c r="Q59" s="624"/>
      <c r="R59" s="624"/>
      <c r="S59" s="624"/>
      <c r="T59" s="624"/>
      <c r="U59" s="624"/>
      <c r="V59" s="624"/>
      <c r="W59" s="624"/>
      <c r="X59" s="624"/>
      <c r="Y59" s="624"/>
      <c r="Z59" s="624"/>
      <c r="AA59" s="66"/>
      <c r="AB59" s="66"/>
      <c r="AC59" s="80"/>
    </row>
    <row r="60" spans="1:68" ht="16.5" customHeight="1" x14ac:dyDescent="0.25">
      <c r="A60" s="63" t="s">
        <v>147</v>
      </c>
      <c r="B60" s="63" t="s">
        <v>148</v>
      </c>
      <c r="C60" s="36">
        <v>4301020298</v>
      </c>
      <c r="D60" s="625">
        <v>4680115881440</v>
      </c>
      <c r="E60" s="625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116</v>
      </c>
      <c r="M60" s="38" t="s">
        <v>114</v>
      </c>
      <c r="N60" s="38"/>
      <c r="O60" s="37">
        <v>50</v>
      </c>
      <c r="P60" s="6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7"/>
      <c r="R60" s="627"/>
      <c r="S60" s="627"/>
      <c r="T60" s="62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149</v>
      </c>
      <c r="AG60" s="78"/>
      <c r="AJ60" s="84" t="s">
        <v>117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625">
        <v>4680115885950</v>
      </c>
      <c r="E61" s="625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7"/>
      <c r="R61" s="627"/>
      <c r="S61" s="627"/>
      <c r="T61" s="62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149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625">
        <v>4680115881433</v>
      </c>
      <c r="E62" s="625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7"/>
      <c r="R62" s="627"/>
      <c r="S62" s="627"/>
      <c r="T62" s="62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2"/>
      <c r="B63" s="632"/>
      <c r="C63" s="632"/>
      <c r="D63" s="632"/>
      <c r="E63" s="632"/>
      <c r="F63" s="632"/>
      <c r="G63" s="632"/>
      <c r="H63" s="632"/>
      <c r="I63" s="632"/>
      <c r="J63" s="632"/>
      <c r="K63" s="632"/>
      <c r="L63" s="632"/>
      <c r="M63" s="632"/>
      <c r="N63" s="632"/>
      <c r="O63" s="633"/>
      <c r="P63" s="629" t="s">
        <v>40</v>
      </c>
      <c r="Q63" s="630"/>
      <c r="R63" s="630"/>
      <c r="S63" s="630"/>
      <c r="T63" s="630"/>
      <c r="U63" s="630"/>
      <c r="V63" s="631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2"/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3"/>
      <c r="P64" s="629" t="s">
        <v>40</v>
      </c>
      <c r="Q64" s="630"/>
      <c r="R64" s="630"/>
      <c r="S64" s="630"/>
      <c r="T64" s="630"/>
      <c r="U64" s="630"/>
      <c r="V64" s="631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4" t="s">
        <v>78</v>
      </c>
      <c r="B65" s="624"/>
      <c r="C65" s="624"/>
      <c r="D65" s="624"/>
      <c r="E65" s="624"/>
      <c r="F65" s="624"/>
      <c r="G65" s="624"/>
      <c r="H65" s="624"/>
      <c r="I65" s="624"/>
      <c r="J65" s="624"/>
      <c r="K65" s="624"/>
      <c r="L65" s="624"/>
      <c r="M65" s="624"/>
      <c r="N65" s="624"/>
      <c r="O65" s="624"/>
      <c r="P65" s="624"/>
      <c r="Q65" s="624"/>
      <c r="R65" s="624"/>
      <c r="S65" s="624"/>
      <c r="T65" s="624"/>
      <c r="U65" s="624"/>
      <c r="V65" s="624"/>
      <c r="W65" s="624"/>
      <c r="X65" s="624"/>
      <c r="Y65" s="624"/>
      <c r="Z65" s="624"/>
      <c r="AA65" s="66"/>
      <c r="AB65" s="66"/>
      <c r="AC65" s="80"/>
    </row>
    <row r="66" spans="1:68" ht="27" customHeight="1" x14ac:dyDescent="0.25">
      <c r="A66" s="63" t="s">
        <v>154</v>
      </c>
      <c r="B66" s="63" t="s">
        <v>155</v>
      </c>
      <c r="C66" s="36">
        <v>4301031243</v>
      </c>
      <c r="D66" s="625">
        <v>4680115885073</v>
      </c>
      <c r="E66" s="62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7"/>
      <c r="R66" s="627"/>
      <c r="S66" s="627"/>
      <c r="T66" s="62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156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157</v>
      </c>
      <c r="B67" s="63" t="s">
        <v>158</v>
      </c>
      <c r="C67" s="36">
        <v>4301031241</v>
      </c>
      <c r="D67" s="625">
        <v>4680115885059</v>
      </c>
      <c r="E67" s="62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7"/>
      <c r="R67" s="627"/>
      <c r="S67" s="627"/>
      <c r="T67" s="62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159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160</v>
      </c>
      <c r="B68" s="63" t="s">
        <v>161</v>
      </c>
      <c r="C68" s="36">
        <v>4301031316</v>
      </c>
      <c r="D68" s="625">
        <v>4680115885097</v>
      </c>
      <c r="E68" s="62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7"/>
      <c r="R68" s="627"/>
      <c r="S68" s="627"/>
      <c r="T68" s="62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2"/>
      <c r="B69" s="632"/>
      <c r="C69" s="632"/>
      <c r="D69" s="632"/>
      <c r="E69" s="632"/>
      <c r="F69" s="632"/>
      <c r="G69" s="632"/>
      <c r="H69" s="632"/>
      <c r="I69" s="632"/>
      <c r="J69" s="632"/>
      <c r="K69" s="632"/>
      <c r="L69" s="632"/>
      <c r="M69" s="632"/>
      <c r="N69" s="632"/>
      <c r="O69" s="633"/>
      <c r="P69" s="629" t="s">
        <v>40</v>
      </c>
      <c r="Q69" s="630"/>
      <c r="R69" s="630"/>
      <c r="S69" s="630"/>
      <c r="T69" s="630"/>
      <c r="U69" s="630"/>
      <c r="V69" s="631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2"/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3"/>
      <c r="P70" s="629" t="s">
        <v>40</v>
      </c>
      <c r="Q70" s="630"/>
      <c r="R70" s="630"/>
      <c r="S70" s="630"/>
      <c r="T70" s="630"/>
      <c r="U70" s="630"/>
      <c r="V70" s="631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4" t="s">
        <v>84</v>
      </c>
      <c r="B71" s="624"/>
      <c r="C71" s="624"/>
      <c r="D71" s="624"/>
      <c r="E71" s="624"/>
      <c r="F71" s="624"/>
      <c r="G71" s="624"/>
      <c r="H71" s="624"/>
      <c r="I71" s="624"/>
      <c r="J71" s="624"/>
      <c r="K71" s="624"/>
      <c r="L71" s="624"/>
      <c r="M71" s="624"/>
      <c r="N71" s="624"/>
      <c r="O71" s="624"/>
      <c r="P71" s="624"/>
      <c r="Q71" s="624"/>
      <c r="R71" s="624"/>
      <c r="S71" s="624"/>
      <c r="T71" s="624"/>
      <c r="U71" s="624"/>
      <c r="V71" s="624"/>
      <c r="W71" s="624"/>
      <c r="X71" s="624"/>
      <c r="Y71" s="624"/>
      <c r="Z71" s="624"/>
      <c r="AA71" s="66"/>
      <c r="AB71" s="66"/>
      <c r="AC71" s="80"/>
    </row>
    <row r="72" spans="1:68" ht="16.5" customHeight="1" x14ac:dyDescent="0.25">
      <c r="A72" s="63" t="s">
        <v>163</v>
      </c>
      <c r="B72" s="63" t="s">
        <v>164</v>
      </c>
      <c r="C72" s="36">
        <v>4301051838</v>
      </c>
      <c r="D72" s="625">
        <v>4680115881891</v>
      </c>
      <c r="E72" s="625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7"/>
      <c r="R72" s="627"/>
      <c r="S72" s="627"/>
      <c r="T72" s="628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165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4301051846</v>
      </c>
      <c r="D73" s="625">
        <v>4680115885769</v>
      </c>
      <c r="E73" s="625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45</v>
      </c>
      <c r="M73" s="38" t="s">
        <v>88</v>
      </c>
      <c r="N73" s="38"/>
      <c r="O73" s="37">
        <v>45</v>
      </c>
      <c r="P73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7"/>
      <c r="R73" s="627"/>
      <c r="S73" s="627"/>
      <c r="T73" s="628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168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4301051837</v>
      </c>
      <c r="D74" s="625">
        <v>4680115884311</v>
      </c>
      <c r="E74" s="62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7"/>
      <c r="R74" s="627"/>
      <c r="S74" s="627"/>
      <c r="T74" s="628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165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4301051844</v>
      </c>
      <c r="D75" s="625">
        <v>4680115885929</v>
      </c>
      <c r="E75" s="62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7"/>
      <c r="R75" s="627"/>
      <c r="S75" s="627"/>
      <c r="T75" s="62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168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173</v>
      </c>
      <c r="B76" s="63" t="s">
        <v>174</v>
      </c>
      <c r="C76" s="36">
        <v>4301051929</v>
      </c>
      <c r="D76" s="625">
        <v>4680115884403</v>
      </c>
      <c r="E76" s="62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7"/>
      <c r="R76" s="627"/>
      <c r="S76" s="627"/>
      <c r="T76" s="62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175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2"/>
      <c r="B77" s="632"/>
      <c r="C77" s="632"/>
      <c r="D77" s="632"/>
      <c r="E77" s="632"/>
      <c r="F77" s="632"/>
      <c r="G77" s="632"/>
      <c r="H77" s="632"/>
      <c r="I77" s="632"/>
      <c r="J77" s="632"/>
      <c r="K77" s="632"/>
      <c r="L77" s="632"/>
      <c r="M77" s="632"/>
      <c r="N77" s="632"/>
      <c r="O77" s="633"/>
      <c r="P77" s="629" t="s">
        <v>40</v>
      </c>
      <c r="Q77" s="630"/>
      <c r="R77" s="630"/>
      <c r="S77" s="630"/>
      <c r="T77" s="630"/>
      <c r="U77" s="630"/>
      <c r="V77" s="631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2"/>
      <c r="B78" s="632"/>
      <c r="C78" s="632"/>
      <c r="D78" s="632"/>
      <c r="E78" s="632"/>
      <c r="F78" s="632"/>
      <c r="G78" s="632"/>
      <c r="H78" s="632"/>
      <c r="I78" s="632"/>
      <c r="J78" s="632"/>
      <c r="K78" s="632"/>
      <c r="L78" s="632"/>
      <c r="M78" s="632"/>
      <c r="N78" s="632"/>
      <c r="O78" s="633"/>
      <c r="P78" s="629" t="s">
        <v>40</v>
      </c>
      <c r="Q78" s="630"/>
      <c r="R78" s="630"/>
      <c r="S78" s="630"/>
      <c r="T78" s="630"/>
      <c r="U78" s="630"/>
      <c r="V78" s="631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4" t="s">
        <v>176</v>
      </c>
      <c r="B79" s="624"/>
      <c r="C79" s="624"/>
      <c r="D79" s="624"/>
      <c r="E79" s="624"/>
      <c r="F79" s="624"/>
      <c r="G79" s="624"/>
      <c r="H79" s="624"/>
      <c r="I79" s="624"/>
      <c r="J79" s="624"/>
      <c r="K79" s="624"/>
      <c r="L79" s="624"/>
      <c r="M79" s="624"/>
      <c r="N79" s="624"/>
      <c r="O79" s="624"/>
      <c r="P79" s="624"/>
      <c r="Q79" s="624"/>
      <c r="R79" s="624"/>
      <c r="S79" s="624"/>
      <c r="T79" s="624"/>
      <c r="U79" s="624"/>
      <c r="V79" s="624"/>
      <c r="W79" s="624"/>
      <c r="X79" s="624"/>
      <c r="Y79" s="624"/>
      <c r="Z79" s="624"/>
      <c r="AA79" s="66"/>
      <c r="AB79" s="66"/>
      <c r="AC79" s="80"/>
    </row>
    <row r="80" spans="1:68" ht="27" customHeight="1" x14ac:dyDescent="0.25">
      <c r="A80" s="63" t="s">
        <v>177</v>
      </c>
      <c r="B80" s="63" t="s">
        <v>178</v>
      </c>
      <c r="C80" s="36">
        <v>4301060455</v>
      </c>
      <c r="D80" s="625">
        <v>4680115881532</v>
      </c>
      <c r="E80" s="62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116</v>
      </c>
      <c r="M80" s="38" t="s">
        <v>96</v>
      </c>
      <c r="N80" s="38"/>
      <c r="O80" s="37">
        <v>30</v>
      </c>
      <c r="P80" s="6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7"/>
      <c r="R80" s="627"/>
      <c r="S80" s="627"/>
      <c r="T80" s="62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179</v>
      </c>
      <c r="AG80" s="78"/>
      <c r="AJ80" s="84" t="s">
        <v>117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180</v>
      </c>
      <c r="B81" s="63" t="s">
        <v>181</v>
      </c>
      <c r="C81" s="36">
        <v>4301060351</v>
      </c>
      <c r="D81" s="625">
        <v>4680115881464</v>
      </c>
      <c r="E81" s="62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7"/>
      <c r="R81" s="627"/>
      <c r="S81" s="627"/>
      <c r="T81" s="62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182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2"/>
      <c r="B82" s="632"/>
      <c r="C82" s="632"/>
      <c r="D82" s="632"/>
      <c r="E82" s="632"/>
      <c r="F82" s="632"/>
      <c r="G82" s="632"/>
      <c r="H82" s="632"/>
      <c r="I82" s="632"/>
      <c r="J82" s="632"/>
      <c r="K82" s="632"/>
      <c r="L82" s="632"/>
      <c r="M82" s="632"/>
      <c r="N82" s="632"/>
      <c r="O82" s="633"/>
      <c r="P82" s="629" t="s">
        <v>40</v>
      </c>
      <c r="Q82" s="630"/>
      <c r="R82" s="630"/>
      <c r="S82" s="630"/>
      <c r="T82" s="630"/>
      <c r="U82" s="630"/>
      <c r="V82" s="631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2"/>
      <c r="B83" s="632"/>
      <c r="C83" s="632"/>
      <c r="D83" s="632"/>
      <c r="E83" s="632"/>
      <c r="F83" s="632"/>
      <c r="G83" s="632"/>
      <c r="H83" s="632"/>
      <c r="I83" s="632"/>
      <c r="J83" s="632"/>
      <c r="K83" s="632"/>
      <c r="L83" s="632"/>
      <c r="M83" s="632"/>
      <c r="N83" s="632"/>
      <c r="O83" s="633"/>
      <c r="P83" s="629" t="s">
        <v>40</v>
      </c>
      <c r="Q83" s="630"/>
      <c r="R83" s="630"/>
      <c r="S83" s="630"/>
      <c r="T83" s="630"/>
      <c r="U83" s="630"/>
      <c r="V83" s="631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3" t="s">
        <v>183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5"/>
      <c r="AB84" s="65"/>
      <c r="AC84" s="79"/>
    </row>
    <row r="85" spans="1:68" ht="14.25" customHeight="1" x14ac:dyDescent="0.25">
      <c r="A85" s="624" t="s">
        <v>110</v>
      </c>
      <c r="B85" s="624"/>
      <c r="C85" s="624"/>
      <c r="D85" s="624"/>
      <c r="E85" s="624"/>
      <c r="F85" s="624"/>
      <c r="G85" s="624"/>
      <c r="H85" s="624"/>
      <c r="I85" s="624"/>
      <c r="J85" s="624"/>
      <c r="K85" s="624"/>
      <c r="L85" s="624"/>
      <c r="M85" s="624"/>
      <c r="N85" s="624"/>
      <c r="O85" s="624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66"/>
      <c r="AB85" s="66"/>
      <c r="AC85" s="80"/>
    </row>
    <row r="86" spans="1:68" ht="27" customHeight="1" x14ac:dyDescent="0.25">
      <c r="A86" s="63" t="s">
        <v>184</v>
      </c>
      <c r="B86" s="63" t="s">
        <v>185</v>
      </c>
      <c r="C86" s="36">
        <v>4301011468</v>
      </c>
      <c r="D86" s="625">
        <v>4680115881327</v>
      </c>
      <c r="E86" s="62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7"/>
      <c r="R86" s="627"/>
      <c r="S86" s="627"/>
      <c r="T86" s="62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186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187</v>
      </c>
      <c r="B87" s="63" t="s">
        <v>188</v>
      </c>
      <c r="C87" s="36">
        <v>4301011476</v>
      </c>
      <c r="D87" s="625">
        <v>4680115881518</v>
      </c>
      <c r="E87" s="62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121</v>
      </c>
      <c r="M87" s="38" t="s">
        <v>88</v>
      </c>
      <c r="N87" s="38"/>
      <c r="O87" s="37">
        <v>50</v>
      </c>
      <c r="P87" s="6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7"/>
      <c r="R87" s="627"/>
      <c r="S87" s="627"/>
      <c r="T87" s="62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186</v>
      </c>
      <c r="AG87" s="78"/>
      <c r="AJ87" s="84" t="s">
        <v>117</v>
      </c>
      <c r="AK87" s="84">
        <v>48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189</v>
      </c>
      <c r="B88" s="63" t="s">
        <v>190</v>
      </c>
      <c r="C88" s="36">
        <v>4301011443</v>
      </c>
      <c r="D88" s="625">
        <v>4680115881303</v>
      </c>
      <c r="E88" s="62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121</v>
      </c>
      <c r="M88" s="38" t="s">
        <v>96</v>
      </c>
      <c r="N88" s="38"/>
      <c r="O88" s="37">
        <v>50</v>
      </c>
      <c r="P88" s="6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7"/>
      <c r="R88" s="627"/>
      <c r="S88" s="627"/>
      <c r="T88" s="62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186</v>
      </c>
      <c r="AG88" s="78"/>
      <c r="AJ88" s="84" t="s">
        <v>117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2"/>
      <c r="B89" s="632"/>
      <c r="C89" s="632"/>
      <c r="D89" s="632"/>
      <c r="E89" s="632"/>
      <c r="F89" s="632"/>
      <c r="G89" s="632"/>
      <c r="H89" s="632"/>
      <c r="I89" s="632"/>
      <c r="J89" s="632"/>
      <c r="K89" s="632"/>
      <c r="L89" s="632"/>
      <c r="M89" s="632"/>
      <c r="N89" s="632"/>
      <c r="O89" s="633"/>
      <c r="P89" s="629" t="s">
        <v>40</v>
      </c>
      <c r="Q89" s="630"/>
      <c r="R89" s="630"/>
      <c r="S89" s="630"/>
      <c r="T89" s="630"/>
      <c r="U89" s="630"/>
      <c r="V89" s="631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2"/>
      <c r="B90" s="632"/>
      <c r="C90" s="632"/>
      <c r="D90" s="632"/>
      <c r="E90" s="632"/>
      <c r="F90" s="632"/>
      <c r="G90" s="632"/>
      <c r="H90" s="632"/>
      <c r="I90" s="632"/>
      <c r="J90" s="632"/>
      <c r="K90" s="632"/>
      <c r="L90" s="632"/>
      <c r="M90" s="632"/>
      <c r="N90" s="632"/>
      <c r="O90" s="633"/>
      <c r="P90" s="629" t="s">
        <v>40</v>
      </c>
      <c r="Q90" s="630"/>
      <c r="R90" s="630"/>
      <c r="S90" s="630"/>
      <c r="T90" s="630"/>
      <c r="U90" s="630"/>
      <c r="V90" s="631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4" t="s">
        <v>84</v>
      </c>
      <c r="B91" s="624"/>
      <c r="C91" s="624"/>
      <c r="D91" s="624"/>
      <c r="E91" s="624"/>
      <c r="F91" s="624"/>
      <c r="G91" s="624"/>
      <c r="H91" s="624"/>
      <c r="I91" s="624"/>
      <c r="J91" s="624"/>
      <c r="K91" s="624"/>
      <c r="L91" s="624"/>
      <c r="M91" s="624"/>
      <c r="N91" s="624"/>
      <c r="O91" s="624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  <c r="AA91" s="66"/>
      <c r="AB91" s="66"/>
      <c r="AC91" s="80"/>
    </row>
    <row r="92" spans="1:68" ht="16.5" customHeight="1" x14ac:dyDescent="0.25">
      <c r="A92" s="63" t="s">
        <v>191</v>
      </c>
      <c r="B92" s="63" t="s">
        <v>192</v>
      </c>
      <c r="C92" s="36">
        <v>4301051712</v>
      </c>
      <c r="D92" s="625">
        <v>4607091386967</v>
      </c>
      <c r="E92" s="62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7"/>
      <c r="R92" s="627"/>
      <c r="S92" s="627"/>
      <c r="T92" s="62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193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4301051788</v>
      </c>
      <c r="D93" s="625">
        <v>4680115884953</v>
      </c>
      <c r="E93" s="625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7"/>
      <c r="R93" s="627"/>
      <c r="S93" s="627"/>
      <c r="T93" s="628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196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197</v>
      </c>
      <c r="B94" s="63" t="s">
        <v>198</v>
      </c>
      <c r="C94" s="36">
        <v>4301051718</v>
      </c>
      <c r="D94" s="625">
        <v>4607091385731</v>
      </c>
      <c r="E94" s="625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199</v>
      </c>
      <c r="M94" s="38" t="s">
        <v>96</v>
      </c>
      <c r="N94" s="38"/>
      <c r="O94" s="37">
        <v>45</v>
      </c>
      <c r="P94" s="6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7"/>
      <c r="R94" s="627"/>
      <c r="S94" s="627"/>
      <c r="T94" s="628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193</v>
      </c>
      <c r="AG94" s="78"/>
      <c r="AJ94" s="84" t="s">
        <v>117</v>
      </c>
      <c r="AK94" s="84">
        <v>37.799999999999997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200</v>
      </c>
      <c r="B95" s="63" t="s">
        <v>201</v>
      </c>
      <c r="C95" s="36">
        <v>4301051438</v>
      </c>
      <c r="D95" s="625">
        <v>4680115880894</v>
      </c>
      <c r="E95" s="625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199</v>
      </c>
      <c r="M95" s="38" t="s">
        <v>88</v>
      </c>
      <c r="N95" s="38"/>
      <c r="O95" s="37">
        <v>45</v>
      </c>
      <c r="P95" s="6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7"/>
      <c r="R95" s="627"/>
      <c r="S95" s="627"/>
      <c r="T95" s="628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117</v>
      </c>
      <c r="AK95" s="84">
        <v>27.72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2"/>
      <c r="B96" s="632"/>
      <c r="C96" s="632"/>
      <c r="D96" s="632"/>
      <c r="E96" s="632"/>
      <c r="F96" s="632"/>
      <c r="G96" s="632"/>
      <c r="H96" s="632"/>
      <c r="I96" s="632"/>
      <c r="J96" s="632"/>
      <c r="K96" s="632"/>
      <c r="L96" s="632"/>
      <c r="M96" s="632"/>
      <c r="N96" s="632"/>
      <c r="O96" s="633"/>
      <c r="P96" s="629" t="s">
        <v>40</v>
      </c>
      <c r="Q96" s="630"/>
      <c r="R96" s="630"/>
      <c r="S96" s="630"/>
      <c r="T96" s="630"/>
      <c r="U96" s="630"/>
      <c r="V96" s="631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2"/>
      <c r="B97" s="632"/>
      <c r="C97" s="632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3"/>
      <c r="P97" s="629" t="s">
        <v>40</v>
      </c>
      <c r="Q97" s="630"/>
      <c r="R97" s="630"/>
      <c r="S97" s="630"/>
      <c r="T97" s="630"/>
      <c r="U97" s="630"/>
      <c r="V97" s="631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3" t="s">
        <v>203</v>
      </c>
      <c r="B98" s="623"/>
      <c r="C98" s="623"/>
      <c r="D98" s="623"/>
      <c r="E98" s="623"/>
      <c r="F98" s="623"/>
      <c r="G98" s="623"/>
      <c r="H98" s="623"/>
      <c r="I98" s="623"/>
      <c r="J98" s="623"/>
      <c r="K98" s="623"/>
      <c r="L98" s="623"/>
      <c r="M98" s="623"/>
      <c r="N98" s="623"/>
      <c r="O98" s="623"/>
      <c r="P98" s="623"/>
      <c r="Q98" s="623"/>
      <c r="R98" s="623"/>
      <c r="S98" s="623"/>
      <c r="T98" s="623"/>
      <c r="U98" s="623"/>
      <c r="V98" s="623"/>
      <c r="W98" s="623"/>
      <c r="X98" s="623"/>
      <c r="Y98" s="623"/>
      <c r="Z98" s="623"/>
      <c r="AA98" s="65"/>
      <c r="AB98" s="65"/>
      <c r="AC98" s="79"/>
    </row>
    <row r="99" spans="1:68" ht="14.25" customHeight="1" x14ac:dyDescent="0.25">
      <c r="A99" s="624" t="s">
        <v>110</v>
      </c>
      <c r="B99" s="624"/>
      <c r="C99" s="624"/>
      <c r="D99" s="624"/>
      <c r="E99" s="624"/>
      <c r="F99" s="624"/>
      <c r="G99" s="624"/>
      <c r="H99" s="624"/>
      <c r="I99" s="624"/>
      <c r="J99" s="624"/>
      <c r="K99" s="624"/>
      <c r="L99" s="624"/>
      <c r="M99" s="624"/>
      <c r="N99" s="624"/>
      <c r="O99" s="624"/>
      <c r="P99" s="624"/>
      <c r="Q99" s="624"/>
      <c r="R99" s="624"/>
      <c r="S99" s="624"/>
      <c r="T99" s="624"/>
      <c r="U99" s="624"/>
      <c r="V99" s="624"/>
      <c r="W99" s="624"/>
      <c r="X99" s="624"/>
      <c r="Y99" s="624"/>
      <c r="Z99" s="624"/>
      <c r="AA99" s="66"/>
      <c r="AB99" s="66"/>
      <c r="AC99" s="80"/>
    </row>
    <row r="100" spans="1:68" ht="37.5" customHeight="1" x14ac:dyDescent="0.25">
      <c r="A100" s="63" t="s">
        <v>204</v>
      </c>
      <c r="B100" s="63" t="s">
        <v>205</v>
      </c>
      <c r="C100" s="36">
        <v>4301011514</v>
      </c>
      <c r="D100" s="625">
        <v>4680115882133</v>
      </c>
      <c r="E100" s="625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7"/>
      <c r="R100" s="627"/>
      <c r="S100" s="627"/>
      <c r="T100" s="62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206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207</v>
      </c>
      <c r="B101" s="63" t="s">
        <v>208</v>
      </c>
      <c r="C101" s="36">
        <v>4301011417</v>
      </c>
      <c r="D101" s="625">
        <v>4680115880269</v>
      </c>
      <c r="E101" s="625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121</v>
      </c>
      <c r="M101" s="38" t="s">
        <v>88</v>
      </c>
      <c r="N101" s="38"/>
      <c r="O101" s="37">
        <v>50</v>
      </c>
      <c r="P101" s="6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7"/>
      <c r="R101" s="627"/>
      <c r="S101" s="627"/>
      <c r="T101" s="62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206</v>
      </c>
      <c r="AG101" s="78"/>
      <c r="AJ101" s="84" t="s">
        <v>117</v>
      </c>
      <c r="AK101" s="84">
        <v>45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209</v>
      </c>
      <c r="B102" s="63" t="s">
        <v>210</v>
      </c>
      <c r="C102" s="36">
        <v>4301011415</v>
      </c>
      <c r="D102" s="625">
        <v>4680115880429</v>
      </c>
      <c r="E102" s="625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121</v>
      </c>
      <c r="M102" s="38" t="s">
        <v>88</v>
      </c>
      <c r="N102" s="38"/>
      <c r="O102" s="37">
        <v>50</v>
      </c>
      <c r="P102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7"/>
      <c r="R102" s="627"/>
      <c r="S102" s="627"/>
      <c r="T102" s="62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206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5">
        <v>4680115881457</v>
      </c>
      <c r="E103" s="625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7"/>
      <c r="R103" s="627"/>
      <c r="S103" s="627"/>
      <c r="T103" s="62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206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3"/>
      <c r="P104" s="629" t="s">
        <v>40</v>
      </c>
      <c r="Q104" s="630"/>
      <c r="R104" s="630"/>
      <c r="S104" s="630"/>
      <c r="T104" s="630"/>
      <c r="U104" s="630"/>
      <c r="V104" s="631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3"/>
      <c r="P105" s="629" t="s">
        <v>40</v>
      </c>
      <c r="Q105" s="630"/>
      <c r="R105" s="630"/>
      <c r="S105" s="630"/>
      <c r="T105" s="630"/>
      <c r="U105" s="630"/>
      <c r="V105" s="631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4" t="s">
        <v>146</v>
      </c>
      <c r="B106" s="624"/>
      <c r="C106" s="624"/>
      <c r="D106" s="624"/>
      <c r="E106" s="624"/>
      <c r="F106" s="624"/>
      <c r="G106" s="624"/>
      <c r="H106" s="624"/>
      <c r="I106" s="624"/>
      <c r="J106" s="624"/>
      <c r="K106" s="624"/>
      <c r="L106" s="624"/>
      <c r="M106" s="624"/>
      <c r="N106" s="624"/>
      <c r="O106" s="624"/>
      <c r="P106" s="624"/>
      <c r="Q106" s="624"/>
      <c r="R106" s="624"/>
      <c r="S106" s="624"/>
      <c r="T106" s="624"/>
      <c r="U106" s="624"/>
      <c r="V106" s="624"/>
      <c r="W106" s="624"/>
      <c r="X106" s="624"/>
      <c r="Y106" s="624"/>
      <c r="Z106" s="624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5">
        <v>4680115881488</v>
      </c>
      <c r="E107" s="625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116</v>
      </c>
      <c r="M107" s="38" t="s">
        <v>114</v>
      </c>
      <c r="N107" s="38"/>
      <c r="O107" s="37">
        <v>55</v>
      </c>
      <c r="P107" s="6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7"/>
      <c r="R107" s="627"/>
      <c r="S107" s="627"/>
      <c r="T107" s="62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117</v>
      </c>
      <c r="AK107" s="84">
        <v>86.4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5">
        <v>4680115882775</v>
      </c>
      <c r="E108" s="625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7"/>
      <c r="R108" s="627"/>
      <c r="S108" s="627"/>
      <c r="T108" s="62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5">
        <v>4680115880658</v>
      </c>
      <c r="E109" s="625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114</v>
      </c>
      <c r="N109" s="38"/>
      <c r="O109" s="37">
        <v>55</v>
      </c>
      <c r="P109" s="6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7"/>
      <c r="R109" s="627"/>
      <c r="S109" s="627"/>
      <c r="T109" s="62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2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3"/>
      <c r="P110" s="629" t="s">
        <v>40</v>
      </c>
      <c r="Q110" s="630"/>
      <c r="R110" s="630"/>
      <c r="S110" s="630"/>
      <c r="T110" s="630"/>
      <c r="U110" s="630"/>
      <c r="V110" s="63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2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  <c r="L111" s="632"/>
      <c r="M111" s="632"/>
      <c r="N111" s="632"/>
      <c r="O111" s="633"/>
      <c r="P111" s="629" t="s">
        <v>40</v>
      </c>
      <c r="Q111" s="630"/>
      <c r="R111" s="630"/>
      <c r="S111" s="630"/>
      <c r="T111" s="630"/>
      <c r="U111" s="630"/>
      <c r="V111" s="63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4" t="s">
        <v>84</v>
      </c>
      <c r="B112" s="624"/>
      <c r="C112" s="624"/>
      <c r="D112" s="624"/>
      <c r="E112" s="624"/>
      <c r="F112" s="624"/>
      <c r="G112" s="624"/>
      <c r="H112" s="624"/>
      <c r="I112" s="624"/>
      <c r="J112" s="624"/>
      <c r="K112" s="624"/>
      <c r="L112" s="624"/>
      <c r="M112" s="624"/>
      <c r="N112" s="624"/>
      <c r="O112" s="624"/>
      <c r="P112" s="624"/>
      <c r="Q112" s="624"/>
      <c r="R112" s="624"/>
      <c r="S112" s="624"/>
      <c r="T112" s="624"/>
      <c r="U112" s="624"/>
      <c r="V112" s="624"/>
      <c r="W112" s="624"/>
      <c r="X112" s="624"/>
      <c r="Y112" s="624"/>
      <c r="Z112" s="624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5">
        <v>4607091385168</v>
      </c>
      <c r="E113" s="625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7"/>
      <c r="R113" s="627"/>
      <c r="S113" s="627"/>
      <c r="T113" s="62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5">
        <v>4607091383256</v>
      </c>
      <c r="E114" s="625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7"/>
      <c r="R114" s="627"/>
      <c r="S114" s="627"/>
      <c r="T114" s="62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5">
        <v>4607091385748</v>
      </c>
      <c r="E115" s="62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199</v>
      </c>
      <c r="M115" s="38" t="s">
        <v>96</v>
      </c>
      <c r="N115" s="38"/>
      <c r="O115" s="37">
        <v>45</v>
      </c>
      <c r="P115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7"/>
      <c r="R115" s="627"/>
      <c r="S115" s="627"/>
      <c r="T115" s="62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5">
        <v>4680115884533</v>
      </c>
      <c r="E116" s="625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7"/>
      <c r="R116" s="627"/>
      <c r="S116" s="627"/>
      <c r="T116" s="62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2"/>
      <c r="B117" s="632"/>
      <c r="C117" s="632"/>
      <c r="D117" s="632"/>
      <c r="E117" s="632"/>
      <c r="F117" s="632"/>
      <c r="G117" s="632"/>
      <c r="H117" s="632"/>
      <c r="I117" s="632"/>
      <c r="J117" s="632"/>
      <c r="K117" s="632"/>
      <c r="L117" s="632"/>
      <c r="M117" s="632"/>
      <c r="N117" s="632"/>
      <c r="O117" s="633"/>
      <c r="P117" s="629" t="s">
        <v>40</v>
      </c>
      <c r="Q117" s="630"/>
      <c r="R117" s="630"/>
      <c r="S117" s="630"/>
      <c r="T117" s="630"/>
      <c r="U117" s="630"/>
      <c r="V117" s="631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2"/>
      <c r="B118" s="632"/>
      <c r="C118" s="632"/>
      <c r="D118" s="632"/>
      <c r="E118" s="632"/>
      <c r="F118" s="632"/>
      <c r="G118" s="632"/>
      <c r="H118" s="632"/>
      <c r="I118" s="632"/>
      <c r="J118" s="632"/>
      <c r="K118" s="632"/>
      <c r="L118" s="632"/>
      <c r="M118" s="632"/>
      <c r="N118" s="632"/>
      <c r="O118" s="633"/>
      <c r="P118" s="629" t="s">
        <v>40</v>
      </c>
      <c r="Q118" s="630"/>
      <c r="R118" s="630"/>
      <c r="S118" s="630"/>
      <c r="T118" s="630"/>
      <c r="U118" s="630"/>
      <c r="V118" s="631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4" t="s">
        <v>176</v>
      </c>
      <c r="B119" s="624"/>
      <c r="C119" s="624"/>
      <c r="D119" s="624"/>
      <c r="E119" s="624"/>
      <c r="F119" s="624"/>
      <c r="G119" s="624"/>
      <c r="H119" s="624"/>
      <c r="I119" s="624"/>
      <c r="J119" s="624"/>
      <c r="K119" s="624"/>
      <c r="L119" s="624"/>
      <c r="M119" s="624"/>
      <c r="N119" s="624"/>
      <c r="O119" s="624"/>
      <c r="P119" s="624"/>
      <c r="Q119" s="624"/>
      <c r="R119" s="624"/>
      <c r="S119" s="624"/>
      <c r="T119" s="624"/>
      <c r="U119" s="624"/>
      <c r="V119" s="624"/>
      <c r="W119" s="624"/>
      <c r="X119" s="624"/>
      <c r="Y119" s="624"/>
      <c r="Z119" s="624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5">
        <v>4680115880238</v>
      </c>
      <c r="E120" s="625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7"/>
      <c r="R120" s="627"/>
      <c r="S120" s="627"/>
      <c r="T120" s="62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2"/>
      <c r="B121" s="632"/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3"/>
      <c r="P121" s="629" t="s">
        <v>40</v>
      </c>
      <c r="Q121" s="630"/>
      <c r="R121" s="630"/>
      <c r="S121" s="630"/>
      <c r="T121" s="630"/>
      <c r="U121" s="630"/>
      <c r="V121" s="631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2"/>
      <c r="B122" s="632"/>
      <c r="C122" s="632"/>
      <c r="D122" s="632"/>
      <c r="E122" s="632"/>
      <c r="F122" s="632"/>
      <c r="G122" s="632"/>
      <c r="H122" s="632"/>
      <c r="I122" s="632"/>
      <c r="J122" s="632"/>
      <c r="K122" s="632"/>
      <c r="L122" s="632"/>
      <c r="M122" s="632"/>
      <c r="N122" s="632"/>
      <c r="O122" s="633"/>
      <c r="P122" s="629" t="s">
        <v>40</v>
      </c>
      <c r="Q122" s="630"/>
      <c r="R122" s="630"/>
      <c r="S122" s="630"/>
      <c r="T122" s="630"/>
      <c r="U122" s="630"/>
      <c r="V122" s="631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3" t="s">
        <v>233</v>
      </c>
      <c r="B123" s="623"/>
      <c r="C123" s="623"/>
      <c r="D123" s="623"/>
      <c r="E123" s="623"/>
      <c r="F123" s="623"/>
      <c r="G123" s="623"/>
      <c r="H123" s="623"/>
      <c r="I123" s="623"/>
      <c r="J123" s="623"/>
      <c r="K123" s="623"/>
      <c r="L123" s="623"/>
      <c r="M123" s="623"/>
      <c r="N123" s="623"/>
      <c r="O123" s="623"/>
      <c r="P123" s="623"/>
      <c r="Q123" s="623"/>
      <c r="R123" s="623"/>
      <c r="S123" s="623"/>
      <c r="T123" s="623"/>
      <c r="U123" s="623"/>
      <c r="V123" s="623"/>
      <c r="W123" s="623"/>
      <c r="X123" s="623"/>
      <c r="Y123" s="623"/>
      <c r="Z123" s="623"/>
      <c r="AA123" s="65"/>
      <c r="AB123" s="65"/>
      <c r="AC123" s="79"/>
    </row>
    <row r="124" spans="1:68" ht="14.25" customHeight="1" x14ac:dyDescent="0.25">
      <c r="A124" s="624" t="s">
        <v>110</v>
      </c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4"/>
      <c r="P124" s="624"/>
      <c r="Q124" s="624"/>
      <c r="R124" s="624"/>
      <c r="S124" s="624"/>
      <c r="T124" s="624"/>
      <c r="U124" s="624"/>
      <c r="V124" s="624"/>
      <c r="W124" s="624"/>
      <c r="X124" s="624"/>
      <c r="Y124" s="624"/>
      <c r="Z124" s="624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5">
        <v>4680115882577</v>
      </c>
      <c r="E125" s="625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199</v>
      </c>
      <c r="M125" s="38" t="s">
        <v>107</v>
      </c>
      <c r="N125" s="38"/>
      <c r="O125" s="37">
        <v>90</v>
      </c>
      <c r="P125" s="68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7"/>
      <c r="R125" s="627"/>
      <c r="S125" s="627"/>
      <c r="T125" s="62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117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5">
        <v>4680115882577</v>
      </c>
      <c r="E126" s="625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199</v>
      </c>
      <c r="M126" s="38" t="s">
        <v>107</v>
      </c>
      <c r="N126" s="38"/>
      <c r="O126" s="37">
        <v>90</v>
      </c>
      <c r="P126" s="6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7"/>
      <c r="R126" s="627"/>
      <c r="S126" s="627"/>
      <c r="T126" s="62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117</v>
      </c>
      <c r="AK126" s="84">
        <v>44.8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2"/>
      <c r="B127" s="632"/>
      <c r="C127" s="632"/>
      <c r="D127" s="632"/>
      <c r="E127" s="632"/>
      <c r="F127" s="632"/>
      <c r="G127" s="632"/>
      <c r="H127" s="632"/>
      <c r="I127" s="632"/>
      <c r="J127" s="632"/>
      <c r="K127" s="632"/>
      <c r="L127" s="632"/>
      <c r="M127" s="632"/>
      <c r="N127" s="632"/>
      <c r="O127" s="633"/>
      <c r="P127" s="629" t="s">
        <v>40</v>
      </c>
      <c r="Q127" s="630"/>
      <c r="R127" s="630"/>
      <c r="S127" s="630"/>
      <c r="T127" s="630"/>
      <c r="U127" s="630"/>
      <c r="V127" s="631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2"/>
      <c r="B128" s="632"/>
      <c r="C128" s="632"/>
      <c r="D128" s="632"/>
      <c r="E128" s="632"/>
      <c r="F128" s="632"/>
      <c r="G128" s="632"/>
      <c r="H128" s="632"/>
      <c r="I128" s="632"/>
      <c r="J128" s="632"/>
      <c r="K128" s="632"/>
      <c r="L128" s="632"/>
      <c r="M128" s="632"/>
      <c r="N128" s="632"/>
      <c r="O128" s="633"/>
      <c r="P128" s="629" t="s">
        <v>40</v>
      </c>
      <c r="Q128" s="630"/>
      <c r="R128" s="630"/>
      <c r="S128" s="630"/>
      <c r="T128" s="630"/>
      <c r="U128" s="630"/>
      <c r="V128" s="631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4" t="s">
        <v>78</v>
      </c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4"/>
      <c r="P129" s="624"/>
      <c r="Q129" s="624"/>
      <c r="R129" s="624"/>
      <c r="S129" s="624"/>
      <c r="T129" s="624"/>
      <c r="U129" s="624"/>
      <c r="V129" s="624"/>
      <c r="W129" s="624"/>
      <c r="X129" s="624"/>
      <c r="Y129" s="624"/>
      <c r="Z129" s="624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5">
        <v>4680115883444</v>
      </c>
      <c r="E130" s="625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7"/>
      <c r="R130" s="627"/>
      <c r="S130" s="627"/>
      <c r="T130" s="62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5">
        <v>4680115883444</v>
      </c>
      <c r="E131" s="625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199</v>
      </c>
      <c r="M131" s="38" t="s">
        <v>107</v>
      </c>
      <c r="N131" s="38"/>
      <c r="O131" s="37">
        <v>90</v>
      </c>
      <c r="P131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7"/>
      <c r="R131" s="627"/>
      <c r="S131" s="627"/>
      <c r="T131" s="62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117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2"/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3"/>
      <c r="P132" s="629" t="s">
        <v>40</v>
      </c>
      <c r="Q132" s="630"/>
      <c r="R132" s="630"/>
      <c r="S132" s="630"/>
      <c r="T132" s="630"/>
      <c r="U132" s="630"/>
      <c r="V132" s="631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2"/>
      <c r="B133" s="632"/>
      <c r="C133" s="632"/>
      <c r="D133" s="632"/>
      <c r="E133" s="632"/>
      <c r="F133" s="632"/>
      <c r="G133" s="632"/>
      <c r="H133" s="632"/>
      <c r="I133" s="632"/>
      <c r="J133" s="632"/>
      <c r="K133" s="632"/>
      <c r="L133" s="632"/>
      <c r="M133" s="632"/>
      <c r="N133" s="632"/>
      <c r="O133" s="633"/>
      <c r="P133" s="629" t="s">
        <v>40</v>
      </c>
      <c r="Q133" s="630"/>
      <c r="R133" s="630"/>
      <c r="S133" s="630"/>
      <c r="T133" s="630"/>
      <c r="U133" s="630"/>
      <c r="V133" s="631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4" t="s">
        <v>84</v>
      </c>
      <c r="B134" s="624"/>
      <c r="C134" s="624"/>
      <c r="D134" s="624"/>
      <c r="E134" s="624"/>
      <c r="F134" s="624"/>
      <c r="G134" s="624"/>
      <c r="H134" s="624"/>
      <c r="I134" s="624"/>
      <c r="J134" s="624"/>
      <c r="K134" s="624"/>
      <c r="L134" s="624"/>
      <c r="M134" s="624"/>
      <c r="N134" s="624"/>
      <c r="O134" s="624"/>
      <c r="P134" s="624"/>
      <c r="Q134" s="624"/>
      <c r="R134" s="624"/>
      <c r="S134" s="624"/>
      <c r="T134" s="624"/>
      <c r="U134" s="624"/>
      <c r="V134" s="624"/>
      <c r="W134" s="624"/>
      <c r="X134" s="624"/>
      <c r="Y134" s="624"/>
      <c r="Z134" s="624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5">
        <v>4680115882584</v>
      </c>
      <c r="E135" s="625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7"/>
      <c r="R135" s="627"/>
      <c r="S135" s="627"/>
      <c r="T135" s="62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5">
        <v>4680115882584</v>
      </c>
      <c r="E136" s="625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7"/>
      <c r="R136" s="627"/>
      <c r="S136" s="627"/>
      <c r="T136" s="62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3"/>
      <c r="P137" s="629" t="s">
        <v>40</v>
      </c>
      <c r="Q137" s="630"/>
      <c r="R137" s="630"/>
      <c r="S137" s="630"/>
      <c r="T137" s="630"/>
      <c r="U137" s="630"/>
      <c r="V137" s="631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2"/>
      <c r="B138" s="632"/>
      <c r="C138" s="632"/>
      <c r="D138" s="632"/>
      <c r="E138" s="632"/>
      <c r="F138" s="632"/>
      <c r="G138" s="632"/>
      <c r="H138" s="632"/>
      <c r="I138" s="632"/>
      <c r="J138" s="632"/>
      <c r="K138" s="632"/>
      <c r="L138" s="632"/>
      <c r="M138" s="632"/>
      <c r="N138" s="632"/>
      <c r="O138" s="633"/>
      <c r="P138" s="629" t="s">
        <v>40</v>
      </c>
      <c r="Q138" s="630"/>
      <c r="R138" s="630"/>
      <c r="S138" s="630"/>
      <c r="T138" s="630"/>
      <c r="U138" s="630"/>
      <c r="V138" s="631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3" t="s">
        <v>108</v>
      </c>
      <c r="B139" s="623"/>
      <c r="C139" s="623"/>
      <c r="D139" s="623"/>
      <c r="E139" s="623"/>
      <c r="F139" s="623"/>
      <c r="G139" s="623"/>
      <c r="H139" s="623"/>
      <c r="I139" s="623"/>
      <c r="J139" s="623"/>
      <c r="K139" s="623"/>
      <c r="L139" s="623"/>
      <c r="M139" s="623"/>
      <c r="N139" s="623"/>
      <c r="O139" s="623"/>
      <c r="P139" s="623"/>
      <c r="Q139" s="623"/>
      <c r="R139" s="623"/>
      <c r="S139" s="623"/>
      <c r="T139" s="623"/>
      <c r="U139" s="623"/>
      <c r="V139" s="623"/>
      <c r="W139" s="623"/>
      <c r="X139" s="623"/>
      <c r="Y139" s="623"/>
      <c r="Z139" s="623"/>
      <c r="AA139" s="65"/>
      <c r="AB139" s="65"/>
      <c r="AC139" s="79"/>
    </row>
    <row r="140" spans="1:68" ht="14.25" customHeight="1" x14ac:dyDescent="0.25">
      <c r="A140" s="624" t="s">
        <v>110</v>
      </c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4"/>
      <c r="P140" s="624"/>
      <c r="Q140" s="624"/>
      <c r="R140" s="624"/>
      <c r="S140" s="624"/>
      <c r="T140" s="624"/>
      <c r="U140" s="624"/>
      <c r="V140" s="624"/>
      <c r="W140" s="624"/>
      <c r="X140" s="624"/>
      <c r="Y140" s="624"/>
      <c r="Z140" s="624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4301011705</v>
      </c>
      <c r="D141" s="625">
        <v>4607091384604</v>
      </c>
      <c r="E141" s="625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120</v>
      </c>
      <c r="L141" s="37" t="s">
        <v>45</v>
      </c>
      <c r="M141" s="38" t="s">
        <v>114</v>
      </c>
      <c r="N141" s="38"/>
      <c r="O141" s="37">
        <v>50</v>
      </c>
      <c r="P141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7"/>
      <c r="R141" s="627"/>
      <c r="S141" s="627"/>
      <c r="T141" s="62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248</v>
      </c>
      <c r="B142" s="63" t="s">
        <v>249</v>
      </c>
      <c r="C142" s="36">
        <v>4301012179</v>
      </c>
      <c r="D142" s="625">
        <v>4680115886810</v>
      </c>
      <c r="E142" s="625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114</v>
      </c>
      <c r="N142" s="38"/>
      <c r="O142" s="37">
        <v>55</v>
      </c>
      <c r="P142" s="689" t="s">
        <v>250</v>
      </c>
      <c r="Q142" s="627"/>
      <c r="R142" s="627"/>
      <c r="S142" s="627"/>
      <c r="T142" s="62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2"/>
      <c r="B143" s="632"/>
      <c r="C143" s="632"/>
      <c r="D143" s="632"/>
      <c r="E143" s="632"/>
      <c r="F143" s="632"/>
      <c r="G143" s="632"/>
      <c r="H143" s="632"/>
      <c r="I143" s="632"/>
      <c r="J143" s="632"/>
      <c r="K143" s="632"/>
      <c r="L143" s="632"/>
      <c r="M143" s="632"/>
      <c r="N143" s="632"/>
      <c r="O143" s="633"/>
      <c r="P143" s="629" t="s">
        <v>40</v>
      </c>
      <c r="Q143" s="630"/>
      <c r="R143" s="630"/>
      <c r="S143" s="630"/>
      <c r="T143" s="630"/>
      <c r="U143" s="630"/>
      <c r="V143" s="631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2"/>
      <c r="B144" s="632"/>
      <c r="C144" s="632"/>
      <c r="D144" s="632"/>
      <c r="E144" s="632"/>
      <c r="F144" s="632"/>
      <c r="G144" s="632"/>
      <c r="H144" s="632"/>
      <c r="I144" s="632"/>
      <c r="J144" s="632"/>
      <c r="K144" s="632"/>
      <c r="L144" s="632"/>
      <c r="M144" s="632"/>
      <c r="N144" s="632"/>
      <c r="O144" s="633"/>
      <c r="P144" s="629" t="s">
        <v>40</v>
      </c>
      <c r="Q144" s="630"/>
      <c r="R144" s="630"/>
      <c r="S144" s="630"/>
      <c r="T144" s="630"/>
      <c r="U144" s="630"/>
      <c r="V144" s="631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4" t="s">
        <v>78</v>
      </c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4"/>
      <c r="P145" s="624"/>
      <c r="Q145" s="624"/>
      <c r="R145" s="624"/>
      <c r="S145" s="624"/>
      <c r="T145" s="624"/>
      <c r="U145" s="624"/>
      <c r="V145" s="624"/>
      <c r="W145" s="624"/>
      <c r="X145" s="624"/>
      <c r="Y145" s="624"/>
      <c r="Z145" s="624"/>
      <c r="AA145" s="66"/>
      <c r="AB145" s="66"/>
      <c r="AC145" s="80"/>
    </row>
    <row r="146" spans="1:68" ht="16.5" customHeight="1" x14ac:dyDescent="0.25">
      <c r="A146" s="63" t="s">
        <v>252</v>
      </c>
      <c r="B146" s="63" t="s">
        <v>253</v>
      </c>
      <c r="C146" s="36">
        <v>4301030895</v>
      </c>
      <c r="D146" s="625">
        <v>4607091387667</v>
      </c>
      <c r="E146" s="625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115</v>
      </c>
      <c r="L146" s="37" t="s">
        <v>45</v>
      </c>
      <c r="M146" s="38" t="s">
        <v>114</v>
      </c>
      <c r="N146" s="38"/>
      <c r="O146" s="37">
        <v>40</v>
      </c>
      <c r="P146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7"/>
      <c r="R146" s="627"/>
      <c r="S146" s="627"/>
      <c r="T146" s="62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254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255</v>
      </c>
      <c r="B147" s="63" t="s">
        <v>256</v>
      </c>
      <c r="C147" s="36">
        <v>4301030961</v>
      </c>
      <c r="D147" s="625">
        <v>4607091387636</v>
      </c>
      <c r="E147" s="625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7"/>
      <c r="R147" s="627"/>
      <c r="S147" s="627"/>
      <c r="T147" s="62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258</v>
      </c>
      <c r="B148" s="63" t="s">
        <v>259</v>
      </c>
      <c r="C148" s="36">
        <v>4301030963</v>
      </c>
      <c r="D148" s="625">
        <v>4607091382426</v>
      </c>
      <c r="E148" s="625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115</v>
      </c>
      <c r="L148" s="37" t="s">
        <v>45</v>
      </c>
      <c r="M148" s="38" t="s">
        <v>82</v>
      </c>
      <c r="N148" s="38"/>
      <c r="O148" s="37">
        <v>40</v>
      </c>
      <c r="P148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7"/>
      <c r="R148" s="627"/>
      <c r="S148" s="627"/>
      <c r="T148" s="62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2"/>
      <c r="B149" s="632"/>
      <c r="C149" s="632"/>
      <c r="D149" s="632"/>
      <c r="E149" s="632"/>
      <c r="F149" s="632"/>
      <c r="G149" s="632"/>
      <c r="H149" s="632"/>
      <c r="I149" s="632"/>
      <c r="J149" s="632"/>
      <c r="K149" s="632"/>
      <c r="L149" s="632"/>
      <c r="M149" s="632"/>
      <c r="N149" s="632"/>
      <c r="O149" s="633"/>
      <c r="P149" s="629" t="s">
        <v>40</v>
      </c>
      <c r="Q149" s="630"/>
      <c r="R149" s="630"/>
      <c r="S149" s="630"/>
      <c r="T149" s="630"/>
      <c r="U149" s="630"/>
      <c r="V149" s="631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2"/>
      <c r="B150" s="632"/>
      <c r="C150" s="632"/>
      <c r="D150" s="632"/>
      <c r="E150" s="632"/>
      <c r="F150" s="632"/>
      <c r="G150" s="632"/>
      <c r="H150" s="632"/>
      <c r="I150" s="632"/>
      <c r="J150" s="632"/>
      <c r="K150" s="632"/>
      <c r="L150" s="632"/>
      <c r="M150" s="632"/>
      <c r="N150" s="632"/>
      <c r="O150" s="633"/>
      <c r="P150" s="629" t="s">
        <v>40</v>
      </c>
      <c r="Q150" s="630"/>
      <c r="R150" s="630"/>
      <c r="S150" s="630"/>
      <c r="T150" s="630"/>
      <c r="U150" s="630"/>
      <c r="V150" s="631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2" t="s">
        <v>261</v>
      </c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22"/>
      <c r="P151" s="622"/>
      <c r="Q151" s="622"/>
      <c r="R151" s="622"/>
      <c r="S151" s="622"/>
      <c r="T151" s="622"/>
      <c r="U151" s="622"/>
      <c r="V151" s="622"/>
      <c r="W151" s="622"/>
      <c r="X151" s="622"/>
      <c r="Y151" s="622"/>
      <c r="Z151" s="622"/>
      <c r="AA151" s="54"/>
      <c r="AB151" s="54"/>
      <c r="AC151" s="54"/>
    </row>
    <row r="152" spans="1:68" ht="16.5" customHeight="1" x14ac:dyDescent="0.25">
      <c r="A152" s="623" t="s">
        <v>262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5"/>
      <c r="AB152" s="65"/>
      <c r="AC152" s="79"/>
    </row>
    <row r="153" spans="1:68" ht="14.25" customHeight="1" x14ac:dyDescent="0.25">
      <c r="A153" s="624" t="s">
        <v>146</v>
      </c>
      <c r="B153" s="624"/>
      <c r="C153" s="624"/>
      <c r="D153" s="624"/>
      <c r="E153" s="624"/>
      <c r="F153" s="624"/>
      <c r="G153" s="624"/>
      <c r="H153" s="624"/>
      <c r="I153" s="624"/>
      <c r="J153" s="624"/>
      <c r="K153" s="624"/>
      <c r="L153" s="624"/>
      <c r="M153" s="624"/>
      <c r="N153" s="624"/>
      <c r="O153" s="624"/>
      <c r="P153" s="624"/>
      <c r="Q153" s="624"/>
      <c r="R153" s="624"/>
      <c r="S153" s="624"/>
      <c r="T153" s="624"/>
      <c r="U153" s="624"/>
      <c r="V153" s="624"/>
      <c r="W153" s="624"/>
      <c r="X153" s="624"/>
      <c r="Y153" s="624"/>
      <c r="Z153" s="624"/>
      <c r="AA153" s="66"/>
      <c r="AB153" s="66"/>
      <c r="AC153" s="80"/>
    </row>
    <row r="154" spans="1:68" ht="27" customHeight="1" x14ac:dyDescent="0.25">
      <c r="A154" s="63" t="s">
        <v>263</v>
      </c>
      <c r="B154" s="63" t="s">
        <v>264</v>
      </c>
      <c r="C154" s="36">
        <v>4301020323</v>
      </c>
      <c r="D154" s="625">
        <v>4680115886223</v>
      </c>
      <c r="E154" s="625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7"/>
      <c r="R154" s="627"/>
      <c r="S154" s="627"/>
      <c r="T154" s="62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265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2"/>
      <c r="B155" s="632"/>
      <c r="C155" s="632"/>
      <c r="D155" s="632"/>
      <c r="E155" s="632"/>
      <c r="F155" s="632"/>
      <c r="G155" s="632"/>
      <c r="H155" s="632"/>
      <c r="I155" s="632"/>
      <c r="J155" s="632"/>
      <c r="K155" s="632"/>
      <c r="L155" s="632"/>
      <c r="M155" s="632"/>
      <c r="N155" s="632"/>
      <c r="O155" s="633"/>
      <c r="P155" s="629" t="s">
        <v>40</v>
      </c>
      <c r="Q155" s="630"/>
      <c r="R155" s="630"/>
      <c r="S155" s="630"/>
      <c r="T155" s="630"/>
      <c r="U155" s="630"/>
      <c r="V155" s="631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2"/>
      <c r="B156" s="632"/>
      <c r="C156" s="632"/>
      <c r="D156" s="632"/>
      <c r="E156" s="632"/>
      <c r="F156" s="632"/>
      <c r="G156" s="632"/>
      <c r="H156" s="632"/>
      <c r="I156" s="632"/>
      <c r="J156" s="632"/>
      <c r="K156" s="632"/>
      <c r="L156" s="632"/>
      <c r="M156" s="632"/>
      <c r="N156" s="632"/>
      <c r="O156" s="633"/>
      <c r="P156" s="629" t="s">
        <v>40</v>
      </c>
      <c r="Q156" s="630"/>
      <c r="R156" s="630"/>
      <c r="S156" s="630"/>
      <c r="T156" s="630"/>
      <c r="U156" s="630"/>
      <c r="V156" s="631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4" t="s">
        <v>78</v>
      </c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4"/>
      <c r="P157" s="624"/>
      <c r="Q157" s="624"/>
      <c r="R157" s="624"/>
      <c r="S157" s="624"/>
      <c r="T157" s="624"/>
      <c r="U157" s="624"/>
      <c r="V157" s="624"/>
      <c r="W157" s="624"/>
      <c r="X157" s="624"/>
      <c r="Y157" s="624"/>
      <c r="Z157" s="624"/>
      <c r="AA157" s="66"/>
      <c r="AB157" s="66"/>
      <c r="AC157" s="80"/>
    </row>
    <row r="158" spans="1:68" ht="27" customHeight="1" x14ac:dyDescent="0.25">
      <c r="A158" s="63" t="s">
        <v>266</v>
      </c>
      <c r="B158" s="63" t="s">
        <v>267</v>
      </c>
      <c r="C158" s="36">
        <v>4301031191</v>
      </c>
      <c r="D158" s="625">
        <v>4680115880993</v>
      </c>
      <c r="E158" s="625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120</v>
      </c>
      <c r="L158" s="37" t="s">
        <v>45</v>
      </c>
      <c r="M158" s="38" t="s">
        <v>82</v>
      </c>
      <c r="N158" s="38"/>
      <c r="O158" s="37">
        <v>40</v>
      </c>
      <c r="P158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7"/>
      <c r="R158" s="627"/>
      <c r="S158" s="627"/>
      <c r="T158" s="628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268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269</v>
      </c>
      <c r="B159" s="63" t="s">
        <v>270</v>
      </c>
      <c r="C159" s="36">
        <v>4301031204</v>
      </c>
      <c r="D159" s="625">
        <v>4680115881761</v>
      </c>
      <c r="E159" s="625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82</v>
      </c>
      <c r="N159" s="38"/>
      <c r="O159" s="37">
        <v>40</v>
      </c>
      <c r="P159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7"/>
      <c r="R159" s="627"/>
      <c r="S159" s="627"/>
      <c r="T159" s="628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4301031201</v>
      </c>
      <c r="D160" s="625">
        <v>4680115881563</v>
      </c>
      <c r="E160" s="625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120</v>
      </c>
      <c r="L160" s="37" t="s">
        <v>121</v>
      </c>
      <c r="M160" s="38" t="s">
        <v>82</v>
      </c>
      <c r="N160" s="38"/>
      <c r="O160" s="37">
        <v>40</v>
      </c>
      <c r="P160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7"/>
      <c r="R160" s="627"/>
      <c r="S160" s="627"/>
      <c r="T160" s="628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117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4301031199</v>
      </c>
      <c r="D161" s="625">
        <v>4680115880986</v>
      </c>
      <c r="E161" s="625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277</v>
      </c>
      <c r="M161" s="38" t="s">
        <v>82</v>
      </c>
      <c r="N161" s="38"/>
      <c r="O161" s="37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7"/>
      <c r="R161" s="627"/>
      <c r="S161" s="627"/>
      <c r="T161" s="628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268</v>
      </c>
      <c r="AG161" s="78"/>
      <c r="AJ161" s="84" t="s">
        <v>117</v>
      </c>
      <c r="AK161" s="84">
        <v>37.799999999999997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4301031205</v>
      </c>
      <c r="D162" s="625">
        <v>4680115881785</v>
      </c>
      <c r="E162" s="625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7"/>
      <c r="R162" s="627"/>
      <c r="S162" s="627"/>
      <c r="T162" s="628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4301031399</v>
      </c>
      <c r="D163" s="625">
        <v>4680115886537</v>
      </c>
      <c r="E163" s="625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7"/>
      <c r="R163" s="627"/>
      <c r="S163" s="627"/>
      <c r="T163" s="62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282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283</v>
      </c>
      <c r="B164" s="63" t="s">
        <v>284</v>
      </c>
      <c r="C164" s="36">
        <v>4301031202</v>
      </c>
      <c r="D164" s="625">
        <v>4680115881679</v>
      </c>
      <c r="E164" s="625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277</v>
      </c>
      <c r="M164" s="38" t="s">
        <v>82</v>
      </c>
      <c r="N164" s="38"/>
      <c r="O164" s="37">
        <v>40</v>
      </c>
      <c r="P164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7"/>
      <c r="R164" s="627"/>
      <c r="S164" s="627"/>
      <c r="T164" s="62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274</v>
      </c>
      <c r="AG164" s="78"/>
      <c r="AJ164" s="84" t="s">
        <v>117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4301031158</v>
      </c>
      <c r="D165" s="625">
        <v>4680115880191</v>
      </c>
      <c r="E165" s="625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7"/>
      <c r="R165" s="627"/>
      <c r="S165" s="627"/>
      <c r="T165" s="62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274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4301031245</v>
      </c>
      <c r="D166" s="625">
        <v>4680115883963</v>
      </c>
      <c r="E166" s="625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7"/>
      <c r="R166" s="627"/>
      <c r="S166" s="627"/>
      <c r="T166" s="62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289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2"/>
      <c r="B167" s="632"/>
      <c r="C167" s="632"/>
      <c r="D167" s="632"/>
      <c r="E167" s="632"/>
      <c r="F167" s="632"/>
      <c r="G167" s="632"/>
      <c r="H167" s="632"/>
      <c r="I167" s="632"/>
      <c r="J167" s="632"/>
      <c r="K167" s="632"/>
      <c r="L167" s="632"/>
      <c r="M167" s="632"/>
      <c r="N167" s="632"/>
      <c r="O167" s="633"/>
      <c r="P167" s="629" t="s">
        <v>40</v>
      </c>
      <c r="Q167" s="630"/>
      <c r="R167" s="630"/>
      <c r="S167" s="630"/>
      <c r="T167" s="630"/>
      <c r="U167" s="630"/>
      <c r="V167" s="631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2"/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3"/>
      <c r="P168" s="629" t="s">
        <v>40</v>
      </c>
      <c r="Q168" s="630"/>
      <c r="R168" s="630"/>
      <c r="S168" s="630"/>
      <c r="T168" s="630"/>
      <c r="U168" s="630"/>
      <c r="V168" s="631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4" t="s">
        <v>102</v>
      </c>
      <c r="B169" s="624"/>
      <c r="C169" s="624"/>
      <c r="D169" s="624"/>
      <c r="E169" s="624"/>
      <c r="F169" s="624"/>
      <c r="G169" s="624"/>
      <c r="H169" s="624"/>
      <c r="I169" s="624"/>
      <c r="J169" s="624"/>
      <c r="K169" s="624"/>
      <c r="L169" s="624"/>
      <c r="M169" s="624"/>
      <c r="N169" s="624"/>
      <c r="O169" s="624"/>
      <c r="P169" s="624"/>
      <c r="Q169" s="624"/>
      <c r="R169" s="624"/>
      <c r="S169" s="624"/>
      <c r="T169" s="624"/>
      <c r="U169" s="624"/>
      <c r="V169" s="624"/>
      <c r="W169" s="624"/>
      <c r="X169" s="624"/>
      <c r="Y169" s="624"/>
      <c r="Z169" s="624"/>
      <c r="AA169" s="66"/>
      <c r="AB169" s="66"/>
      <c r="AC169" s="80"/>
    </row>
    <row r="170" spans="1:68" ht="27" customHeight="1" x14ac:dyDescent="0.25">
      <c r="A170" s="63" t="s">
        <v>290</v>
      </c>
      <c r="B170" s="63" t="s">
        <v>291</v>
      </c>
      <c r="C170" s="36">
        <v>4301032053</v>
      </c>
      <c r="D170" s="625">
        <v>4680115886780</v>
      </c>
      <c r="E170" s="625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294</v>
      </c>
      <c r="L170" s="37" t="s">
        <v>45</v>
      </c>
      <c r="M170" s="38" t="s">
        <v>293</v>
      </c>
      <c r="N170" s="38"/>
      <c r="O170" s="37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7"/>
      <c r="R170" s="627"/>
      <c r="S170" s="627"/>
      <c r="T170" s="62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292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4301032051</v>
      </c>
      <c r="D171" s="625">
        <v>4680115886742</v>
      </c>
      <c r="E171" s="625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294</v>
      </c>
      <c r="L171" s="37" t="s">
        <v>45</v>
      </c>
      <c r="M171" s="38" t="s">
        <v>293</v>
      </c>
      <c r="N171" s="38"/>
      <c r="O171" s="37">
        <v>90</v>
      </c>
      <c r="P171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7"/>
      <c r="R171" s="627"/>
      <c r="S171" s="627"/>
      <c r="T171" s="62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297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298</v>
      </c>
      <c r="B172" s="63" t="s">
        <v>299</v>
      </c>
      <c r="C172" s="36">
        <v>4301032052</v>
      </c>
      <c r="D172" s="625">
        <v>4680115886766</v>
      </c>
      <c r="E172" s="625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90</v>
      </c>
      <c r="P172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7"/>
      <c r="R172" s="627"/>
      <c r="S172" s="627"/>
      <c r="T172" s="62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297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2"/>
      <c r="B173" s="632"/>
      <c r="C173" s="632"/>
      <c r="D173" s="632"/>
      <c r="E173" s="632"/>
      <c r="F173" s="632"/>
      <c r="G173" s="632"/>
      <c r="H173" s="632"/>
      <c r="I173" s="632"/>
      <c r="J173" s="632"/>
      <c r="K173" s="632"/>
      <c r="L173" s="632"/>
      <c r="M173" s="632"/>
      <c r="N173" s="632"/>
      <c r="O173" s="633"/>
      <c r="P173" s="629" t="s">
        <v>40</v>
      </c>
      <c r="Q173" s="630"/>
      <c r="R173" s="630"/>
      <c r="S173" s="630"/>
      <c r="T173" s="630"/>
      <c r="U173" s="630"/>
      <c r="V173" s="631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2"/>
      <c r="B174" s="632"/>
      <c r="C174" s="632"/>
      <c r="D174" s="632"/>
      <c r="E174" s="632"/>
      <c r="F174" s="632"/>
      <c r="G174" s="632"/>
      <c r="H174" s="632"/>
      <c r="I174" s="632"/>
      <c r="J174" s="632"/>
      <c r="K174" s="632"/>
      <c r="L174" s="632"/>
      <c r="M174" s="632"/>
      <c r="N174" s="632"/>
      <c r="O174" s="633"/>
      <c r="P174" s="629" t="s">
        <v>40</v>
      </c>
      <c r="Q174" s="630"/>
      <c r="R174" s="630"/>
      <c r="S174" s="630"/>
      <c r="T174" s="630"/>
      <c r="U174" s="630"/>
      <c r="V174" s="631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4" t="s">
        <v>300</v>
      </c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4"/>
      <c r="P175" s="624"/>
      <c r="Q175" s="624"/>
      <c r="R175" s="624"/>
      <c r="S175" s="624"/>
      <c r="T175" s="624"/>
      <c r="U175" s="624"/>
      <c r="V175" s="624"/>
      <c r="W175" s="624"/>
      <c r="X175" s="624"/>
      <c r="Y175" s="624"/>
      <c r="Z175" s="624"/>
      <c r="AA175" s="66"/>
      <c r="AB175" s="66"/>
      <c r="AC175" s="80"/>
    </row>
    <row r="176" spans="1:68" ht="27" customHeight="1" x14ac:dyDescent="0.25">
      <c r="A176" s="63" t="s">
        <v>301</v>
      </c>
      <c r="B176" s="63" t="s">
        <v>302</v>
      </c>
      <c r="C176" s="36">
        <v>4301170013</v>
      </c>
      <c r="D176" s="625">
        <v>4680115886797</v>
      </c>
      <c r="E176" s="62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294</v>
      </c>
      <c r="L176" s="37" t="s">
        <v>45</v>
      </c>
      <c r="M176" s="38" t="s">
        <v>293</v>
      </c>
      <c r="N176" s="38"/>
      <c r="O176" s="37">
        <v>90</v>
      </c>
      <c r="P176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7"/>
      <c r="R176" s="627"/>
      <c r="S176" s="627"/>
      <c r="T176" s="62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297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2"/>
      <c r="B177" s="632"/>
      <c r="C177" s="632"/>
      <c r="D177" s="632"/>
      <c r="E177" s="632"/>
      <c r="F177" s="632"/>
      <c r="G177" s="632"/>
      <c r="H177" s="632"/>
      <c r="I177" s="632"/>
      <c r="J177" s="632"/>
      <c r="K177" s="632"/>
      <c r="L177" s="632"/>
      <c r="M177" s="632"/>
      <c r="N177" s="632"/>
      <c r="O177" s="633"/>
      <c r="P177" s="629" t="s">
        <v>40</v>
      </c>
      <c r="Q177" s="630"/>
      <c r="R177" s="630"/>
      <c r="S177" s="630"/>
      <c r="T177" s="630"/>
      <c r="U177" s="630"/>
      <c r="V177" s="631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2"/>
      <c r="B178" s="632"/>
      <c r="C178" s="632"/>
      <c r="D178" s="632"/>
      <c r="E178" s="632"/>
      <c r="F178" s="632"/>
      <c r="G178" s="632"/>
      <c r="H178" s="632"/>
      <c r="I178" s="632"/>
      <c r="J178" s="632"/>
      <c r="K178" s="632"/>
      <c r="L178" s="632"/>
      <c r="M178" s="632"/>
      <c r="N178" s="632"/>
      <c r="O178" s="633"/>
      <c r="P178" s="629" t="s">
        <v>40</v>
      </c>
      <c r="Q178" s="630"/>
      <c r="R178" s="630"/>
      <c r="S178" s="630"/>
      <c r="T178" s="630"/>
      <c r="U178" s="630"/>
      <c r="V178" s="631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3" t="s">
        <v>303</v>
      </c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23"/>
      <c r="P179" s="623"/>
      <c r="Q179" s="623"/>
      <c r="R179" s="623"/>
      <c r="S179" s="623"/>
      <c r="T179" s="623"/>
      <c r="U179" s="623"/>
      <c r="V179" s="623"/>
      <c r="W179" s="623"/>
      <c r="X179" s="623"/>
      <c r="Y179" s="623"/>
      <c r="Z179" s="623"/>
      <c r="AA179" s="65"/>
      <c r="AB179" s="65"/>
      <c r="AC179" s="79"/>
    </row>
    <row r="180" spans="1:68" ht="14.25" customHeight="1" x14ac:dyDescent="0.25">
      <c r="A180" s="624" t="s">
        <v>110</v>
      </c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4"/>
      <c r="P180" s="624"/>
      <c r="Q180" s="624"/>
      <c r="R180" s="624"/>
      <c r="S180" s="624"/>
      <c r="T180" s="624"/>
      <c r="U180" s="624"/>
      <c r="V180" s="624"/>
      <c r="W180" s="624"/>
      <c r="X180" s="624"/>
      <c r="Y180" s="624"/>
      <c r="Z180" s="624"/>
      <c r="AA180" s="66"/>
      <c r="AB180" s="66"/>
      <c r="AC180" s="80"/>
    </row>
    <row r="181" spans="1:68" ht="16.5" customHeight="1" x14ac:dyDescent="0.25">
      <c r="A181" s="63" t="s">
        <v>304</v>
      </c>
      <c r="B181" s="63" t="s">
        <v>305</v>
      </c>
      <c r="C181" s="36">
        <v>4301011450</v>
      </c>
      <c r="D181" s="625">
        <v>4680115881402</v>
      </c>
      <c r="E181" s="625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115</v>
      </c>
      <c r="L181" s="37" t="s">
        <v>45</v>
      </c>
      <c r="M181" s="38" t="s">
        <v>114</v>
      </c>
      <c r="N181" s="38"/>
      <c r="O181" s="37">
        <v>55</v>
      </c>
      <c r="P181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7"/>
      <c r="R181" s="627"/>
      <c r="S181" s="627"/>
      <c r="T181" s="62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306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4301011768</v>
      </c>
      <c r="D182" s="625">
        <v>4680115881396</v>
      </c>
      <c r="E182" s="625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199</v>
      </c>
      <c r="M182" s="38" t="s">
        <v>114</v>
      </c>
      <c r="N182" s="38"/>
      <c r="O182" s="37">
        <v>55</v>
      </c>
      <c r="P182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7"/>
      <c r="R182" s="627"/>
      <c r="S182" s="627"/>
      <c r="T182" s="62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306</v>
      </c>
      <c r="AG182" s="78"/>
      <c r="AJ182" s="84" t="s">
        <v>117</v>
      </c>
      <c r="AK182" s="84">
        <v>37.799999999999997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2"/>
      <c r="B183" s="632"/>
      <c r="C183" s="632"/>
      <c r="D183" s="632"/>
      <c r="E183" s="632"/>
      <c r="F183" s="632"/>
      <c r="G183" s="632"/>
      <c r="H183" s="632"/>
      <c r="I183" s="632"/>
      <c r="J183" s="632"/>
      <c r="K183" s="632"/>
      <c r="L183" s="632"/>
      <c r="M183" s="632"/>
      <c r="N183" s="632"/>
      <c r="O183" s="633"/>
      <c r="P183" s="629" t="s">
        <v>40</v>
      </c>
      <c r="Q183" s="630"/>
      <c r="R183" s="630"/>
      <c r="S183" s="630"/>
      <c r="T183" s="630"/>
      <c r="U183" s="630"/>
      <c r="V183" s="631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2"/>
      <c r="B184" s="632"/>
      <c r="C184" s="632"/>
      <c r="D184" s="632"/>
      <c r="E184" s="632"/>
      <c r="F184" s="632"/>
      <c r="G184" s="632"/>
      <c r="H184" s="632"/>
      <c r="I184" s="632"/>
      <c r="J184" s="632"/>
      <c r="K184" s="632"/>
      <c r="L184" s="632"/>
      <c r="M184" s="632"/>
      <c r="N184" s="632"/>
      <c r="O184" s="633"/>
      <c r="P184" s="629" t="s">
        <v>40</v>
      </c>
      <c r="Q184" s="630"/>
      <c r="R184" s="630"/>
      <c r="S184" s="630"/>
      <c r="T184" s="630"/>
      <c r="U184" s="630"/>
      <c r="V184" s="631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4" t="s">
        <v>146</v>
      </c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4"/>
      <c r="P185" s="624"/>
      <c r="Q185" s="624"/>
      <c r="R185" s="624"/>
      <c r="S185" s="624"/>
      <c r="T185" s="624"/>
      <c r="U185" s="624"/>
      <c r="V185" s="624"/>
      <c r="W185" s="624"/>
      <c r="X185" s="624"/>
      <c r="Y185" s="624"/>
      <c r="Z185" s="624"/>
      <c r="AA185" s="66"/>
      <c r="AB185" s="66"/>
      <c r="AC185" s="80"/>
    </row>
    <row r="186" spans="1:68" ht="16.5" customHeight="1" x14ac:dyDescent="0.25">
      <c r="A186" s="63" t="s">
        <v>309</v>
      </c>
      <c r="B186" s="63" t="s">
        <v>310</v>
      </c>
      <c r="C186" s="36">
        <v>4301020261</v>
      </c>
      <c r="D186" s="625">
        <v>4680115882935</v>
      </c>
      <c r="E186" s="62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50</v>
      </c>
      <c r="P186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7"/>
      <c r="R186" s="627"/>
      <c r="S186" s="627"/>
      <c r="T186" s="62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311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312</v>
      </c>
      <c r="B187" s="63" t="s">
        <v>313</v>
      </c>
      <c r="C187" s="36">
        <v>4301020220</v>
      </c>
      <c r="D187" s="625">
        <v>4680115880764</v>
      </c>
      <c r="E187" s="625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50</v>
      </c>
      <c r="P187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7"/>
      <c r="R187" s="627"/>
      <c r="S187" s="627"/>
      <c r="T187" s="62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311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2"/>
      <c r="B188" s="632"/>
      <c r="C188" s="632"/>
      <c r="D188" s="632"/>
      <c r="E188" s="632"/>
      <c r="F188" s="632"/>
      <c r="G188" s="632"/>
      <c r="H188" s="632"/>
      <c r="I188" s="632"/>
      <c r="J188" s="632"/>
      <c r="K188" s="632"/>
      <c r="L188" s="632"/>
      <c r="M188" s="632"/>
      <c r="N188" s="632"/>
      <c r="O188" s="633"/>
      <c r="P188" s="629" t="s">
        <v>40</v>
      </c>
      <c r="Q188" s="630"/>
      <c r="R188" s="630"/>
      <c r="S188" s="630"/>
      <c r="T188" s="630"/>
      <c r="U188" s="630"/>
      <c r="V188" s="631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2"/>
      <c r="B189" s="632"/>
      <c r="C189" s="632"/>
      <c r="D189" s="632"/>
      <c r="E189" s="632"/>
      <c r="F189" s="632"/>
      <c r="G189" s="632"/>
      <c r="H189" s="632"/>
      <c r="I189" s="632"/>
      <c r="J189" s="632"/>
      <c r="K189" s="632"/>
      <c r="L189" s="632"/>
      <c r="M189" s="632"/>
      <c r="N189" s="632"/>
      <c r="O189" s="633"/>
      <c r="P189" s="629" t="s">
        <v>40</v>
      </c>
      <c r="Q189" s="630"/>
      <c r="R189" s="630"/>
      <c r="S189" s="630"/>
      <c r="T189" s="630"/>
      <c r="U189" s="630"/>
      <c r="V189" s="631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4" t="s">
        <v>78</v>
      </c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4"/>
      <c r="P190" s="624"/>
      <c r="Q190" s="624"/>
      <c r="R190" s="624"/>
      <c r="S190" s="624"/>
      <c r="T190" s="624"/>
      <c r="U190" s="624"/>
      <c r="V190" s="624"/>
      <c r="W190" s="624"/>
      <c r="X190" s="624"/>
      <c r="Y190" s="624"/>
      <c r="Z190" s="624"/>
      <c r="AA190" s="66"/>
      <c r="AB190" s="66"/>
      <c r="AC190" s="80"/>
    </row>
    <row r="191" spans="1:68" ht="27" customHeight="1" x14ac:dyDescent="0.25">
      <c r="A191" s="63" t="s">
        <v>314</v>
      </c>
      <c r="B191" s="63" t="s">
        <v>315</v>
      </c>
      <c r="C191" s="36">
        <v>4301031224</v>
      </c>
      <c r="D191" s="625">
        <v>4680115882683</v>
      </c>
      <c r="E191" s="625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120</v>
      </c>
      <c r="L191" s="37" t="s">
        <v>121</v>
      </c>
      <c r="M191" s="38" t="s">
        <v>82</v>
      </c>
      <c r="N191" s="38"/>
      <c r="O191" s="37">
        <v>40</v>
      </c>
      <c r="P191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7"/>
      <c r="R191" s="627"/>
      <c r="S191" s="627"/>
      <c r="T191" s="628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316</v>
      </c>
      <c r="AG191" s="78"/>
      <c r="AJ191" s="84" t="s">
        <v>117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317</v>
      </c>
      <c r="B192" s="63" t="s">
        <v>318</v>
      </c>
      <c r="C192" s="36">
        <v>4301031230</v>
      </c>
      <c r="D192" s="625">
        <v>4680115882690</v>
      </c>
      <c r="E192" s="625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121</v>
      </c>
      <c r="M192" s="38" t="s">
        <v>82</v>
      </c>
      <c r="N192" s="38"/>
      <c r="O192" s="37">
        <v>40</v>
      </c>
      <c r="P192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7"/>
      <c r="R192" s="627"/>
      <c r="S192" s="627"/>
      <c r="T192" s="628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319</v>
      </c>
      <c r="AG192" s="78"/>
      <c r="AJ192" s="84" t="s">
        <v>117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320</v>
      </c>
      <c r="B193" s="63" t="s">
        <v>321</v>
      </c>
      <c r="C193" s="36">
        <v>4301031220</v>
      </c>
      <c r="D193" s="625">
        <v>4680115882669</v>
      </c>
      <c r="E193" s="625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121</v>
      </c>
      <c r="M193" s="38" t="s">
        <v>82</v>
      </c>
      <c r="N193" s="38"/>
      <c r="O193" s="37">
        <v>40</v>
      </c>
      <c r="P193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7"/>
      <c r="R193" s="627"/>
      <c r="S193" s="627"/>
      <c r="T193" s="62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322</v>
      </c>
      <c r="AG193" s="78"/>
      <c r="AJ193" s="84" t="s">
        <v>117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323</v>
      </c>
      <c r="B194" s="63" t="s">
        <v>324</v>
      </c>
      <c r="C194" s="36">
        <v>4301031221</v>
      </c>
      <c r="D194" s="625">
        <v>4680115882676</v>
      </c>
      <c r="E194" s="625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121</v>
      </c>
      <c r="M194" s="38" t="s">
        <v>82</v>
      </c>
      <c r="N194" s="38"/>
      <c r="O194" s="37">
        <v>40</v>
      </c>
      <c r="P194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7"/>
      <c r="R194" s="627"/>
      <c r="S194" s="627"/>
      <c r="T194" s="62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325</v>
      </c>
      <c r="AG194" s="78"/>
      <c r="AJ194" s="84" t="s">
        <v>117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4301031223</v>
      </c>
      <c r="D195" s="625">
        <v>4680115884014</v>
      </c>
      <c r="E195" s="625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277</v>
      </c>
      <c r="M195" s="38" t="s">
        <v>82</v>
      </c>
      <c r="N195" s="38"/>
      <c r="O195" s="37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7"/>
      <c r="R195" s="627"/>
      <c r="S195" s="627"/>
      <c r="T195" s="62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316</v>
      </c>
      <c r="AG195" s="78"/>
      <c r="AJ195" s="84" t="s">
        <v>117</v>
      </c>
      <c r="AK195" s="84">
        <v>32.4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4301031222</v>
      </c>
      <c r="D196" s="625">
        <v>4680115884007</v>
      </c>
      <c r="E196" s="625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277</v>
      </c>
      <c r="M196" s="38" t="s">
        <v>82</v>
      </c>
      <c r="N196" s="38"/>
      <c r="O196" s="37">
        <v>40</v>
      </c>
      <c r="P196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7"/>
      <c r="R196" s="627"/>
      <c r="S196" s="627"/>
      <c r="T196" s="62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319</v>
      </c>
      <c r="AG196" s="78"/>
      <c r="AJ196" s="84" t="s">
        <v>117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4301031229</v>
      </c>
      <c r="D197" s="625">
        <v>4680115884038</v>
      </c>
      <c r="E197" s="625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7"/>
      <c r="R197" s="627"/>
      <c r="S197" s="627"/>
      <c r="T197" s="62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322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4301031225</v>
      </c>
      <c r="D198" s="625">
        <v>4680115884021</v>
      </c>
      <c r="E198" s="625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277</v>
      </c>
      <c r="M198" s="38" t="s">
        <v>82</v>
      </c>
      <c r="N198" s="38"/>
      <c r="O198" s="37">
        <v>40</v>
      </c>
      <c r="P198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7"/>
      <c r="R198" s="627"/>
      <c r="S198" s="627"/>
      <c r="T198" s="62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117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2"/>
      <c r="B199" s="632"/>
      <c r="C199" s="632"/>
      <c r="D199" s="632"/>
      <c r="E199" s="632"/>
      <c r="F199" s="632"/>
      <c r="G199" s="632"/>
      <c r="H199" s="632"/>
      <c r="I199" s="632"/>
      <c r="J199" s="632"/>
      <c r="K199" s="632"/>
      <c r="L199" s="632"/>
      <c r="M199" s="632"/>
      <c r="N199" s="632"/>
      <c r="O199" s="633"/>
      <c r="P199" s="629" t="s">
        <v>40</v>
      </c>
      <c r="Q199" s="630"/>
      <c r="R199" s="630"/>
      <c r="S199" s="630"/>
      <c r="T199" s="630"/>
      <c r="U199" s="630"/>
      <c r="V199" s="631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2"/>
      <c r="B200" s="632"/>
      <c r="C200" s="632"/>
      <c r="D200" s="632"/>
      <c r="E200" s="632"/>
      <c r="F200" s="632"/>
      <c r="G200" s="632"/>
      <c r="H200" s="632"/>
      <c r="I200" s="632"/>
      <c r="J200" s="632"/>
      <c r="K200" s="632"/>
      <c r="L200" s="632"/>
      <c r="M200" s="632"/>
      <c r="N200" s="632"/>
      <c r="O200" s="633"/>
      <c r="P200" s="629" t="s">
        <v>40</v>
      </c>
      <c r="Q200" s="630"/>
      <c r="R200" s="630"/>
      <c r="S200" s="630"/>
      <c r="T200" s="630"/>
      <c r="U200" s="630"/>
      <c r="V200" s="631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4" t="s">
        <v>84</v>
      </c>
      <c r="B201" s="624"/>
      <c r="C201" s="624"/>
      <c r="D201" s="624"/>
      <c r="E201" s="624"/>
      <c r="F201" s="624"/>
      <c r="G201" s="624"/>
      <c r="H201" s="624"/>
      <c r="I201" s="624"/>
      <c r="J201" s="624"/>
      <c r="K201" s="624"/>
      <c r="L201" s="624"/>
      <c r="M201" s="624"/>
      <c r="N201" s="624"/>
      <c r="O201" s="624"/>
      <c r="P201" s="624"/>
      <c r="Q201" s="624"/>
      <c r="R201" s="624"/>
      <c r="S201" s="624"/>
      <c r="T201" s="624"/>
      <c r="U201" s="624"/>
      <c r="V201" s="624"/>
      <c r="W201" s="624"/>
      <c r="X201" s="624"/>
      <c r="Y201" s="624"/>
      <c r="Z201" s="624"/>
      <c r="AA201" s="66"/>
      <c r="AB201" s="66"/>
      <c r="AC201" s="80"/>
    </row>
    <row r="202" spans="1:68" ht="27" customHeight="1" x14ac:dyDescent="0.25">
      <c r="A202" s="63" t="s">
        <v>334</v>
      </c>
      <c r="B202" s="63" t="s">
        <v>335</v>
      </c>
      <c r="C202" s="36">
        <v>4301051408</v>
      </c>
      <c r="D202" s="625">
        <v>4680115881594</v>
      </c>
      <c r="E202" s="625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115</v>
      </c>
      <c r="L202" s="37" t="s">
        <v>116</v>
      </c>
      <c r="M202" s="38" t="s">
        <v>88</v>
      </c>
      <c r="N202" s="38"/>
      <c r="O202" s="37">
        <v>40</v>
      </c>
      <c r="P202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7"/>
      <c r="R202" s="627"/>
      <c r="S202" s="627"/>
      <c r="T202" s="62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336</v>
      </c>
      <c r="AG202" s="78"/>
      <c r="AJ202" s="84" t="s">
        <v>117</v>
      </c>
      <c r="AK202" s="84">
        <v>64.8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4301051411</v>
      </c>
      <c r="D203" s="625">
        <v>4680115881617</v>
      </c>
      <c r="E203" s="625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115</v>
      </c>
      <c r="L203" s="37" t="s">
        <v>116</v>
      </c>
      <c r="M203" s="38" t="s">
        <v>88</v>
      </c>
      <c r="N203" s="38"/>
      <c r="O203" s="37">
        <v>40</v>
      </c>
      <c r="P203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7"/>
      <c r="R203" s="627"/>
      <c r="S203" s="627"/>
      <c r="T203" s="62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339</v>
      </c>
      <c r="AG203" s="78"/>
      <c r="AJ203" s="84" t="s">
        <v>117</v>
      </c>
      <c r="AK203" s="84">
        <v>64.8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340</v>
      </c>
      <c r="B204" s="63" t="s">
        <v>341</v>
      </c>
      <c r="C204" s="36">
        <v>4301051656</v>
      </c>
      <c r="D204" s="625">
        <v>4680115880573</v>
      </c>
      <c r="E204" s="625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115</v>
      </c>
      <c r="L204" s="37" t="s">
        <v>116</v>
      </c>
      <c r="M204" s="38" t="s">
        <v>88</v>
      </c>
      <c r="N204" s="38"/>
      <c r="O204" s="37">
        <v>45</v>
      </c>
      <c r="P204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7"/>
      <c r="R204" s="627"/>
      <c r="S204" s="627"/>
      <c r="T204" s="62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342</v>
      </c>
      <c r="AG204" s="78"/>
      <c r="AJ204" s="84" t="s">
        <v>117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343</v>
      </c>
      <c r="B205" s="63" t="s">
        <v>344</v>
      </c>
      <c r="C205" s="36">
        <v>4301051407</v>
      </c>
      <c r="D205" s="625">
        <v>4680115882195</v>
      </c>
      <c r="E205" s="625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199</v>
      </c>
      <c r="M205" s="38" t="s">
        <v>88</v>
      </c>
      <c r="N205" s="38"/>
      <c r="O205" s="37">
        <v>40</v>
      </c>
      <c r="P205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7"/>
      <c r="R205" s="627"/>
      <c r="S205" s="627"/>
      <c r="T205" s="62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336</v>
      </c>
      <c r="AG205" s="78"/>
      <c r="AJ205" s="84" t="s">
        <v>117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4301051752</v>
      </c>
      <c r="D206" s="625">
        <v>4680115882607</v>
      </c>
      <c r="E206" s="625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96</v>
      </c>
      <c r="N206" s="38"/>
      <c r="O206" s="37">
        <v>45</v>
      </c>
      <c r="P206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7"/>
      <c r="R206" s="627"/>
      <c r="S206" s="627"/>
      <c r="T206" s="62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347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348</v>
      </c>
      <c r="B207" s="63" t="s">
        <v>349</v>
      </c>
      <c r="C207" s="36">
        <v>4301051666</v>
      </c>
      <c r="D207" s="625">
        <v>4680115880092</v>
      </c>
      <c r="E207" s="625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199</v>
      </c>
      <c r="M207" s="38" t="s">
        <v>88</v>
      </c>
      <c r="N207" s="38"/>
      <c r="O207" s="37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7"/>
      <c r="R207" s="627"/>
      <c r="S207" s="627"/>
      <c r="T207" s="62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117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4301051668</v>
      </c>
      <c r="D208" s="625">
        <v>4680115880221</v>
      </c>
      <c r="E208" s="625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199</v>
      </c>
      <c r="M208" s="38" t="s">
        <v>88</v>
      </c>
      <c r="N208" s="38"/>
      <c r="O208" s="37">
        <v>45</v>
      </c>
      <c r="P208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7"/>
      <c r="R208" s="627"/>
      <c r="S208" s="627"/>
      <c r="T208" s="62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117</v>
      </c>
      <c r="AK208" s="84">
        <v>33.6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4301051945</v>
      </c>
      <c r="D209" s="625">
        <v>4680115880504</v>
      </c>
      <c r="E209" s="625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199</v>
      </c>
      <c r="M209" s="38" t="s">
        <v>96</v>
      </c>
      <c r="N209" s="38"/>
      <c r="O209" s="37">
        <v>40</v>
      </c>
      <c r="P209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7"/>
      <c r="R209" s="627"/>
      <c r="S209" s="627"/>
      <c r="T209" s="62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354</v>
      </c>
      <c r="AG209" s="78"/>
      <c r="AJ209" s="84" t="s">
        <v>117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355</v>
      </c>
      <c r="B210" s="63" t="s">
        <v>356</v>
      </c>
      <c r="C210" s="36">
        <v>4301051410</v>
      </c>
      <c r="D210" s="625">
        <v>4680115882164</v>
      </c>
      <c r="E210" s="625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199</v>
      </c>
      <c r="M210" s="38" t="s">
        <v>88</v>
      </c>
      <c r="N210" s="38"/>
      <c r="O210" s="37">
        <v>40</v>
      </c>
      <c r="P210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7"/>
      <c r="R210" s="627"/>
      <c r="S210" s="627"/>
      <c r="T210" s="62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339</v>
      </c>
      <c r="AG210" s="78"/>
      <c r="AJ210" s="84" t="s">
        <v>117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2"/>
      <c r="B211" s="632"/>
      <c r="C211" s="632"/>
      <c r="D211" s="632"/>
      <c r="E211" s="632"/>
      <c r="F211" s="632"/>
      <c r="G211" s="632"/>
      <c r="H211" s="632"/>
      <c r="I211" s="632"/>
      <c r="J211" s="632"/>
      <c r="K211" s="632"/>
      <c r="L211" s="632"/>
      <c r="M211" s="632"/>
      <c r="N211" s="632"/>
      <c r="O211" s="633"/>
      <c r="P211" s="629" t="s">
        <v>40</v>
      </c>
      <c r="Q211" s="630"/>
      <c r="R211" s="630"/>
      <c r="S211" s="630"/>
      <c r="T211" s="630"/>
      <c r="U211" s="630"/>
      <c r="V211" s="631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2"/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3"/>
      <c r="P212" s="629" t="s">
        <v>40</v>
      </c>
      <c r="Q212" s="630"/>
      <c r="R212" s="630"/>
      <c r="S212" s="630"/>
      <c r="T212" s="630"/>
      <c r="U212" s="630"/>
      <c r="V212" s="631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4" t="s">
        <v>176</v>
      </c>
      <c r="B213" s="624"/>
      <c r="C213" s="624"/>
      <c r="D213" s="624"/>
      <c r="E213" s="624"/>
      <c r="F213" s="624"/>
      <c r="G213" s="624"/>
      <c r="H213" s="624"/>
      <c r="I213" s="624"/>
      <c r="J213" s="624"/>
      <c r="K213" s="624"/>
      <c r="L213" s="624"/>
      <c r="M213" s="624"/>
      <c r="N213" s="624"/>
      <c r="O213" s="624"/>
      <c r="P213" s="624"/>
      <c r="Q213" s="624"/>
      <c r="R213" s="624"/>
      <c r="S213" s="624"/>
      <c r="T213" s="624"/>
      <c r="U213" s="624"/>
      <c r="V213" s="624"/>
      <c r="W213" s="624"/>
      <c r="X213" s="624"/>
      <c r="Y213" s="624"/>
      <c r="Z213" s="624"/>
      <c r="AA213" s="66"/>
      <c r="AB213" s="66"/>
      <c r="AC213" s="80"/>
    </row>
    <row r="214" spans="1:68" ht="27" customHeight="1" x14ac:dyDescent="0.25">
      <c r="A214" s="63" t="s">
        <v>357</v>
      </c>
      <c r="B214" s="63" t="s">
        <v>358</v>
      </c>
      <c r="C214" s="36">
        <v>4301060463</v>
      </c>
      <c r="D214" s="625">
        <v>4680115880818</v>
      </c>
      <c r="E214" s="62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45</v>
      </c>
      <c r="M214" s="38" t="s">
        <v>96</v>
      </c>
      <c r="N214" s="38"/>
      <c r="O214" s="37">
        <v>40</v>
      </c>
      <c r="P214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7"/>
      <c r="R214" s="627"/>
      <c r="S214" s="627"/>
      <c r="T214" s="62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359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360</v>
      </c>
      <c r="B215" s="63" t="s">
        <v>361</v>
      </c>
      <c r="C215" s="36">
        <v>4301060389</v>
      </c>
      <c r="D215" s="625">
        <v>4680115880801</v>
      </c>
      <c r="E215" s="62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88</v>
      </c>
      <c r="N215" s="38"/>
      <c r="O215" s="37">
        <v>40</v>
      </c>
      <c r="P215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7"/>
      <c r="R215" s="627"/>
      <c r="S215" s="627"/>
      <c r="T215" s="62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362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2"/>
      <c r="B216" s="632"/>
      <c r="C216" s="632"/>
      <c r="D216" s="632"/>
      <c r="E216" s="632"/>
      <c r="F216" s="632"/>
      <c r="G216" s="632"/>
      <c r="H216" s="632"/>
      <c r="I216" s="632"/>
      <c r="J216" s="632"/>
      <c r="K216" s="632"/>
      <c r="L216" s="632"/>
      <c r="M216" s="632"/>
      <c r="N216" s="632"/>
      <c r="O216" s="633"/>
      <c r="P216" s="629" t="s">
        <v>40</v>
      </c>
      <c r="Q216" s="630"/>
      <c r="R216" s="630"/>
      <c r="S216" s="630"/>
      <c r="T216" s="630"/>
      <c r="U216" s="630"/>
      <c r="V216" s="63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2"/>
      <c r="B217" s="632"/>
      <c r="C217" s="632"/>
      <c r="D217" s="632"/>
      <c r="E217" s="632"/>
      <c r="F217" s="632"/>
      <c r="G217" s="632"/>
      <c r="H217" s="632"/>
      <c r="I217" s="632"/>
      <c r="J217" s="632"/>
      <c r="K217" s="632"/>
      <c r="L217" s="632"/>
      <c r="M217" s="632"/>
      <c r="N217" s="632"/>
      <c r="O217" s="633"/>
      <c r="P217" s="629" t="s">
        <v>40</v>
      </c>
      <c r="Q217" s="630"/>
      <c r="R217" s="630"/>
      <c r="S217" s="630"/>
      <c r="T217" s="630"/>
      <c r="U217" s="630"/>
      <c r="V217" s="63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3" t="s">
        <v>363</v>
      </c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23"/>
      <c r="P218" s="623"/>
      <c r="Q218" s="623"/>
      <c r="R218" s="623"/>
      <c r="S218" s="623"/>
      <c r="T218" s="623"/>
      <c r="U218" s="623"/>
      <c r="V218" s="623"/>
      <c r="W218" s="623"/>
      <c r="X218" s="623"/>
      <c r="Y218" s="623"/>
      <c r="Z218" s="623"/>
      <c r="AA218" s="65"/>
      <c r="AB218" s="65"/>
      <c r="AC218" s="79"/>
    </row>
    <row r="219" spans="1:68" ht="14.25" customHeight="1" x14ac:dyDescent="0.25">
      <c r="A219" s="624" t="s">
        <v>110</v>
      </c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4"/>
      <c r="P219" s="624"/>
      <c r="Q219" s="624"/>
      <c r="R219" s="624"/>
      <c r="S219" s="624"/>
      <c r="T219" s="624"/>
      <c r="U219" s="624"/>
      <c r="V219" s="624"/>
      <c r="W219" s="624"/>
      <c r="X219" s="624"/>
      <c r="Y219" s="624"/>
      <c r="Z219" s="624"/>
      <c r="AA219" s="66"/>
      <c r="AB219" s="66"/>
      <c r="AC219" s="80"/>
    </row>
    <row r="220" spans="1:68" ht="27" customHeight="1" x14ac:dyDescent="0.25">
      <c r="A220" s="63" t="s">
        <v>364</v>
      </c>
      <c r="B220" s="63" t="s">
        <v>365</v>
      </c>
      <c r="C220" s="36">
        <v>4301012228</v>
      </c>
      <c r="D220" s="625">
        <v>4680115887282</v>
      </c>
      <c r="E220" s="625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114</v>
      </c>
      <c r="N220" s="38"/>
      <c r="O220" s="37">
        <v>55</v>
      </c>
      <c r="P220" s="730" t="s">
        <v>366</v>
      </c>
      <c r="Q220" s="627"/>
      <c r="R220" s="627"/>
      <c r="S220" s="627"/>
      <c r="T220" s="62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368</v>
      </c>
      <c r="AC220" s="280" t="s">
        <v>367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369</v>
      </c>
      <c r="B221" s="63" t="s">
        <v>370</v>
      </c>
      <c r="C221" s="36">
        <v>4301011826</v>
      </c>
      <c r="D221" s="625">
        <v>4680115884137</v>
      </c>
      <c r="E221" s="625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115</v>
      </c>
      <c r="L221" s="37" t="s">
        <v>45</v>
      </c>
      <c r="M221" s="38" t="s">
        <v>114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7"/>
      <c r="R221" s="627"/>
      <c r="S221" s="627"/>
      <c r="T221" s="62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371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372</v>
      </c>
      <c r="B222" s="63" t="s">
        <v>373</v>
      </c>
      <c r="C222" s="36">
        <v>4301011724</v>
      </c>
      <c r="D222" s="625">
        <v>4680115884236</v>
      </c>
      <c r="E222" s="625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115</v>
      </c>
      <c r="L222" s="37" t="s">
        <v>45</v>
      </c>
      <c r="M222" s="38" t="s">
        <v>114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7"/>
      <c r="R222" s="627"/>
      <c r="S222" s="627"/>
      <c r="T222" s="62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374</v>
      </c>
      <c r="B223" s="63" t="s">
        <v>375</v>
      </c>
      <c r="C223" s="36">
        <v>4301011721</v>
      </c>
      <c r="D223" s="625">
        <v>4680115884175</v>
      </c>
      <c r="E223" s="625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115</v>
      </c>
      <c r="L223" s="37" t="s">
        <v>45</v>
      </c>
      <c r="M223" s="38" t="s">
        <v>114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7"/>
      <c r="R223" s="627"/>
      <c r="S223" s="627"/>
      <c r="T223" s="62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376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377</v>
      </c>
      <c r="B224" s="63" t="s">
        <v>378</v>
      </c>
      <c r="C224" s="36">
        <v>4301011824</v>
      </c>
      <c r="D224" s="625">
        <v>4680115884144</v>
      </c>
      <c r="E224" s="625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114</v>
      </c>
      <c r="N224" s="38"/>
      <c r="O224" s="37">
        <v>55</v>
      </c>
      <c r="P224" s="7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7"/>
      <c r="R224" s="627"/>
      <c r="S224" s="627"/>
      <c r="T224" s="62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371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377</v>
      </c>
      <c r="B225" s="63" t="s">
        <v>379</v>
      </c>
      <c r="C225" s="36">
        <v>4301012196</v>
      </c>
      <c r="D225" s="625">
        <v>4680115884144</v>
      </c>
      <c r="E225" s="625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114</v>
      </c>
      <c r="N225" s="38"/>
      <c r="O225" s="37">
        <v>55</v>
      </c>
      <c r="P225" s="735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7"/>
      <c r="R225" s="627"/>
      <c r="S225" s="627"/>
      <c r="T225" s="62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371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4301012149</v>
      </c>
      <c r="D226" s="625">
        <v>4680115886551</v>
      </c>
      <c r="E226" s="625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114</v>
      </c>
      <c r="N226" s="38"/>
      <c r="O226" s="37">
        <v>55</v>
      </c>
      <c r="P226" s="73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7"/>
      <c r="R226" s="627"/>
      <c r="S226" s="627"/>
      <c r="T226" s="62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4301011726</v>
      </c>
      <c r="D227" s="625">
        <v>4680115884182</v>
      </c>
      <c r="E227" s="625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114</v>
      </c>
      <c r="N227" s="38"/>
      <c r="O227" s="37">
        <v>55</v>
      </c>
      <c r="P227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7"/>
      <c r="R227" s="627"/>
      <c r="S227" s="627"/>
      <c r="T227" s="62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367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4301011722</v>
      </c>
      <c r="D228" s="625">
        <v>4680115884205</v>
      </c>
      <c r="E228" s="62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121</v>
      </c>
      <c r="M228" s="38" t="s">
        <v>114</v>
      </c>
      <c r="N228" s="38"/>
      <c r="O228" s="37">
        <v>55</v>
      </c>
      <c r="P228" s="7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7"/>
      <c r="R228" s="627"/>
      <c r="S228" s="627"/>
      <c r="T228" s="62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376</v>
      </c>
      <c r="AG228" s="78"/>
      <c r="AJ228" s="84" t="s">
        <v>117</v>
      </c>
      <c r="AK228" s="84">
        <v>48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385</v>
      </c>
      <c r="B229" s="63" t="s">
        <v>387</v>
      </c>
      <c r="C229" s="36">
        <v>4301012195</v>
      </c>
      <c r="D229" s="625">
        <v>4680115884205</v>
      </c>
      <c r="E229" s="62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9" t="s">
        <v>388</v>
      </c>
      <c r="Q229" s="627"/>
      <c r="R229" s="627"/>
      <c r="S229" s="627"/>
      <c r="T229" s="62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376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2"/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3"/>
      <c r="P230" s="629" t="s">
        <v>40</v>
      </c>
      <c r="Q230" s="630"/>
      <c r="R230" s="630"/>
      <c r="S230" s="630"/>
      <c r="T230" s="630"/>
      <c r="U230" s="630"/>
      <c r="V230" s="631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2"/>
      <c r="B231" s="632"/>
      <c r="C231" s="632"/>
      <c r="D231" s="632"/>
      <c r="E231" s="632"/>
      <c r="F231" s="632"/>
      <c r="G231" s="632"/>
      <c r="H231" s="632"/>
      <c r="I231" s="632"/>
      <c r="J231" s="632"/>
      <c r="K231" s="632"/>
      <c r="L231" s="632"/>
      <c r="M231" s="632"/>
      <c r="N231" s="632"/>
      <c r="O231" s="633"/>
      <c r="P231" s="629" t="s">
        <v>40</v>
      </c>
      <c r="Q231" s="630"/>
      <c r="R231" s="630"/>
      <c r="S231" s="630"/>
      <c r="T231" s="630"/>
      <c r="U231" s="630"/>
      <c r="V231" s="631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4" t="s">
        <v>146</v>
      </c>
      <c r="B232" s="624"/>
      <c r="C232" s="624"/>
      <c r="D232" s="624"/>
      <c r="E232" s="624"/>
      <c r="F232" s="624"/>
      <c r="G232" s="624"/>
      <c r="H232" s="624"/>
      <c r="I232" s="624"/>
      <c r="J232" s="624"/>
      <c r="K232" s="624"/>
      <c r="L232" s="624"/>
      <c r="M232" s="624"/>
      <c r="N232" s="624"/>
      <c r="O232" s="624"/>
      <c r="P232" s="624"/>
      <c r="Q232" s="624"/>
      <c r="R232" s="624"/>
      <c r="S232" s="624"/>
      <c r="T232" s="624"/>
      <c r="U232" s="624"/>
      <c r="V232" s="624"/>
      <c r="W232" s="624"/>
      <c r="X232" s="624"/>
      <c r="Y232" s="624"/>
      <c r="Z232" s="624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625">
        <v>4680115885981</v>
      </c>
      <c r="E233" s="625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7"/>
      <c r="R233" s="627"/>
      <c r="S233" s="627"/>
      <c r="T233" s="628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2"/>
      <c r="B234" s="632"/>
      <c r="C234" s="632"/>
      <c r="D234" s="632"/>
      <c r="E234" s="632"/>
      <c r="F234" s="632"/>
      <c r="G234" s="632"/>
      <c r="H234" s="632"/>
      <c r="I234" s="632"/>
      <c r="J234" s="632"/>
      <c r="K234" s="632"/>
      <c r="L234" s="632"/>
      <c r="M234" s="632"/>
      <c r="N234" s="632"/>
      <c r="O234" s="633"/>
      <c r="P234" s="629" t="s">
        <v>40</v>
      </c>
      <c r="Q234" s="630"/>
      <c r="R234" s="630"/>
      <c r="S234" s="630"/>
      <c r="T234" s="630"/>
      <c r="U234" s="630"/>
      <c r="V234" s="631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2"/>
      <c r="B235" s="632"/>
      <c r="C235" s="632"/>
      <c r="D235" s="632"/>
      <c r="E235" s="632"/>
      <c r="F235" s="632"/>
      <c r="G235" s="632"/>
      <c r="H235" s="632"/>
      <c r="I235" s="632"/>
      <c r="J235" s="632"/>
      <c r="K235" s="632"/>
      <c r="L235" s="632"/>
      <c r="M235" s="632"/>
      <c r="N235" s="632"/>
      <c r="O235" s="633"/>
      <c r="P235" s="629" t="s">
        <v>40</v>
      </c>
      <c r="Q235" s="630"/>
      <c r="R235" s="630"/>
      <c r="S235" s="630"/>
      <c r="T235" s="630"/>
      <c r="U235" s="630"/>
      <c r="V235" s="631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4" t="s">
        <v>392</v>
      </c>
      <c r="B236" s="624"/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624"/>
      <c r="N236" s="624"/>
      <c r="O236" s="624"/>
      <c r="P236" s="624"/>
      <c r="Q236" s="624"/>
      <c r="R236" s="624"/>
      <c r="S236" s="624"/>
      <c r="T236" s="624"/>
      <c r="U236" s="624"/>
      <c r="V236" s="624"/>
      <c r="W236" s="624"/>
      <c r="X236" s="624"/>
      <c r="Y236" s="624"/>
      <c r="Z236" s="624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625">
        <v>4680115886803</v>
      </c>
      <c r="E237" s="625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294</v>
      </c>
      <c r="L237" s="37" t="s">
        <v>45</v>
      </c>
      <c r="M237" s="38" t="s">
        <v>293</v>
      </c>
      <c r="N237" s="38"/>
      <c r="O237" s="37">
        <v>45</v>
      </c>
      <c r="P237" s="74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7"/>
      <c r="R237" s="627"/>
      <c r="S237" s="627"/>
      <c r="T237" s="62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395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2"/>
      <c r="B238" s="632"/>
      <c r="C238" s="632"/>
      <c r="D238" s="632"/>
      <c r="E238" s="632"/>
      <c r="F238" s="632"/>
      <c r="G238" s="632"/>
      <c r="H238" s="632"/>
      <c r="I238" s="632"/>
      <c r="J238" s="632"/>
      <c r="K238" s="632"/>
      <c r="L238" s="632"/>
      <c r="M238" s="632"/>
      <c r="N238" s="632"/>
      <c r="O238" s="633"/>
      <c r="P238" s="629" t="s">
        <v>40</v>
      </c>
      <c r="Q238" s="630"/>
      <c r="R238" s="630"/>
      <c r="S238" s="630"/>
      <c r="T238" s="630"/>
      <c r="U238" s="630"/>
      <c r="V238" s="631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2"/>
      <c r="B239" s="632"/>
      <c r="C239" s="632"/>
      <c r="D239" s="632"/>
      <c r="E239" s="632"/>
      <c r="F239" s="632"/>
      <c r="G239" s="632"/>
      <c r="H239" s="632"/>
      <c r="I239" s="632"/>
      <c r="J239" s="632"/>
      <c r="K239" s="632"/>
      <c r="L239" s="632"/>
      <c r="M239" s="632"/>
      <c r="N239" s="632"/>
      <c r="O239" s="633"/>
      <c r="P239" s="629" t="s">
        <v>40</v>
      </c>
      <c r="Q239" s="630"/>
      <c r="R239" s="630"/>
      <c r="S239" s="630"/>
      <c r="T239" s="630"/>
      <c r="U239" s="630"/>
      <c r="V239" s="631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4" t="s">
        <v>396</v>
      </c>
      <c r="B240" s="624"/>
      <c r="C240" s="624"/>
      <c r="D240" s="624"/>
      <c r="E240" s="624"/>
      <c r="F240" s="624"/>
      <c r="G240" s="624"/>
      <c r="H240" s="624"/>
      <c r="I240" s="624"/>
      <c r="J240" s="624"/>
      <c r="K240" s="624"/>
      <c r="L240" s="624"/>
      <c r="M240" s="624"/>
      <c r="N240" s="624"/>
      <c r="O240" s="624"/>
      <c r="P240" s="624"/>
      <c r="Q240" s="624"/>
      <c r="R240" s="624"/>
      <c r="S240" s="624"/>
      <c r="T240" s="624"/>
      <c r="U240" s="624"/>
      <c r="V240" s="624"/>
      <c r="W240" s="624"/>
      <c r="X240" s="624"/>
      <c r="Y240" s="624"/>
      <c r="Z240" s="624"/>
      <c r="AA240" s="66"/>
      <c r="AB240" s="66"/>
      <c r="AC240" s="80"/>
    </row>
    <row r="241" spans="1:68" ht="27" customHeight="1" x14ac:dyDescent="0.25">
      <c r="A241" s="63" t="s">
        <v>397</v>
      </c>
      <c r="B241" s="63" t="s">
        <v>398</v>
      </c>
      <c r="C241" s="36">
        <v>4301041004</v>
      </c>
      <c r="D241" s="625">
        <v>4680115886704</v>
      </c>
      <c r="E241" s="625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294</v>
      </c>
      <c r="L241" s="37" t="s">
        <v>45</v>
      </c>
      <c r="M241" s="38" t="s">
        <v>293</v>
      </c>
      <c r="N241" s="38"/>
      <c r="O241" s="37">
        <v>90</v>
      </c>
      <c r="P241" s="7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7"/>
      <c r="R241" s="627"/>
      <c r="S241" s="627"/>
      <c r="T241" s="62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399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401</v>
      </c>
      <c r="C242" s="36">
        <v>4301041008</v>
      </c>
      <c r="D242" s="625">
        <v>4680115886681</v>
      </c>
      <c r="E242" s="625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7"/>
      <c r="R242" s="627"/>
      <c r="S242" s="627"/>
      <c r="T242" s="62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403</v>
      </c>
      <c r="C243" s="36">
        <v>4301041007</v>
      </c>
      <c r="D243" s="625">
        <v>4680115886735</v>
      </c>
      <c r="E243" s="625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7"/>
      <c r="R243" s="627"/>
      <c r="S243" s="627"/>
      <c r="T243" s="62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404</v>
      </c>
      <c r="B244" s="63" t="s">
        <v>405</v>
      </c>
      <c r="C244" s="36">
        <v>4301041006</v>
      </c>
      <c r="D244" s="625">
        <v>4680115886728</v>
      </c>
      <c r="E244" s="62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7"/>
      <c r="R244" s="627"/>
      <c r="S244" s="627"/>
      <c r="T244" s="62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406</v>
      </c>
      <c r="B245" s="63" t="s">
        <v>407</v>
      </c>
      <c r="C245" s="36">
        <v>4301041005</v>
      </c>
      <c r="D245" s="625">
        <v>4680115886711</v>
      </c>
      <c r="E245" s="625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4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7"/>
      <c r="R245" s="627"/>
      <c r="S245" s="627"/>
      <c r="T245" s="62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2"/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3"/>
      <c r="P246" s="629" t="s">
        <v>40</v>
      </c>
      <c r="Q246" s="630"/>
      <c r="R246" s="630"/>
      <c r="S246" s="630"/>
      <c r="T246" s="630"/>
      <c r="U246" s="630"/>
      <c r="V246" s="631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2"/>
      <c r="B247" s="632"/>
      <c r="C247" s="632"/>
      <c r="D247" s="632"/>
      <c r="E247" s="632"/>
      <c r="F247" s="632"/>
      <c r="G247" s="632"/>
      <c r="H247" s="632"/>
      <c r="I247" s="632"/>
      <c r="J247" s="632"/>
      <c r="K247" s="632"/>
      <c r="L247" s="632"/>
      <c r="M247" s="632"/>
      <c r="N247" s="632"/>
      <c r="O247" s="633"/>
      <c r="P247" s="629" t="s">
        <v>40</v>
      </c>
      <c r="Q247" s="630"/>
      <c r="R247" s="630"/>
      <c r="S247" s="630"/>
      <c r="T247" s="630"/>
      <c r="U247" s="630"/>
      <c r="V247" s="631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3" t="s">
        <v>408</v>
      </c>
      <c r="B248" s="623"/>
      <c r="C248" s="623"/>
      <c r="D248" s="623"/>
      <c r="E248" s="623"/>
      <c r="F248" s="623"/>
      <c r="G248" s="623"/>
      <c r="H248" s="623"/>
      <c r="I248" s="623"/>
      <c r="J248" s="623"/>
      <c r="K248" s="623"/>
      <c r="L248" s="623"/>
      <c r="M248" s="623"/>
      <c r="N248" s="623"/>
      <c r="O248" s="623"/>
      <c r="P248" s="623"/>
      <c r="Q248" s="623"/>
      <c r="R248" s="623"/>
      <c r="S248" s="623"/>
      <c r="T248" s="623"/>
      <c r="U248" s="623"/>
      <c r="V248" s="623"/>
      <c r="W248" s="623"/>
      <c r="X248" s="623"/>
      <c r="Y248" s="623"/>
      <c r="Z248" s="623"/>
      <c r="AA248" s="65"/>
      <c r="AB248" s="65"/>
      <c r="AC248" s="79"/>
    </row>
    <row r="249" spans="1:68" ht="14.25" customHeight="1" x14ac:dyDescent="0.25">
      <c r="A249" s="624" t="s">
        <v>110</v>
      </c>
      <c r="B249" s="624"/>
      <c r="C249" s="624"/>
      <c r="D249" s="624"/>
      <c r="E249" s="624"/>
      <c r="F249" s="624"/>
      <c r="G249" s="624"/>
      <c r="H249" s="624"/>
      <c r="I249" s="624"/>
      <c r="J249" s="624"/>
      <c r="K249" s="624"/>
      <c r="L249" s="624"/>
      <c r="M249" s="624"/>
      <c r="N249" s="624"/>
      <c r="O249" s="624"/>
      <c r="P249" s="624"/>
      <c r="Q249" s="624"/>
      <c r="R249" s="624"/>
      <c r="S249" s="624"/>
      <c r="T249" s="624"/>
      <c r="U249" s="624"/>
      <c r="V249" s="624"/>
      <c r="W249" s="624"/>
      <c r="X249" s="624"/>
      <c r="Y249" s="624"/>
      <c r="Z249" s="624"/>
      <c r="AA249" s="66"/>
      <c r="AB249" s="66"/>
      <c r="AC249" s="80"/>
    </row>
    <row r="250" spans="1:68" ht="27" customHeight="1" x14ac:dyDescent="0.25">
      <c r="A250" s="63" t="s">
        <v>409</v>
      </c>
      <c r="B250" s="63" t="s">
        <v>410</v>
      </c>
      <c r="C250" s="36">
        <v>4301011855</v>
      </c>
      <c r="D250" s="625">
        <v>4680115885837</v>
      </c>
      <c r="E250" s="625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115</v>
      </c>
      <c r="L250" s="37" t="s">
        <v>116</v>
      </c>
      <c r="M250" s="38" t="s">
        <v>114</v>
      </c>
      <c r="N250" s="38"/>
      <c r="O250" s="37">
        <v>55</v>
      </c>
      <c r="P250" s="7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7"/>
      <c r="R250" s="627"/>
      <c r="S250" s="627"/>
      <c r="T250" s="62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411</v>
      </c>
      <c r="AG250" s="78"/>
      <c r="AJ250" s="84" t="s">
        <v>117</v>
      </c>
      <c r="AK250" s="84">
        <v>86.4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412</v>
      </c>
      <c r="B251" s="63" t="s">
        <v>413</v>
      </c>
      <c r="C251" s="36">
        <v>4301011853</v>
      </c>
      <c r="D251" s="625">
        <v>4680115885851</v>
      </c>
      <c r="E251" s="625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115</v>
      </c>
      <c r="L251" s="37" t="s">
        <v>45</v>
      </c>
      <c r="M251" s="38" t="s">
        <v>114</v>
      </c>
      <c r="N251" s="38"/>
      <c r="O251" s="37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7"/>
      <c r="R251" s="627"/>
      <c r="S251" s="627"/>
      <c r="T251" s="62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414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415</v>
      </c>
      <c r="B252" s="63" t="s">
        <v>416</v>
      </c>
      <c r="C252" s="36">
        <v>4301011850</v>
      </c>
      <c r="D252" s="625">
        <v>4680115885806</v>
      </c>
      <c r="E252" s="625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115</v>
      </c>
      <c r="L252" s="37" t="s">
        <v>116</v>
      </c>
      <c r="M252" s="38" t="s">
        <v>114</v>
      </c>
      <c r="N252" s="38"/>
      <c r="O252" s="37">
        <v>55</v>
      </c>
      <c r="P252" s="7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7"/>
      <c r="R252" s="627"/>
      <c r="S252" s="627"/>
      <c r="T252" s="62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417</v>
      </c>
      <c r="AG252" s="78"/>
      <c r="AJ252" s="84" t="s">
        <v>117</v>
      </c>
      <c r="AK252" s="84">
        <v>86.4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418</v>
      </c>
      <c r="B253" s="63" t="s">
        <v>419</v>
      </c>
      <c r="C253" s="36">
        <v>4301011852</v>
      </c>
      <c r="D253" s="625">
        <v>4680115885844</v>
      </c>
      <c r="E253" s="625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114</v>
      </c>
      <c r="N253" s="38"/>
      <c r="O253" s="37">
        <v>55</v>
      </c>
      <c r="P253" s="7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7"/>
      <c r="R253" s="627"/>
      <c r="S253" s="627"/>
      <c r="T253" s="62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420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421</v>
      </c>
      <c r="B254" s="63" t="s">
        <v>422</v>
      </c>
      <c r="C254" s="36">
        <v>4301011851</v>
      </c>
      <c r="D254" s="625">
        <v>4680115885820</v>
      </c>
      <c r="E254" s="62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114</v>
      </c>
      <c r="N254" s="38"/>
      <c r="O254" s="37">
        <v>55</v>
      </c>
      <c r="P254" s="7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7"/>
      <c r="R254" s="627"/>
      <c r="S254" s="627"/>
      <c r="T254" s="62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423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2"/>
      <c r="B255" s="632"/>
      <c r="C255" s="632"/>
      <c r="D255" s="632"/>
      <c r="E255" s="632"/>
      <c r="F255" s="632"/>
      <c r="G255" s="632"/>
      <c r="H255" s="632"/>
      <c r="I255" s="632"/>
      <c r="J255" s="632"/>
      <c r="K255" s="632"/>
      <c r="L255" s="632"/>
      <c r="M255" s="632"/>
      <c r="N255" s="632"/>
      <c r="O255" s="633"/>
      <c r="P255" s="629" t="s">
        <v>40</v>
      </c>
      <c r="Q255" s="630"/>
      <c r="R255" s="630"/>
      <c r="S255" s="630"/>
      <c r="T255" s="630"/>
      <c r="U255" s="630"/>
      <c r="V255" s="631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2"/>
      <c r="B256" s="632"/>
      <c r="C256" s="632"/>
      <c r="D256" s="632"/>
      <c r="E256" s="632"/>
      <c r="F256" s="632"/>
      <c r="G256" s="632"/>
      <c r="H256" s="632"/>
      <c r="I256" s="632"/>
      <c r="J256" s="632"/>
      <c r="K256" s="632"/>
      <c r="L256" s="632"/>
      <c r="M256" s="632"/>
      <c r="N256" s="632"/>
      <c r="O256" s="633"/>
      <c r="P256" s="629" t="s">
        <v>40</v>
      </c>
      <c r="Q256" s="630"/>
      <c r="R256" s="630"/>
      <c r="S256" s="630"/>
      <c r="T256" s="630"/>
      <c r="U256" s="630"/>
      <c r="V256" s="631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3" t="s">
        <v>424</v>
      </c>
      <c r="B257" s="623"/>
      <c r="C257" s="623"/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23"/>
      <c r="P257" s="623"/>
      <c r="Q257" s="623"/>
      <c r="R257" s="623"/>
      <c r="S257" s="623"/>
      <c r="T257" s="623"/>
      <c r="U257" s="623"/>
      <c r="V257" s="623"/>
      <c r="W257" s="623"/>
      <c r="X257" s="623"/>
      <c r="Y257" s="623"/>
      <c r="Z257" s="623"/>
      <c r="AA257" s="65"/>
      <c r="AB257" s="65"/>
      <c r="AC257" s="79"/>
    </row>
    <row r="258" spans="1:68" ht="14.25" customHeight="1" x14ac:dyDescent="0.25">
      <c r="A258" s="624" t="s">
        <v>110</v>
      </c>
      <c r="B258" s="624"/>
      <c r="C258" s="624"/>
      <c r="D258" s="624"/>
      <c r="E258" s="624"/>
      <c r="F258" s="624"/>
      <c r="G258" s="624"/>
      <c r="H258" s="624"/>
      <c r="I258" s="624"/>
      <c r="J258" s="624"/>
      <c r="K258" s="624"/>
      <c r="L258" s="624"/>
      <c r="M258" s="624"/>
      <c r="N258" s="624"/>
      <c r="O258" s="624"/>
      <c r="P258" s="624"/>
      <c r="Q258" s="624"/>
      <c r="R258" s="624"/>
      <c r="S258" s="624"/>
      <c r="T258" s="624"/>
      <c r="U258" s="624"/>
      <c r="V258" s="624"/>
      <c r="W258" s="624"/>
      <c r="X258" s="624"/>
      <c r="Y258" s="624"/>
      <c r="Z258" s="624"/>
      <c r="AA258" s="66"/>
      <c r="AB258" s="66"/>
      <c r="AC258" s="80"/>
    </row>
    <row r="259" spans="1:68" ht="27" customHeight="1" x14ac:dyDescent="0.25">
      <c r="A259" s="63" t="s">
        <v>425</v>
      </c>
      <c r="B259" s="63" t="s">
        <v>426</v>
      </c>
      <c r="C259" s="36">
        <v>4301011223</v>
      </c>
      <c r="D259" s="625">
        <v>4607091383423</v>
      </c>
      <c r="E259" s="625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115</v>
      </c>
      <c r="L259" s="37" t="s">
        <v>45</v>
      </c>
      <c r="M259" s="38" t="s">
        <v>88</v>
      </c>
      <c r="N259" s="38"/>
      <c r="O259" s="37">
        <v>35</v>
      </c>
      <c r="P259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7"/>
      <c r="R259" s="627"/>
      <c r="S259" s="627"/>
      <c r="T259" s="62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113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4301012199</v>
      </c>
      <c r="D260" s="625">
        <v>4680115886957</v>
      </c>
      <c r="E260" s="62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115</v>
      </c>
      <c r="L260" s="37" t="s">
        <v>45</v>
      </c>
      <c r="M260" s="38" t="s">
        <v>88</v>
      </c>
      <c r="N260" s="38"/>
      <c r="O260" s="37">
        <v>30</v>
      </c>
      <c r="P260" s="75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7"/>
      <c r="R260" s="627"/>
      <c r="S260" s="627"/>
      <c r="T260" s="62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625">
        <v>4680115885660</v>
      </c>
      <c r="E261" s="625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115</v>
      </c>
      <c r="L261" s="37" t="s">
        <v>45</v>
      </c>
      <c r="M261" s="38" t="s">
        <v>88</v>
      </c>
      <c r="N261" s="38"/>
      <c r="O261" s="37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7"/>
      <c r="R261" s="627"/>
      <c r="S261" s="627"/>
      <c r="T261" s="62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625">
        <v>4680115886773</v>
      </c>
      <c r="E262" s="625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115</v>
      </c>
      <c r="L262" s="37" t="s">
        <v>45</v>
      </c>
      <c r="M262" s="38" t="s">
        <v>114</v>
      </c>
      <c r="N262" s="38"/>
      <c r="O262" s="37">
        <v>31</v>
      </c>
      <c r="P262" s="75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7"/>
      <c r="R262" s="627"/>
      <c r="S262" s="627"/>
      <c r="T262" s="628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435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2"/>
      <c r="B263" s="632"/>
      <c r="C263" s="632"/>
      <c r="D263" s="632"/>
      <c r="E263" s="632"/>
      <c r="F263" s="632"/>
      <c r="G263" s="632"/>
      <c r="H263" s="632"/>
      <c r="I263" s="632"/>
      <c r="J263" s="632"/>
      <c r="K263" s="632"/>
      <c r="L263" s="632"/>
      <c r="M263" s="632"/>
      <c r="N263" s="632"/>
      <c r="O263" s="633"/>
      <c r="P263" s="629" t="s">
        <v>40</v>
      </c>
      <c r="Q263" s="630"/>
      <c r="R263" s="630"/>
      <c r="S263" s="630"/>
      <c r="T263" s="630"/>
      <c r="U263" s="630"/>
      <c r="V263" s="631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2"/>
      <c r="B264" s="632"/>
      <c r="C264" s="632"/>
      <c r="D264" s="632"/>
      <c r="E264" s="632"/>
      <c r="F264" s="632"/>
      <c r="G264" s="632"/>
      <c r="H264" s="632"/>
      <c r="I264" s="632"/>
      <c r="J264" s="632"/>
      <c r="K264" s="632"/>
      <c r="L264" s="632"/>
      <c r="M264" s="632"/>
      <c r="N264" s="632"/>
      <c r="O264" s="633"/>
      <c r="P264" s="629" t="s">
        <v>40</v>
      </c>
      <c r="Q264" s="630"/>
      <c r="R264" s="630"/>
      <c r="S264" s="630"/>
      <c r="T264" s="630"/>
      <c r="U264" s="630"/>
      <c r="V264" s="631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3" t="s">
        <v>436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5"/>
      <c r="AB265" s="65"/>
      <c r="AC265" s="79"/>
    </row>
    <row r="266" spans="1:68" ht="14.25" customHeight="1" x14ac:dyDescent="0.25">
      <c r="A266" s="624" t="s">
        <v>84</v>
      </c>
      <c r="B266" s="624"/>
      <c r="C266" s="624"/>
      <c r="D266" s="624"/>
      <c r="E266" s="624"/>
      <c r="F266" s="624"/>
      <c r="G266" s="624"/>
      <c r="H266" s="624"/>
      <c r="I266" s="624"/>
      <c r="J266" s="624"/>
      <c r="K266" s="624"/>
      <c r="L266" s="624"/>
      <c r="M266" s="624"/>
      <c r="N266" s="624"/>
      <c r="O266" s="624"/>
      <c r="P266" s="624"/>
      <c r="Q266" s="624"/>
      <c r="R266" s="624"/>
      <c r="S266" s="624"/>
      <c r="T266" s="624"/>
      <c r="U266" s="624"/>
      <c r="V266" s="624"/>
      <c r="W266" s="624"/>
      <c r="X266" s="624"/>
      <c r="Y266" s="624"/>
      <c r="Z266" s="624"/>
      <c r="AA266" s="66"/>
      <c r="AB266" s="66"/>
      <c r="AC266" s="80"/>
    </row>
    <row r="267" spans="1:68" ht="27" customHeight="1" x14ac:dyDescent="0.25">
      <c r="A267" s="63" t="s">
        <v>437</v>
      </c>
      <c r="B267" s="63" t="s">
        <v>438</v>
      </c>
      <c r="C267" s="36">
        <v>4301051893</v>
      </c>
      <c r="D267" s="625">
        <v>4680115886186</v>
      </c>
      <c r="E267" s="625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7"/>
      <c r="R267" s="627"/>
      <c r="S267" s="627"/>
      <c r="T267" s="62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439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440</v>
      </c>
      <c r="B268" s="63" t="s">
        <v>441</v>
      </c>
      <c r="C268" s="36">
        <v>4301051795</v>
      </c>
      <c r="D268" s="625">
        <v>4680115881228</v>
      </c>
      <c r="E268" s="625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199</v>
      </c>
      <c r="M268" s="38" t="s">
        <v>96</v>
      </c>
      <c r="N268" s="38"/>
      <c r="O268" s="37">
        <v>40</v>
      </c>
      <c r="P268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7"/>
      <c r="R268" s="627"/>
      <c r="S268" s="627"/>
      <c r="T268" s="62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442</v>
      </c>
      <c r="AG268" s="78"/>
      <c r="AJ268" s="84" t="s">
        <v>117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443</v>
      </c>
      <c r="B269" s="63" t="s">
        <v>444</v>
      </c>
      <c r="C269" s="36">
        <v>4301051388</v>
      </c>
      <c r="D269" s="625">
        <v>4680115881211</v>
      </c>
      <c r="E269" s="625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199</v>
      </c>
      <c r="M269" s="38" t="s">
        <v>88</v>
      </c>
      <c r="N269" s="38"/>
      <c r="O269" s="37">
        <v>45</v>
      </c>
      <c r="P269" s="7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7"/>
      <c r="R269" s="627"/>
      <c r="S269" s="627"/>
      <c r="T269" s="628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445</v>
      </c>
      <c r="AG269" s="78"/>
      <c r="AJ269" s="84" t="s">
        <v>117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2"/>
      <c r="B270" s="632"/>
      <c r="C270" s="632"/>
      <c r="D270" s="632"/>
      <c r="E270" s="632"/>
      <c r="F270" s="632"/>
      <c r="G270" s="632"/>
      <c r="H270" s="632"/>
      <c r="I270" s="632"/>
      <c r="J270" s="632"/>
      <c r="K270" s="632"/>
      <c r="L270" s="632"/>
      <c r="M270" s="632"/>
      <c r="N270" s="632"/>
      <c r="O270" s="633"/>
      <c r="P270" s="629" t="s">
        <v>40</v>
      </c>
      <c r="Q270" s="630"/>
      <c r="R270" s="630"/>
      <c r="S270" s="630"/>
      <c r="T270" s="630"/>
      <c r="U270" s="630"/>
      <c r="V270" s="631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2"/>
      <c r="B271" s="632"/>
      <c r="C271" s="632"/>
      <c r="D271" s="632"/>
      <c r="E271" s="632"/>
      <c r="F271" s="632"/>
      <c r="G271" s="632"/>
      <c r="H271" s="632"/>
      <c r="I271" s="632"/>
      <c r="J271" s="632"/>
      <c r="K271" s="632"/>
      <c r="L271" s="632"/>
      <c r="M271" s="632"/>
      <c r="N271" s="632"/>
      <c r="O271" s="633"/>
      <c r="P271" s="629" t="s">
        <v>40</v>
      </c>
      <c r="Q271" s="630"/>
      <c r="R271" s="630"/>
      <c r="S271" s="630"/>
      <c r="T271" s="630"/>
      <c r="U271" s="630"/>
      <c r="V271" s="631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5"/>
      <c r="AB272" s="65"/>
      <c r="AC272" s="79"/>
    </row>
    <row r="273" spans="1:68" ht="14.25" customHeight="1" x14ac:dyDescent="0.25">
      <c r="A273" s="624" t="s">
        <v>78</v>
      </c>
      <c r="B273" s="624"/>
      <c r="C273" s="624"/>
      <c r="D273" s="624"/>
      <c r="E273" s="624"/>
      <c r="F273" s="624"/>
      <c r="G273" s="624"/>
      <c r="H273" s="624"/>
      <c r="I273" s="624"/>
      <c r="J273" s="624"/>
      <c r="K273" s="624"/>
      <c r="L273" s="624"/>
      <c r="M273" s="624"/>
      <c r="N273" s="624"/>
      <c r="O273" s="624"/>
      <c r="P273" s="624"/>
      <c r="Q273" s="624"/>
      <c r="R273" s="624"/>
      <c r="S273" s="624"/>
      <c r="T273" s="624"/>
      <c r="U273" s="624"/>
      <c r="V273" s="624"/>
      <c r="W273" s="624"/>
      <c r="X273" s="624"/>
      <c r="Y273" s="624"/>
      <c r="Z273" s="624"/>
      <c r="AA273" s="66"/>
      <c r="AB273" s="66"/>
      <c r="AC273" s="80"/>
    </row>
    <row r="274" spans="1:68" ht="27" customHeight="1" x14ac:dyDescent="0.25">
      <c r="A274" s="63" t="s">
        <v>447</v>
      </c>
      <c r="B274" s="63" t="s">
        <v>448</v>
      </c>
      <c r="C274" s="36">
        <v>4301031307</v>
      </c>
      <c r="D274" s="625">
        <v>4680115880344</v>
      </c>
      <c r="E274" s="625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7"/>
      <c r="R274" s="627"/>
      <c r="S274" s="627"/>
      <c r="T274" s="62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449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2"/>
      <c r="B275" s="632"/>
      <c r="C275" s="632"/>
      <c r="D275" s="632"/>
      <c r="E275" s="632"/>
      <c r="F275" s="632"/>
      <c r="G275" s="632"/>
      <c r="H275" s="632"/>
      <c r="I275" s="632"/>
      <c r="J275" s="632"/>
      <c r="K275" s="632"/>
      <c r="L275" s="632"/>
      <c r="M275" s="632"/>
      <c r="N275" s="632"/>
      <c r="O275" s="633"/>
      <c r="P275" s="629" t="s">
        <v>40</v>
      </c>
      <c r="Q275" s="630"/>
      <c r="R275" s="630"/>
      <c r="S275" s="630"/>
      <c r="T275" s="630"/>
      <c r="U275" s="630"/>
      <c r="V275" s="63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2"/>
      <c r="B276" s="632"/>
      <c r="C276" s="632"/>
      <c r="D276" s="632"/>
      <c r="E276" s="632"/>
      <c r="F276" s="632"/>
      <c r="G276" s="632"/>
      <c r="H276" s="632"/>
      <c r="I276" s="632"/>
      <c r="J276" s="632"/>
      <c r="K276" s="632"/>
      <c r="L276" s="632"/>
      <c r="M276" s="632"/>
      <c r="N276" s="632"/>
      <c r="O276" s="633"/>
      <c r="P276" s="629" t="s">
        <v>40</v>
      </c>
      <c r="Q276" s="630"/>
      <c r="R276" s="630"/>
      <c r="S276" s="630"/>
      <c r="T276" s="630"/>
      <c r="U276" s="630"/>
      <c r="V276" s="63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4" t="s">
        <v>84</v>
      </c>
      <c r="B277" s="624"/>
      <c r="C277" s="624"/>
      <c r="D277" s="624"/>
      <c r="E277" s="624"/>
      <c r="F277" s="624"/>
      <c r="G277" s="624"/>
      <c r="H277" s="624"/>
      <c r="I277" s="624"/>
      <c r="J277" s="624"/>
      <c r="K277" s="624"/>
      <c r="L277" s="624"/>
      <c r="M277" s="624"/>
      <c r="N277" s="624"/>
      <c r="O277" s="624"/>
      <c r="P277" s="624"/>
      <c r="Q277" s="624"/>
      <c r="R277" s="624"/>
      <c r="S277" s="624"/>
      <c r="T277" s="624"/>
      <c r="U277" s="624"/>
      <c r="V277" s="624"/>
      <c r="W277" s="624"/>
      <c r="X277" s="624"/>
      <c r="Y277" s="624"/>
      <c r="Z277" s="624"/>
      <c r="AA277" s="66"/>
      <c r="AB277" s="66"/>
      <c r="AC277" s="80"/>
    </row>
    <row r="278" spans="1:68" ht="37.5" customHeight="1" x14ac:dyDescent="0.25">
      <c r="A278" s="63" t="s">
        <v>450</v>
      </c>
      <c r="B278" s="63" t="s">
        <v>451</v>
      </c>
      <c r="C278" s="36">
        <v>4301051782</v>
      </c>
      <c r="D278" s="625">
        <v>4680115884618</v>
      </c>
      <c r="E278" s="625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88</v>
      </c>
      <c r="N278" s="38"/>
      <c r="O278" s="37">
        <v>45</v>
      </c>
      <c r="P278" s="7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7"/>
      <c r="R278" s="627"/>
      <c r="S278" s="627"/>
      <c r="T278" s="62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452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2"/>
      <c r="B279" s="632"/>
      <c r="C279" s="632"/>
      <c r="D279" s="632"/>
      <c r="E279" s="632"/>
      <c r="F279" s="632"/>
      <c r="G279" s="632"/>
      <c r="H279" s="632"/>
      <c r="I279" s="632"/>
      <c r="J279" s="632"/>
      <c r="K279" s="632"/>
      <c r="L279" s="632"/>
      <c r="M279" s="632"/>
      <c r="N279" s="632"/>
      <c r="O279" s="633"/>
      <c r="P279" s="629" t="s">
        <v>40</v>
      </c>
      <c r="Q279" s="630"/>
      <c r="R279" s="630"/>
      <c r="S279" s="630"/>
      <c r="T279" s="630"/>
      <c r="U279" s="630"/>
      <c r="V279" s="631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2"/>
      <c r="B280" s="632"/>
      <c r="C280" s="632"/>
      <c r="D280" s="632"/>
      <c r="E280" s="632"/>
      <c r="F280" s="632"/>
      <c r="G280" s="632"/>
      <c r="H280" s="632"/>
      <c r="I280" s="632"/>
      <c r="J280" s="632"/>
      <c r="K280" s="632"/>
      <c r="L280" s="632"/>
      <c r="M280" s="632"/>
      <c r="N280" s="632"/>
      <c r="O280" s="633"/>
      <c r="P280" s="629" t="s">
        <v>40</v>
      </c>
      <c r="Q280" s="630"/>
      <c r="R280" s="630"/>
      <c r="S280" s="630"/>
      <c r="T280" s="630"/>
      <c r="U280" s="630"/>
      <c r="V280" s="631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3" t="s">
        <v>453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5"/>
      <c r="AB281" s="65"/>
      <c r="AC281" s="79"/>
    </row>
    <row r="282" spans="1:68" ht="14.25" customHeight="1" x14ac:dyDescent="0.25">
      <c r="A282" s="624" t="s">
        <v>110</v>
      </c>
      <c r="B282" s="624"/>
      <c r="C282" s="624"/>
      <c r="D282" s="624"/>
      <c r="E282" s="624"/>
      <c r="F282" s="624"/>
      <c r="G282" s="624"/>
      <c r="H282" s="624"/>
      <c r="I282" s="624"/>
      <c r="J282" s="624"/>
      <c r="K282" s="624"/>
      <c r="L282" s="624"/>
      <c r="M282" s="624"/>
      <c r="N282" s="624"/>
      <c r="O282" s="624"/>
      <c r="P282" s="624"/>
      <c r="Q282" s="624"/>
      <c r="R282" s="624"/>
      <c r="S282" s="624"/>
      <c r="T282" s="624"/>
      <c r="U282" s="624"/>
      <c r="V282" s="624"/>
      <c r="W282" s="624"/>
      <c r="X282" s="624"/>
      <c r="Y282" s="624"/>
      <c r="Z282" s="624"/>
      <c r="AA282" s="66"/>
      <c r="AB282" s="66"/>
      <c r="AC282" s="80"/>
    </row>
    <row r="283" spans="1:68" ht="27" customHeight="1" x14ac:dyDescent="0.25">
      <c r="A283" s="63" t="s">
        <v>454</v>
      </c>
      <c r="B283" s="63" t="s">
        <v>455</v>
      </c>
      <c r="C283" s="36">
        <v>4301011662</v>
      </c>
      <c r="D283" s="625">
        <v>4680115883703</v>
      </c>
      <c r="E283" s="625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115</v>
      </c>
      <c r="L283" s="37" t="s">
        <v>45</v>
      </c>
      <c r="M283" s="38" t="s">
        <v>114</v>
      </c>
      <c r="N283" s="38"/>
      <c r="O283" s="37">
        <v>55</v>
      </c>
      <c r="P283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7"/>
      <c r="R283" s="627"/>
      <c r="S283" s="627"/>
      <c r="T283" s="628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457</v>
      </c>
      <c r="AB283" s="69" t="s">
        <v>45</v>
      </c>
      <c r="AC283" s="342" t="s">
        <v>456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2"/>
      <c r="B284" s="632"/>
      <c r="C284" s="632"/>
      <c r="D284" s="632"/>
      <c r="E284" s="632"/>
      <c r="F284" s="632"/>
      <c r="G284" s="632"/>
      <c r="H284" s="632"/>
      <c r="I284" s="632"/>
      <c r="J284" s="632"/>
      <c r="K284" s="632"/>
      <c r="L284" s="632"/>
      <c r="M284" s="632"/>
      <c r="N284" s="632"/>
      <c r="O284" s="633"/>
      <c r="P284" s="629" t="s">
        <v>40</v>
      </c>
      <c r="Q284" s="630"/>
      <c r="R284" s="630"/>
      <c r="S284" s="630"/>
      <c r="T284" s="630"/>
      <c r="U284" s="630"/>
      <c r="V284" s="631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2"/>
      <c r="B285" s="632"/>
      <c r="C285" s="632"/>
      <c r="D285" s="632"/>
      <c r="E285" s="632"/>
      <c r="F285" s="632"/>
      <c r="G285" s="632"/>
      <c r="H285" s="632"/>
      <c r="I285" s="632"/>
      <c r="J285" s="632"/>
      <c r="K285" s="632"/>
      <c r="L285" s="632"/>
      <c r="M285" s="632"/>
      <c r="N285" s="632"/>
      <c r="O285" s="633"/>
      <c r="P285" s="629" t="s">
        <v>40</v>
      </c>
      <c r="Q285" s="630"/>
      <c r="R285" s="630"/>
      <c r="S285" s="630"/>
      <c r="T285" s="630"/>
      <c r="U285" s="630"/>
      <c r="V285" s="631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3" t="s">
        <v>458</v>
      </c>
      <c r="B286" s="623"/>
      <c r="C286" s="623"/>
      <c r="D286" s="623"/>
      <c r="E286" s="623"/>
      <c r="F286" s="623"/>
      <c r="G286" s="623"/>
      <c r="H286" s="623"/>
      <c r="I286" s="623"/>
      <c r="J286" s="623"/>
      <c r="K286" s="623"/>
      <c r="L286" s="623"/>
      <c r="M286" s="623"/>
      <c r="N286" s="623"/>
      <c r="O286" s="623"/>
      <c r="P286" s="623"/>
      <c r="Q286" s="623"/>
      <c r="R286" s="623"/>
      <c r="S286" s="623"/>
      <c r="T286" s="623"/>
      <c r="U286" s="623"/>
      <c r="V286" s="623"/>
      <c r="W286" s="623"/>
      <c r="X286" s="623"/>
      <c r="Y286" s="623"/>
      <c r="Z286" s="623"/>
      <c r="AA286" s="65"/>
      <c r="AB286" s="65"/>
      <c r="AC286" s="79"/>
    </row>
    <row r="287" spans="1:68" ht="14.25" customHeight="1" x14ac:dyDescent="0.25">
      <c r="A287" s="624" t="s">
        <v>110</v>
      </c>
      <c r="B287" s="624"/>
      <c r="C287" s="624"/>
      <c r="D287" s="624"/>
      <c r="E287" s="624"/>
      <c r="F287" s="624"/>
      <c r="G287" s="624"/>
      <c r="H287" s="624"/>
      <c r="I287" s="624"/>
      <c r="J287" s="624"/>
      <c r="K287" s="624"/>
      <c r="L287" s="624"/>
      <c r="M287" s="624"/>
      <c r="N287" s="624"/>
      <c r="O287" s="624"/>
      <c r="P287" s="624"/>
      <c r="Q287" s="624"/>
      <c r="R287" s="624"/>
      <c r="S287" s="624"/>
      <c r="T287" s="624"/>
      <c r="U287" s="624"/>
      <c r="V287" s="624"/>
      <c r="W287" s="624"/>
      <c r="X287" s="624"/>
      <c r="Y287" s="624"/>
      <c r="Z287" s="624"/>
      <c r="AA287" s="66"/>
      <c r="AB287" s="66"/>
      <c r="AC287" s="80"/>
    </row>
    <row r="288" spans="1:68" ht="27" customHeight="1" x14ac:dyDescent="0.25">
      <c r="A288" s="63" t="s">
        <v>459</v>
      </c>
      <c r="B288" s="63" t="s">
        <v>460</v>
      </c>
      <c r="C288" s="36">
        <v>4301012024</v>
      </c>
      <c r="D288" s="625">
        <v>4680115885615</v>
      </c>
      <c r="E288" s="625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115</v>
      </c>
      <c r="L288" s="37" t="s">
        <v>45</v>
      </c>
      <c r="M288" s="38" t="s">
        <v>88</v>
      </c>
      <c r="N288" s="38"/>
      <c r="O288" s="37">
        <v>55</v>
      </c>
      <c r="P288" s="7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27"/>
      <c r="R288" s="627"/>
      <c r="S288" s="627"/>
      <c r="T288" s="628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461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462</v>
      </c>
      <c r="B289" s="63" t="s">
        <v>463</v>
      </c>
      <c r="C289" s="36">
        <v>4301011858</v>
      </c>
      <c r="D289" s="625">
        <v>4680115885646</v>
      </c>
      <c r="E289" s="62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114</v>
      </c>
      <c r="N289" s="38"/>
      <c r="O289" s="37">
        <v>55</v>
      </c>
      <c r="P289" s="7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27"/>
      <c r="R289" s="627"/>
      <c r="S289" s="627"/>
      <c r="T289" s="62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464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465</v>
      </c>
      <c r="B290" s="63" t="s">
        <v>466</v>
      </c>
      <c r="C290" s="36">
        <v>4301012016</v>
      </c>
      <c r="D290" s="625">
        <v>4680115885554</v>
      </c>
      <c r="E290" s="625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88</v>
      </c>
      <c r="N290" s="38"/>
      <c r="O290" s="37">
        <v>55</v>
      </c>
      <c r="P290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27"/>
      <c r="R290" s="627"/>
      <c r="S290" s="627"/>
      <c r="T290" s="62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467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468</v>
      </c>
      <c r="B291" s="63" t="s">
        <v>469</v>
      </c>
      <c r="C291" s="36">
        <v>4301011857</v>
      </c>
      <c r="D291" s="625">
        <v>4680115885622</v>
      </c>
      <c r="E291" s="62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114</v>
      </c>
      <c r="N291" s="38"/>
      <c r="O291" s="37">
        <v>55</v>
      </c>
      <c r="P291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27"/>
      <c r="R291" s="627"/>
      <c r="S291" s="627"/>
      <c r="T291" s="628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461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4301011859</v>
      </c>
      <c r="D292" s="625">
        <v>4680115885608</v>
      </c>
      <c r="E292" s="625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27"/>
      <c r="R292" s="627"/>
      <c r="S292" s="627"/>
      <c r="T292" s="628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2"/>
      <c r="B293" s="632"/>
      <c r="C293" s="632"/>
      <c r="D293" s="632"/>
      <c r="E293" s="632"/>
      <c r="F293" s="632"/>
      <c r="G293" s="632"/>
      <c r="H293" s="632"/>
      <c r="I293" s="632"/>
      <c r="J293" s="632"/>
      <c r="K293" s="632"/>
      <c r="L293" s="632"/>
      <c r="M293" s="632"/>
      <c r="N293" s="632"/>
      <c r="O293" s="633"/>
      <c r="P293" s="629" t="s">
        <v>40</v>
      </c>
      <c r="Q293" s="630"/>
      <c r="R293" s="630"/>
      <c r="S293" s="630"/>
      <c r="T293" s="630"/>
      <c r="U293" s="630"/>
      <c r="V293" s="631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2"/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3"/>
      <c r="P294" s="629" t="s">
        <v>40</v>
      </c>
      <c r="Q294" s="630"/>
      <c r="R294" s="630"/>
      <c r="S294" s="630"/>
      <c r="T294" s="630"/>
      <c r="U294" s="630"/>
      <c r="V294" s="631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4" t="s">
        <v>78</v>
      </c>
      <c r="B295" s="624"/>
      <c r="C295" s="624"/>
      <c r="D295" s="624"/>
      <c r="E295" s="624"/>
      <c r="F295" s="624"/>
      <c r="G295" s="624"/>
      <c r="H295" s="624"/>
      <c r="I295" s="624"/>
      <c r="J295" s="624"/>
      <c r="K295" s="624"/>
      <c r="L295" s="624"/>
      <c r="M295" s="624"/>
      <c r="N295" s="624"/>
      <c r="O295" s="624"/>
      <c r="P295" s="624"/>
      <c r="Q295" s="624"/>
      <c r="R295" s="624"/>
      <c r="S295" s="624"/>
      <c r="T295" s="624"/>
      <c r="U295" s="624"/>
      <c r="V295" s="624"/>
      <c r="W295" s="624"/>
      <c r="X295" s="624"/>
      <c r="Y295" s="624"/>
      <c r="Z295" s="624"/>
      <c r="AA295" s="66"/>
      <c r="AB295" s="66"/>
      <c r="AC295" s="80"/>
    </row>
    <row r="296" spans="1:68" ht="27" customHeight="1" x14ac:dyDescent="0.25">
      <c r="A296" s="63" t="s">
        <v>473</v>
      </c>
      <c r="B296" s="63" t="s">
        <v>474</v>
      </c>
      <c r="C296" s="36">
        <v>4301030878</v>
      </c>
      <c r="D296" s="625">
        <v>4607091387193</v>
      </c>
      <c r="E296" s="625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82</v>
      </c>
      <c r="N296" s="38"/>
      <c r="O296" s="37">
        <v>35</v>
      </c>
      <c r="P296" s="7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27"/>
      <c r="R296" s="627"/>
      <c r="S296" s="627"/>
      <c r="T296" s="62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27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475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28">IFERROR(X296*I296/H296,"0")</f>
        <v>0</v>
      </c>
      <c r="BN296" s="78">
        <f t="shared" ref="BN296:BN302" si="29">IFERROR(Y296*I296/H296,"0")</f>
        <v>0</v>
      </c>
      <c r="BO296" s="78">
        <f t="shared" ref="BO296:BO302" si="30">IFERROR(1/J296*(X296/H296),"0")</f>
        <v>0</v>
      </c>
      <c r="BP296" s="78">
        <f t="shared" ref="BP296:BP302" si="31">IFERROR(1/J296*(Y296/H296),"0")</f>
        <v>0</v>
      </c>
    </row>
    <row r="297" spans="1:68" ht="27" customHeight="1" x14ac:dyDescent="0.25">
      <c r="A297" s="63" t="s">
        <v>476</v>
      </c>
      <c r="B297" s="63" t="s">
        <v>477</v>
      </c>
      <c r="C297" s="36">
        <v>4301031153</v>
      </c>
      <c r="D297" s="625">
        <v>4607091387230</v>
      </c>
      <c r="E297" s="625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121</v>
      </c>
      <c r="M297" s="38" t="s">
        <v>82</v>
      </c>
      <c r="N297" s="38"/>
      <c r="O297" s="37">
        <v>40</v>
      </c>
      <c r="P297" s="7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27"/>
      <c r="R297" s="627"/>
      <c r="S297" s="627"/>
      <c r="T297" s="62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2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478</v>
      </c>
      <c r="AG297" s="78"/>
      <c r="AJ297" s="84" t="s">
        <v>117</v>
      </c>
      <c r="AK297" s="84">
        <v>50.4</v>
      </c>
      <c r="BB297" s="357" t="s">
        <v>66</v>
      </c>
      <c r="BM297" s="78">
        <f t="shared" si="28"/>
        <v>0</v>
      </c>
      <c r="BN297" s="78">
        <f t="shared" si="29"/>
        <v>0</v>
      </c>
      <c r="BO297" s="78">
        <f t="shared" si="30"/>
        <v>0</v>
      </c>
      <c r="BP297" s="78">
        <f t="shared" si="31"/>
        <v>0</v>
      </c>
    </row>
    <row r="298" spans="1:68" ht="27" customHeight="1" x14ac:dyDescent="0.25">
      <c r="A298" s="63" t="s">
        <v>479</v>
      </c>
      <c r="B298" s="63" t="s">
        <v>480</v>
      </c>
      <c r="C298" s="36">
        <v>4301031154</v>
      </c>
      <c r="D298" s="625">
        <v>4607091387292</v>
      </c>
      <c r="E298" s="625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82</v>
      </c>
      <c r="N298" s="38"/>
      <c r="O298" s="37">
        <v>45</v>
      </c>
      <c r="P298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27"/>
      <c r="R298" s="627"/>
      <c r="S298" s="627"/>
      <c r="T298" s="62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481</v>
      </c>
      <c r="AG298" s="78"/>
      <c r="AJ298" s="84" t="s">
        <v>45</v>
      </c>
      <c r="AK298" s="84">
        <v>0</v>
      </c>
      <c r="BB298" s="359" t="s">
        <v>66</v>
      </c>
      <c r="BM298" s="78">
        <f t="shared" si="28"/>
        <v>0</v>
      </c>
      <c r="BN298" s="78">
        <f t="shared" si="29"/>
        <v>0</v>
      </c>
      <c r="BO298" s="78">
        <f t="shared" si="30"/>
        <v>0</v>
      </c>
      <c r="BP298" s="78">
        <f t="shared" si="31"/>
        <v>0</v>
      </c>
    </row>
    <row r="299" spans="1:68" ht="27" customHeight="1" x14ac:dyDescent="0.25">
      <c r="A299" s="63" t="s">
        <v>482</v>
      </c>
      <c r="B299" s="63" t="s">
        <v>483</v>
      </c>
      <c r="C299" s="36">
        <v>4301031152</v>
      </c>
      <c r="D299" s="625">
        <v>4607091387285</v>
      </c>
      <c r="E299" s="625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27"/>
      <c r="R299" s="627"/>
      <c r="S299" s="627"/>
      <c r="T299" s="62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478</v>
      </c>
      <c r="AG299" s="78"/>
      <c r="AJ299" s="84" t="s">
        <v>45</v>
      </c>
      <c r="AK299" s="84">
        <v>0</v>
      </c>
      <c r="BB299" s="361" t="s">
        <v>66</v>
      </c>
      <c r="BM299" s="78">
        <f t="shared" si="28"/>
        <v>0</v>
      </c>
      <c r="BN299" s="78">
        <f t="shared" si="29"/>
        <v>0</v>
      </c>
      <c r="BO299" s="78">
        <f t="shared" si="30"/>
        <v>0</v>
      </c>
      <c r="BP299" s="78">
        <f t="shared" si="31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4301031305</v>
      </c>
      <c r="D300" s="625">
        <v>4607091389845</v>
      </c>
      <c r="E300" s="625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7"/>
      <c r="R300" s="627"/>
      <c r="S300" s="627"/>
      <c r="T300" s="628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28"/>
        <v>0</v>
      </c>
      <c r="BN300" s="78">
        <f t="shared" si="29"/>
        <v>0</v>
      </c>
      <c r="BO300" s="78">
        <f t="shared" si="30"/>
        <v>0</v>
      </c>
      <c r="BP300" s="78">
        <f t="shared" si="31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4301031306</v>
      </c>
      <c r="D301" s="625">
        <v>4680115882881</v>
      </c>
      <c r="E301" s="625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7"/>
      <c r="R301" s="627"/>
      <c r="S301" s="627"/>
      <c r="T301" s="62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486</v>
      </c>
      <c r="AG301" s="78"/>
      <c r="AJ301" s="84" t="s">
        <v>45</v>
      </c>
      <c r="AK301" s="84">
        <v>0</v>
      </c>
      <c r="BB301" s="365" t="s">
        <v>66</v>
      </c>
      <c r="BM301" s="78">
        <f t="shared" si="28"/>
        <v>0</v>
      </c>
      <c r="BN301" s="78">
        <f t="shared" si="29"/>
        <v>0</v>
      </c>
      <c r="BO301" s="78">
        <f t="shared" si="30"/>
        <v>0</v>
      </c>
      <c r="BP301" s="78">
        <f t="shared" si="31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4301031066</v>
      </c>
      <c r="D302" s="625">
        <v>4607091383836</v>
      </c>
      <c r="E302" s="625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45</v>
      </c>
      <c r="M302" s="38" t="s">
        <v>82</v>
      </c>
      <c r="N302" s="38"/>
      <c r="O302" s="37">
        <v>40</v>
      </c>
      <c r="P302" s="77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27"/>
      <c r="R302" s="627"/>
      <c r="S302" s="627"/>
      <c r="T302" s="62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7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28"/>
        <v>0</v>
      </c>
      <c r="BN302" s="78">
        <f t="shared" si="29"/>
        <v>0</v>
      </c>
      <c r="BO302" s="78">
        <f t="shared" si="30"/>
        <v>0</v>
      </c>
      <c r="BP302" s="78">
        <f t="shared" si="31"/>
        <v>0</v>
      </c>
    </row>
    <row r="303" spans="1:68" x14ac:dyDescent="0.2">
      <c r="A303" s="632"/>
      <c r="B303" s="632"/>
      <c r="C303" s="632"/>
      <c r="D303" s="632"/>
      <c r="E303" s="632"/>
      <c r="F303" s="632"/>
      <c r="G303" s="632"/>
      <c r="H303" s="632"/>
      <c r="I303" s="632"/>
      <c r="J303" s="632"/>
      <c r="K303" s="632"/>
      <c r="L303" s="632"/>
      <c r="M303" s="632"/>
      <c r="N303" s="632"/>
      <c r="O303" s="633"/>
      <c r="P303" s="629" t="s">
        <v>40</v>
      </c>
      <c r="Q303" s="630"/>
      <c r="R303" s="630"/>
      <c r="S303" s="630"/>
      <c r="T303" s="630"/>
      <c r="U303" s="630"/>
      <c r="V303" s="631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2"/>
      <c r="B304" s="632"/>
      <c r="C304" s="632"/>
      <c r="D304" s="632"/>
      <c r="E304" s="632"/>
      <c r="F304" s="632"/>
      <c r="G304" s="632"/>
      <c r="H304" s="632"/>
      <c r="I304" s="632"/>
      <c r="J304" s="632"/>
      <c r="K304" s="632"/>
      <c r="L304" s="632"/>
      <c r="M304" s="632"/>
      <c r="N304" s="632"/>
      <c r="O304" s="633"/>
      <c r="P304" s="629" t="s">
        <v>40</v>
      </c>
      <c r="Q304" s="630"/>
      <c r="R304" s="630"/>
      <c r="S304" s="630"/>
      <c r="T304" s="630"/>
      <c r="U304" s="630"/>
      <c r="V304" s="631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4" t="s">
        <v>84</v>
      </c>
      <c r="B305" s="624"/>
      <c r="C305" s="624"/>
      <c r="D305" s="624"/>
      <c r="E305" s="624"/>
      <c r="F305" s="624"/>
      <c r="G305" s="624"/>
      <c r="H305" s="624"/>
      <c r="I305" s="624"/>
      <c r="J305" s="624"/>
      <c r="K305" s="624"/>
      <c r="L305" s="624"/>
      <c r="M305" s="624"/>
      <c r="N305" s="624"/>
      <c r="O305" s="624"/>
      <c r="P305" s="624"/>
      <c r="Q305" s="624"/>
      <c r="R305" s="624"/>
      <c r="S305" s="624"/>
      <c r="T305" s="624"/>
      <c r="U305" s="624"/>
      <c r="V305" s="624"/>
      <c r="W305" s="624"/>
      <c r="X305" s="624"/>
      <c r="Y305" s="624"/>
      <c r="Z305" s="624"/>
      <c r="AA305" s="66"/>
      <c r="AB305" s="66"/>
      <c r="AC305" s="80"/>
    </row>
    <row r="306" spans="1:68" ht="27" customHeight="1" x14ac:dyDescent="0.25">
      <c r="A306" s="63" t="s">
        <v>492</v>
      </c>
      <c r="B306" s="63" t="s">
        <v>493</v>
      </c>
      <c r="C306" s="36">
        <v>4301051100</v>
      </c>
      <c r="D306" s="625">
        <v>4607091387766</v>
      </c>
      <c r="E306" s="625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115</v>
      </c>
      <c r="L306" s="37" t="s">
        <v>116</v>
      </c>
      <c r="M306" s="38" t="s">
        <v>88</v>
      </c>
      <c r="N306" s="38"/>
      <c r="O306" s="37">
        <v>40</v>
      </c>
      <c r="P306" s="7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27"/>
      <c r="R306" s="627"/>
      <c r="S306" s="627"/>
      <c r="T306" s="62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494</v>
      </c>
      <c r="AG306" s="78"/>
      <c r="AJ306" s="84" t="s">
        <v>117</v>
      </c>
      <c r="AK306" s="84">
        <v>62.4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495</v>
      </c>
      <c r="B307" s="63" t="s">
        <v>496</v>
      </c>
      <c r="C307" s="36">
        <v>4301051818</v>
      </c>
      <c r="D307" s="625">
        <v>4607091387957</v>
      </c>
      <c r="E307" s="625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27"/>
      <c r="R307" s="627"/>
      <c r="S307" s="627"/>
      <c r="T307" s="628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497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498</v>
      </c>
      <c r="B308" s="63" t="s">
        <v>499</v>
      </c>
      <c r="C308" s="36">
        <v>4301051819</v>
      </c>
      <c r="D308" s="625">
        <v>4607091387964</v>
      </c>
      <c r="E308" s="625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27"/>
      <c r="R308" s="627"/>
      <c r="S308" s="627"/>
      <c r="T308" s="62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500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501</v>
      </c>
      <c r="B309" s="63" t="s">
        <v>502</v>
      </c>
      <c r="C309" s="36">
        <v>4301051734</v>
      </c>
      <c r="D309" s="625">
        <v>4680115884588</v>
      </c>
      <c r="E309" s="625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27"/>
      <c r="R309" s="627"/>
      <c r="S309" s="627"/>
      <c r="T309" s="62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503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504</v>
      </c>
      <c r="B310" s="63" t="s">
        <v>505</v>
      </c>
      <c r="C310" s="36">
        <v>4301051578</v>
      </c>
      <c r="D310" s="625">
        <v>4607091387513</v>
      </c>
      <c r="E310" s="625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45</v>
      </c>
      <c r="M310" s="38" t="s">
        <v>96</v>
      </c>
      <c r="N310" s="38"/>
      <c r="O310" s="37">
        <v>40</v>
      </c>
      <c r="P310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27"/>
      <c r="R310" s="627"/>
      <c r="S310" s="627"/>
      <c r="T310" s="62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506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2"/>
      <c r="B311" s="632"/>
      <c r="C311" s="632"/>
      <c r="D311" s="632"/>
      <c r="E311" s="632"/>
      <c r="F311" s="632"/>
      <c r="G311" s="632"/>
      <c r="H311" s="632"/>
      <c r="I311" s="632"/>
      <c r="J311" s="632"/>
      <c r="K311" s="632"/>
      <c r="L311" s="632"/>
      <c r="M311" s="632"/>
      <c r="N311" s="632"/>
      <c r="O311" s="633"/>
      <c r="P311" s="629" t="s">
        <v>40</v>
      </c>
      <c r="Q311" s="630"/>
      <c r="R311" s="630"/>
      <c r="S311" s="630"/>
      <c r="T311" s="630"/>
      <c r="U311" s="630"/>
      <c r="V311" s="631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2"/>
      <c r="B312" s="632"/>
      <c r="C312" s="632"/>
      <c r="D312" s="632"/>
      <c r="E312" s="632"/>
      <c r="F312" s="632"/>
      <c r="G312" s="632"/>
      <c r="H312" s="632"/>
      <c r="I312" s="632"/>
      <c r="J312" s="632"/>
      <c r="K312" s="632"/>
      <c r="L312" s="632"/>
      <c r="M312" s="632"/>
      <c r="N312" s="632"/>
      <c r="O312" s="633"/>
      <c r="P312" s="629" t="s">
        <v>40</v>
      </c>
      <c r="Q312" s="630"/>
      <c r="R312" s="630"/>
      <c r="S312" s="630"/>
      <c r="T312" s="630"/>
      <c r="U312" s="630"/>
      <c r="V312" s="631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4" t="s">
        <v>176</v>
      </c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4"/>
      <c r="P313" s="624"/>
      <c r="Q313" s="624"/>
      <c r="R313" s="624"/>
      <c r="S313" s="624"/>
      <c r="T313" s="624"/>
      <c r="U313" s="624"/>
      <c r="V313" s="624"/>
      <c r="W313" s="624"/>
      <c r="X313" s="624"/>
      <c r="Y313" s="624"/>
      <c r="Z313" s="624"/>
      <c r="AA313" s="66"/>
      <c r="AB313" s="66"/>
      <c r="AC313" s="80"/>
    </row>
    <row r="314" spans="1:68" ht="27" customHeight="1" x14ac:dyDescent="0.25">
      <c r="A314" s="63" t="s">
        <v>507</v>
      </c>
      <c r="B314" s="63" t="s">
        <v>508</v>
      </c>
      <c r="C314" s="36">
        <v>4301060387</v>
      </c>
      <c r="D314" s="625">
        <v>4607091380880</v>
      </c>
      <c r="E314" s="625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115</v>
      </c>
      <c r="L314" s="37" t="s">
        <v>45</v>
      </c>
      <c r="M314" s="38" t="s">
        <v>88</v>
      </c>
      <c r="N314" s="38"/>
      <c r="O314" s="37">
        <v>30</v>
      </c>
      <c r="P314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27"/>
      <c r="R314" s="627"/>
      <c r="S314" s="627"/>
      <c r="T314" s="62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509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510</v>
      </c>
      <c r="B315" s="63" t="s">
        <v>511</v>
      </c>
      <c r="C315" s="36">
        <v>4301060406</v>
      </c>
      <c r="D315" s="625">
        <v>4607091384482</v>
      </c>
      <c r="E315" s="625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115</v>
      </c>
      <c r="L315" s="37" t="s">
        <v>116</v>
      </c>
      <c r="M315" s="38" t="s">
        <v>88</v>
      </c>
      <c r="N315" s="38"/>
      <c r="O315" s="37">
        <v>30</v>
      </c>
      <c r="P315" s="7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27"/>
      <c r="R315" s="627"/>
      <c r="S315" s="627"/>
      <c r="T315" s="62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512</v>
      </c>
      <c r="AG315" s="78"/>
      <c r="AJ315" s="84" t="s">
        <v>117</v>
      </c>
      <c r="AK315" s="84">
        <v>62.4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513</v>
      </c>
      <c r="B316" s="63" t="s">
        <v>514</v>
      </c>
      <c r="C316" s="36">
        <v>4301060484</v>
      </c>
      <c r="D316" s="625">
        <v>4607091380897</v>
      </c>
      <c r="E316" s="625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115</v>
      </c>
      <c r="L316" s="37" t="s">
        <v>45</v>
      </c>
      <c r="M316" s="38" t="s">
        <v>96</v>
      </c>
      <c r="N316" s="38"/>
      <c r="O316" s="37">
        <v>30</v>
      </c>
      <c r="P316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27"/>
      <c r="R316" s="627"/>
      <c r="S316" s="627"/>
      <c r="T316" s="62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515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2"/>
      <c r="B317" s="632"/>
      <c r="C317" s="632"/>
      <c r="D317" s="632"/>
      <c r="E317" s="632"/>
      <c r="F317" s="632"/>
      <c r="G317" s="632"/>
      <c r="H317" s="632"/>
      <c r="I317" s="632"/>
      <c r="J317" s="632"/>
      <c r="K317" s="632"/>
      <c r="L317" s="632"/>
      <c r="M317" s="632"/>
      <c r="N317" s="632"/>
      <c r="O317" s="633"/>
      <c r="P317" s="629" t="s">
        <v>40</v>
      </c>
      <c r="Q317" s="630"/>
      <c r="R317" s="630"/>
      <c r="S317" s="630"/>
      <c r="T317" s="630"/>
      <c r="U317" s="630"/>
      <c r="V317" s="631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2"/>
      <c r="B318" s="632"/>
      <c r="C318" s="632"/>
      <c r="D318" s="632"/>
      <c r="E318" s="632"/>
      <c r="F318" s="632"/>
      <c r="G318" s="632"/>
      <c r="H318" s="632"/>
      <c r="I318" s="632"/>
      <c r="J318" s="632"/>
      <c r="K318" s="632"/>
      <c r="L318" s="632"/>
      <c r="M318" s="632"/>
      <c r="N318" s="632"/>
      <c r="O318" s="633"/>
      <c r="P318" s="629" t="s">
        <v>40</v>
      </c>
      <c r="Q318" s="630"/>
      <c r="R318" s="630"/>
      <c r="S318" s="630"/>
      <c r="T318" s="630"/>
      <c r="U318" s="630"/>
      <c r="V318" s="631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4" t="s">
        <v>102</v>
      </c>
      <c r="B319" s="624"/>
      <c r="C319" s="624"/>
      <c r="D319" s="624"/>
      <c r="E319" s="624"/>
      <c r="F319" s="624"/>
      <c r="G319" s="624"/>
      <c r="H319" s="624"/>
      <c r="I319" s="624"/>
      <c r="J319" s="624"/>
      <c r="K319" s="624"/>
      <c r="L319" s="624"/>
      <c r="M319" s="624"/>
      <c r="N319" s="624"/>
      <c r="O319" s="624"/>
      <c r="P319" s="624"/>
      <c r="Q319" s="624"/>
      <c r="R319" s="624"/>
      <c r="S319" s="624"/>
      <c r="T319" s="624"/>
      <c r="U319" s="624"/>
      <c r="V319" s="624"/>
      <c r="W319" s="624"/>
      <c r="X319" s="624"/>
      <c r="Y319" s="624"/>
      <c r="Z319" s="624"/>
      <c r="AA319" s="66"/>
      <c r="AB319" s="66"/>
      <c r="AC319" s="80"/>
    </row>
    <row r="320" spans="1:68" ht="27" customHeight="1" x14ac:dyDescent="0.25">
      <c r="A320" s="63" t="s">
        <v>516</v>
      </c>
      <c r="B320" s="63" t="s">
        <v>517</v>
      </c>
      <c r="C320" s="36">
        <v>4301030235</v>
      </c>
      <c r="D320" s="625">
        <v>4607091388381</v>
      </c>
      <c r="E320" s="625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107</v>
      </c>
      <c r="N320" s="38"/>
      <c r="O320" s="37">
        <v>180</v>
      </c>
      <c r="P320" s="782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627"/>
      <c r="R320" s="627"/>
      <c r="S320" s="627"/>
      <c r="T320" s="62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518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4301030232</v>
      </c>
      <c r="D321" s="625">
        <v>4607091388374</v>
      </c>
      <c r="E321" s="625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3" t="s">
        <v>521</v>
      </c>
      <c r="Q321" s="627"/>
      <c r="R321" s="627"/>
      <c r="S321" s="627"/>
      <c r="T321" s="62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4301032015</v>
      </c>
      <c r="D322" s="625">
        <v>4607091383102</v>
      </c>
      <c r="E322" s="625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199</v>
      </c>
      <c r="M322" s="38" t="s">
        <v>107</v>
      </c>
      <c r="N322" s="38"/>
      <c r="O322" s="37">
        <v>180</v>
      </c>
      <c r="P322" s="7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27"/>
      <c r="R322" s="627"/>
      <c r="S322" s="627"/>
      <c r="T322" s="62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117</v>
      </c>
      <c r="AK322" s="84">
        <v>35.700000000000003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4301030233</v>
      </c>
      <c r="D323" s="625">
        <v>4607091388404</v>
      </c>
      <c r="E323" s="625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199</v>
      </c>
      <c r="M323" s="38" t="s">
        <v>107</v>
      </c>
      <c r="N323" s="38"/>
      <c r="O323" s="37">
        <v>180</v>
      </c>
      <c r="P32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27"/>
      <c r="R323" s="627"/>
      <c r="S323" s="627"/>
      <c r="T323" s="62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518</v>
      </c>
      <c r="AG323" s="78"/>
      <c r="AJ323" s="84" t="s">
        <v>117</v>
      </c>
      <c r="AK323" s="84">
        <v>35.700000000000003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2"/>
      <c r="B324" s="632"/>
      <c r="C324" s="632"/>
      <c r="D324" s="632"/>
      <c r="E324" s="632"/>
      <c r="F324" s="632"/>
      <c r="G324" s="632"/>
      <c r="H324" s="632"/>
      <c r="I324" s="632"/>
      <c r="J324" s="632"/>
      <c r="K324" s="632"/>
      <c r="L324" s="632"/>
      <c r="M324" s="632"/>
      <c r="N324" s="632"/>
      <c r="O324" s="633"/>
      <c r="P324" s="629" t="s">
        <v>40</v>
      </c>
      <c r="Q324" s="630"/>
      <c r="R324" s="630"/>
      <c r="S324" s="630"/>
      <c r="T324" s="630"/>
      <c r="U324" s="630"/>
      <c r="V324" s="631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2"/>
      <c r="B325" s="632"/>
      <c r="C325" s="632"/>
      <c r="D325" s="632"/>
      <c r="E325" s="632"/>
      <c r="F325" s="632"/>
      <c r="G325" s="632"/>
      <c r="H325" s="632"/>
      <c r="I325" s="632"/>
      <c r="J325" s="632"/>
      <c r="K325" s="632"/>
      <c r="L325" s="632"/>
      <c r="M325" s="632"/>
      <c r="N325" s="632"/>
      <c r="O325" s="633"/>
      <c r="P325" s="629" t="s">
        <v>40</v>
      </c>
      <c r="Q325" s="630"/>
      <c r="R325" s="630"/>
      <c r="S325" s="630"/>
      <c r="T325" s="630"/>
      <c r="U325" s="630"/>
      <c r="V325" s="631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4" t="s">
        <v>527</v>
      </c>
      <c r="B326" s="624"/>
      <c r="C326" s="624"/>
      <c r="D326" s="624"/>
      <c r="E326" s="624"/>
      <c r="F326" s="624"/>
      <c r="G326" s="624"/>
      <c r="H326" s="624"/>
      <c r="I326" s="624"/>
      <c r="J326" s="624"/>
      <c r="K326" s="624"/>
      <c r="L326" s="624"/>
      <c r="M326" s="624"/>
      <c r="N326" s="624"/>
      <c r="O326" s="624"/>
      <c r="P326" s="624"/>
      <c r="Q326" s="624"/>
      <c r="R326" s="624"/>
      <c r="S326" s="624"/>
      <c r="T326" s="624"/>
      <c r="U326" s="624"/>
      <c r="V326" s="624"/>
      <c r="W326" s="624"/>
      <c r="X326" s="624"/>
      <c r="Y326" s="624"/>
      <c r="Z326" s="624"/>
      <c r="AA326" s="66"/>
      <c r="AB326" s="66"/>
      <c r="AC326" s="80"/>
    </row>
    <row r="327" spans="1:68" ht="16.5" customHeight="1" x14ac:dyDescent="0.25">
      <c r="A327" s="63" t="s">
        <v>528</v>
      </c>
      <c r="B327" s="63" t="s">
        <v>529</v>
      </c>
      <c r="C327" s="36">
        <v>4301180007</v>
      </c>
      <c r="D327" s="625">
        <v>4680115881808</v>
      </c>
      <c r="E327" s="625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45</v>
      </c>
      <c r="M327" s="38" t="s">
        <v>531</v>
      </c>
      <c r="N327" s="38"/>
      <c r="O327" s="37">
        <v>730</v>
      </c>
      <c r="P327" s="7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27"/>
      <c r="R327" s="627"/>
      <c r="S327" s="627"/>
      <c r="T327" s="62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530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4301180006</v>
      </c>
      <c r="D328" s="625">
        <v>4680115881822</v>
      </c>
      <c r="E328" s="625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531</v>
      </c>
      <c r="N328" s="38"/>
      <c r="O328" s="37">
        <v>730</v>
      </c>
      <c r="P328" s="7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27"/>
      <c r="R328" s="627"/>
      <c r="S328" s="627"/>
      <c r="T328" s="62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4301180001</v>
      </c>
      <c r="D329" s="625">
        <v>4680115880016</v>
      </c>
      <c r="E329" s="625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531</v>
      </c>
      <c r="N329" s="38"/>
      <c r="O329" s="37">
        <v>730</v>
      </c>
      <c r="P329" s="7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27"/>
      <c r="R329" s="627"/>
      <c r="S329" s="627"/>
      <c r="T329" s="62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2"/>
      <c r="B330" s="632"/>
      <c r="C330" s="632"/>
      <c r="D330" s="632"/>
      <c r="E330" s="632"/>
      <c r="F330" s="632"/>
      <c r="G330" s="632"/>
      <c r="H330" s="632"/>
      <c r="I330" s="632"/>
      <c r="J330" s="632"/>
      <c r="K330" s="632"/>
      <c r="L330" s="632"/>
      <c r="M330" s="632"/>
      <c r="N330" s="632"/>
      <c r="O330" s="633"/>
      <c r="P330" s="629" t="s">
        <v>40</v>
      </c>
      <c r="Q330" s="630"/>
      <c r="R330" s="630"/>
      <c r="S330" s="630"/>
      <c r="T330" s="630"/>
      <c r="U330" s="630"/>
      <c r="V330" s="631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2"/>
      <c r="B331" s="632"/>
      <c r="C331" s="632"/>
      <c r="D331" s="632"/>
      <c r="E331" s="632"/>
      <c r="F331" s="632"/>
      <c r="G331" s="632"/>
      <c r="H331" s="632"/>
      <c r="I331" s="632"/>
      <c r="J331" s="632"/>
      <c r="K331" s="632"/>
      <c r="L331" s="632"/>
      <c r="M331" s="632"/>
      <c r="N331" s="632"/>
      <c r="O331" s="633"/>
      <c r="P331" s="629" t="s">
        <v>40</v>
      </c>
      <c r="Q331" s="630"/>
      <c r="R331" s="630"/>
      <c r="S331" s="630"/>
      <c r="T331" s="630"/>
      <c r="U331" s="630"/>
      <c r="V331" s="631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3" t="s">
        <v>536</v>
      </c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23"/>
      <c r="P332" s="623"/>
      <c r="Q332" s="623"/>
      <c r="R332" s="623"/>
      <c r="S332" s="623"/>
      <c r="T332" s="623"/>
      <c r="U332" s="623"/>
      <c r="V332" s="623"/>
      <c r="W332" s="623"/>
      <c r="X332" s="623"/>
      <c r="Y332" s="623"/>
      <c r="Z332" s="623"/>
      <c r="AA332" s="65"/>
      <c r="AB332" s="65"/>
      <c r="AC332" s="79"/>
    </row>
    <row r="333" spans="1:68" ht="14.25" customHeight="1" x14ac:dyDescent="0.25">
      <c r="A333" s="624" t="s">
        <v>84</v>
      </c>
      <c r="B333" s="624"/>
      <c r="C333" s="624"/>
      <c r="D333" s="624"/>
      <c r="E333" s="624"/>
      <c r="F333" s="624"/>
      <c r="G333" s="624"/>
      <c r="H333" s="624"/>
      <c r="I333" s="624"/>
      <c r="J333" s="624"/>
      <c r="K333" s="624"/>
      <c r="L333" s="624"/>
      <c r="M333" s="624"/>
      <c r="N333" s="624"/>
      <c r="O333" s="624"/>
      <c r="P333" s="624"/>
      <c r="Q333" s="624"/>
      <c r="R333" s="624"/>
      <c r="S333" s="624"/>
      <c r="T333" s="624"/>
      <c r="U333" s="624"/>
      <c r="V333" s="624"/>
      <c r="W333" s="624"/>
      <c r="X333" s="624"/>
      <c r="Y333" s="624"/>
      <c r="Z333" s="624"/>
      <c r="AA333" s="66"/>
      <c r="AB333" s="66"/>
      <c r="AC333" s="80"/>
    </row>
    <row r="334" spans="1:68" ht="27" customHeight="1" x14ac:dyDescent="0.25">
      <c r="A334" s="63" t="s">
        <v>537</v>
      </c>
      <c r="B334" s="63" t="s">
        <v>538</v>
      </c>
      <c r="C334" s="36">
        <v>4301051489</v>
      </c>
      <c r="D334" s="625">
        <v>4607091387919</v>
      </c>
      <c r="E334" s="625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115</v>
      </c>
      <c r="L334" s="37" t="s">
        <v>45</v>
      </c>
      <c r="M334" s="38" t="s">
        <v>96</v>
      </c>
      <c r="N334" s="38"/>
      <c r="O334" s="37">
        <v>45</v>
      </c>
      <c r="P334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27"/>
      <c r="R334" s="627"/>
      <c r="S334" s="627"/>
      <c r="T334" s="62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539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540</v>
      </c>
      <c r="B335" s="63" t="s">
        <v>541</v>
      </c>
      <c r="C335" s="36">
        <v>4301051461</v>
      </c>
      <c r="D335" s="625">
        <v>4680115883604</v>
      </c>
      <c r="E335" s="625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199</v>
      </c>
      <c r="M335" s="38" t="s">
        <v>88</v>
      </c>
      <c r="N335" s="38"/>
      <c r="O335" s="37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27"/>
      <c r="R335" s="627"/>
      <c r="S335" s="627"/>
      <c r="T335" s="62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117</v>
      </c>
      <c r="AK335" s="84">
        <v>29.4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4301051864</v>
      </c>
      <c r="D336" s="625">
        <v>4680115883567</v>
      </c>
      <c r="E336" s="625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199</v>
      </c>
      <c r="M336" s="38" t="s">
        <v>96</v>
      </c>
      <c r="N336" s="38"/>
      <c r="O336" s="37">
        <v>40</v>
      </c>
      <c r="P336" s="79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27"/>
      <c r="R336" s="627"/>
      <c r="S336" s="627"/>
      <c r="T336" s="62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117</v>
      </c>
      <c r="AK336" s="84">
        <v>29.4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2"/>
      <c r="B337" s="632"/>
      <c r="C337" s="632"/>
      <c r="D337" s="632"/>
      <c r="E337" s="632"/>
      <c r="F337" s="632"/>
      <c r="G337" s="632"/>
      <c r="H337" s="632"/>
      <c r="I337" s="632"/>
      <c r="J337" s="632"/>
      <c r="K337" s="632"/>
      <c r="L337" s="632"/>
      <c r="M337" s="632"/>
      <c r="N337" s="632"/>
      <c r="O337" s="633"/>
      <c r="P337" s="629" t="s">
        <v>40</v>
      </c>
      <c r="Q337" s="630"/>
      <c r="R337" s="630"/>
      <c r="S337" s="630"/>
      <c r="T337" s="630"/>
      <c r="U337" s="630"/>
      <c r="V337" s="631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2"/>
      <c r="B338" s="632"/>
      <c r="C338" s="632"/>
      <c r="D338" s="632"/>
      <c r="E338" s="632"/>
      <c r="F338" s="632"/>
      <c r="G338" s="632"/>
      <c r="H338" s="632"/>
      <c r="I338" s="632"/>
      <c r="J338" s="632"/>
      <c r="K338" s="632"/>
      <c r="L338" s="632"/>
      <c r="M338" s="632"/>
      <c r="N338" s="632"/>
      <c r="O338" s="633"/>
      <c r="P338" s="629" t="s">
        <v>40</v>
      </c>
      <c r="Q338" s="630"/>
      <c r="R338" s="630"/>
      <c r="S338" s="630"/>
      <c r="T338" s="630"/>
      <c r="U338" s="630"/>
      <c r="V338" s="631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2" t="s">
        <v>546</v>
      </c>
      <c r="B339" s="622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2"/>
      <c r="O339" s="622"/>
      <c r="P339" s="622"/>
      <c r="Q339" s="622"/>
      <c r="R339" s="622"/>
      <c r="S339" s="622"/>
      <c r="T339" s="622"/>
      <c r="U339" s="622"/>
      <c r="V339" s="622"/>
      <c r="W339" s="622"/>
      <c r="X339" s="622"/>
      <c r="Y339" s="622"/>
      <c r="Z339" s="622"/>
      <c r="AA339" s="54"/>
      <c r="AB339" s="54"/>
      <c r="AC339" s="54"/>
    </row>
    <row r="340" spans="1:68" ht="16.5" customHeight="1" x14ac:dyDescent="0.25">
      <c r="A340" s="623" t="s">
        <v>547</v>
      </c>
      <c r="B340" s="623"/>
      <c r="C340" s="623"/>
      <c r="D340" s="623"/>
      <c r="E340" s="623"/>
      <c r="F340" s="623"/>
      <c r="G340" s="623"/>
      <c r="H340" s="623"/>
      <c r="I340" s="623"/>
      <c r="J340" s="623"/>
      <c r="K340" s="623"/>
      <c r="L340" s="623"/>
      <c r="M340" s="623"/>
      <c r="N340" s="623"/>
      <c r="O340" s="623"/>
      <c r="P340" s="623"/>
      <c r="Q340" s="623"/>
      <c r="R340" s="623"/>
      <c r="S340" s="623"/>
      <c r="T340" s="623"/>
      <c r="U340" s="623"/>
      <c r="V340" s="623"/>
      <c r="W340" s="623"/>
      <c r="X340" s="623"/>
      <c r="Y340" s="623"/>
      <c r="Z340" s="623"/>
      <c r="AA340" s="65"/>
      <c r="AB340" s="65"/>
      <c r="AC340" s="79"/>
    </row>
    <row r="341" spans="1:68" ht="14.25" customHeight="1" x14ac:dyDescent="0.25">
      <c r="A341" s="624" t="s">
        <v>110</v>
      </c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4"/>
      <c r="P341" s="624"/>
      <c r="Q341" s="624"/>
      <c r="R341" s="624"/>
      <c r="S341" s="624"/>
      <c r="T341" s="624"/>
      <c r="U341" s="624"/>
      <c r="V341" s="624"/>
      <c r="W341" s="624"/>
      <c r="X341" s="624"/>
      <c r="Y341" s="624"/>
      <c r="Z341" s="624"/>
      <c r="AA341" s="66"/>
      <c r="AB341" s="66"/>
      <c r="AC341" s="80"/>
    </row>
    <row r="342" spans="1:68" ht="37.5" customHeight="1" x14ac:dyDescent="0.25">
      <c r="A342" s="63" t="s">
        <v>548</v>
      </c>
      <c r="B342" s="63" t="s">
        <v>549</v>
      </c>
      <c r="C342" s="36">
        <v>4301011869</v>
      </c>
      <c r="D342" s="625">
        <v>4680115884847</v>
      </c>
      <c r="E342" s="625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115</v>
      </c>
      <c r="L342" s="37" t="s">
        <v>116</v>
      </c>
      <c r="M342" s="38" t="s">
        <v>82</v>
      </c>
      <c r="N342" s="38"/>
      <c r="O342" s="37">
        <v>60</v>
      </c>
      <c r="P342" s="7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27"/>
      <c r="R342" s="627"/>
      <c r="S342" s="627"/>
      <c r="T342" s="628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2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550</v>
      </c>
      <c r="AG342" s="78"/>
      <c r="AJ342" s="84" t="s">
        <v>117</v>
      </c>
      <c r="AK342" s="84">
        <v>120</v>
      </c>
      <c r="BB342" s="405" t="s">
        <v>66</v>
      </c>
      <c r="BM342" s="78">
        <f t="shared" ref="BM342:BM348" si="33">IFERROR(X342*I342/H342,"0")</f>
        <v>0</v>
      </c>
      <c r="BN342" s="78">
        <f t="shared" ref="BN342:BN348" si="34">IFERROR(Y342*I342/H342,"0")</f>
        <v>0</v>
      </c>
      <c r="BO342" s="78">
        <f t="shared" ref="BO342:BO348" si="35">IFERROR(1/J342*(X342/H342),"0")</f>
        <v>0</v>
      </c>
      <c r="BP342" s="78">
        <f t="shared" ref="BP342:BP348" si="36">IFERROR(1/J342*(Y342/H342),"0")</f>
        <v>0</v>
      </c>
    </row>
    <row r="343" spans="1:68" ht="27" customHeight="1" x14ac:dyDescent="0.25">
      <c r="A343" s="63" t="s">
        <v>551</v>
      </c>
      <c r="B343" s="63" t="s">
        <v>552</v>
      </c>
      <c r="C343" s="36">
        <v>4301011870</v>
      </c>
      <c r="D343" s="625">
        <v>4680115884854</v>
      </c>
      <c r="E343" s="625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116</v>
      </c>
      <c r="M343" s="38" t="s">
        <v>82</v>
      </c>
      <c r="N343" s="38"/>
      <c r="O343" s="37">
        <v>60</v>
      </c>
      <c r="P343" s="7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27"/>
      <c r="R343" s="627"/>
      <c r="S343" s="627"/>
      <c r="T343" s="628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117</v>
      </c>
      <c r="AK343" s="84">
        <v>120</v>
      </c>
      <c r="BB343" s="407" t="s">
        <v>66</v>
      </c>
      <c r="BM343" s="78">
        <f t="shared" si="33"/>
        <v>0</v>
      </c>
      <c r="BN343" s="78">
        <f t="shared" si="34"/>
        <v>0</v>
      </c>
      <c r="BO343" s="78">
        <f t="shared" si="35"/>
        <v>0</v>
      </c>
      <c r="BP343" s="78">
        <f t="shared" si="36"/>
        <v>0</v>
      </c>
    </row>
    <row r="344" spans="1:68" ht="37.5" customHeight="1" x14ac:dyDescent="0.25">
      <c r="A344" s="63" t="s">
        <v>554</v>
      </c>
      <c r="B344" s="63" t="s">
        <v>555</v>
      </c>
      <c r="C344" s="36">
        <v>4301011867</v>
      </c>
      <c r="D344" s="625">
        <v>4680115884830</v>
      </c>
      <c r="E344" s="625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82</v>
      </c>
      <c r="N344" s="38"/>
      <c r="O344" s="37">
        <v>60</v>
      </c>
      <c r="P344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27"/>
      <c r="R344" s="627"/>
      <c r="S344" s="627"/>
      <c r="T344" s="62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117</v>
      </c>
      <c r="AK344" s="84">
        <v>120</v>
      </c>
      <c r="BB344" s="409" t="s">
        <v>66</v>
      </c>
      <c r="BM344" s="78">
        <f t="shared" si="33"/>
        <v>0</v>
      </c>
      <c r="BN344" s="78">
        <f t="shared" si="34"/>
        <v>0</v>
      </c>
      <c r="BO344" s="78">
        <f t="shared" si="35"/>
        <v>0</v>
      </c>
      <c r="BP344" s="78">
        <f t="shared" si="36"/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625">
        <v>4607091383997</v>
      </c>
      <c r="E345" s="625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96</v>
      </c>
      <c r="N345" s="38"/>
      <c r="O345" s="37">
        <v>60</v>
      </c>
      <c r="P345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7"/>
      <c r="R345" s="627"/>
      <c r="S345" s="627"/>
      <c r="T345" s="62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117</v>
      </c>
      <c r="AK345" s="84">
        <v>120</v>
      </c>
      <c r="BB345" s="411" t="s">
        <v>66</v>
      </c>
      <c r="BM345" s="78">
        <f t="shared" si="33"/>
        <v>0</v>
      </c>
      <c r="BN345" s="78">
        <f t="shared" si="34"/>
        <v>0</v>
      </c>
      <c r="BO345" s="78">
        <f t="shared" si="35"/>
        <v>0</v>
      </c>
      <c r="BP345" s="78">
        <f t="shared" si="36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4301011433</v>
      </c>
      <c r="D346" s="625">
        <v>4680115882638</v>
      </c>
      <c r="E346" s="625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114</v>
      </c>
      <c r="N346" s="38"/>
      <c r="O346" s="37">
        <v>90</v>
      </c>
      <c r="P346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27"/>
      <c r="R346" s="627"/>
      <c r="S346" s="627"/>
      <c r="T346" s="62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3"/>
        <v>0</v>
      </c>
      <c r="BN346" s="78">
        <f t="shared" si="34"/>
        <v>0</v>
      </c>
      <c r="BO346" s="78">
        <f t="shared" si="35"/>
        <v>0</v>
      </c>
      <c r="BP346" s="78">
        <f t="shared" si="36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4301011952</v>
      </c>
      <c r="D347" s="625">
        <v>4680115884922</v>
      </c>
      <c r="E347" s="625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82</v>
      </c>
      <c r="N347" s="38"/>
      <c r="O347" s="37">
        <v>60</v>
      </c>
      <c r="P347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27"/>
      <c r="R347" s="627"/>
      <c r="S347" s="627"/>
      <c r="T347" s="62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553</v>
      </c>
      <c r="AG347" s="78"/>
      <c r="AJ347" s="84" t="s">
        <v>45</v>
      </c>
      <c r="AK347" s="84">
        <v>0</v>
      </c>
      <c r="BB347" s="415" t="s">
        <v>66</v>
      </c>
      <c r="BM347" s="78">
        <f t="shared" si="33"/>
        <v>0</v>
      </c>
      <c r="BN347" s="78">
        <f t="shared" si="34"/>
        <v>0</v>
      </c>
      <c r="BO347" s="78">
        <f t="shared" si="35"/>
        <v>0</v>
      </c>
      <c r="BP347" s="78">
        <f t="shared" si="36"/>
        <v>0</v>
      </c>
    </row>
    <row r="348" spans="1:68" ht="37.5" customHeight="1" x14ac:dyDescent="0.25">
      <c r="A348" s="63" t="s">
        <v>565</v>
      </c>
      <c r="B348" s="63" t="s">
        <v>566</v>
      </c>
      <c r="C348" s="36">
        <v>4301011868</v>
      </c>
      <c r="D348" s="625">
        <v>4680115884861</v>
      </c>
      <c r="E348" s="625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27"/>
      <c r="R348" s="627"/>
      <c r="S348" s="627"/>
      <c r="T348" s="62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3"/>
        <v>0</v>
      </c>
      <c r="BN348" s="78">
        <f t="shared" si="34"/>
        <v>0</v>
      </c>
      <c r="BO348" s="78">
        <f t="shared" si="35"/>
        <v>0</v>
      </c>
      <c r="BP348" s="78">
        <f t="shared" si="36"/>
        <v>0</v>
      </c>
    </row>
    <row r="349" spans="1:68" x14ac:dyDescent="0.2">
      <c r="A349" s="632"/>
      <c r="B349" s="632"/>
      <c r="C349" s="632"/>
      <c r="D349" s="632"/>
      <c r="E349" s="632"/>
      <c r="F349" s="632"/>
      <c r="G349" s="632"/>
      <c r="H349" s="632"/>
      <c r="I349" s="632"/>
      <c r="J349" s="632"/>
      <c r="K349" s="632"/>
      <c r="L349" s="632"/>
      <c r="M349" s="632"/>
      <c r="N349" s="632"/>
      <c r="O349" s="633"/>
      <c r="P349" s="629" t="s">
        <v>40</v>
      </c>
      <c r="Q349" s="630"/>
      <c r="R349" s="630"/>
      <c r="S349" s="630"/>
      <c r="T349" s="630"/>
      <c r="U349" s="630"/>
      <c r="V349" s="631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2"/>
      <c r="B350" s="632"/>
      <c r="C350" s="632"/>
      <c r="D350" s="632"/>
      <c r="E350" s="632"/>
      <c r="F350" s="632"/>
      <c r="G350" s="632"/>
      <c r="H350" s="632"/>
      <c r="I350" s="632"/>
      <c r="J350" s="632"/>
      <c r="K350" s="632"/>
      <c r="L350" s="632"/>
      <c r="M350" s="632"/>
      <c r="N350" s="632"/>
      <c r="O350" s="633"/>
      <c r="P350" s="629" t="s">
        <v>40</v>
      </c>
      <c r="Q350" s="630"/>
      <c r="R350" s="630"/>
      <c r="S350" s="630"/>
      <c r="T350" s="630"/>
      <c r="U350" s="630"/>
      <c r="V350" s="631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4" t="s">
        <v>146</v>
      </c>
      <c r="B351" s="624"/>
      <c r="C351" s="624"/>
      <c r="D351" s="624"/>
      <c r="E351" s="624"/>
      <c r="F351" s="624"/>
      <c r="G351" s="624"/>
      <c r="H351" s="624"/>
      <c r="I351" s="624"/>
      <c r="J351" s="624"/>
      <c r="K351" s="624"/>
      <c r="L351" s="624"/>
      <c r="M351" s="624"/>
      <c r="N351" s="624"/>
      <c r="O351" s="624"/>
      <c r="P351" s="624"/>
      <c r="Q351" s="624"/>
      <c r="R351" s="624"/>
      <c r="S351" s="624"/>
      <c r="T351" s="624"/>
      <c r="U351" s="624"/>
      <c r="V351" s="624"/>
      <c r="W351" s="624"/>
      <c r="X351" s="624"/>
      <c r="Y351" s="624"/>
      <c r="Z351" s="624"/>
      <c r="AA351" s="66"/>
      <c r="AB351" s="66"/>
      <c r="AC351" s="80"/>
    </row>
    <row r="352" spans="1:68" ht="27" customHeight="1" x14ac:dyDescent="0.25">
      <c r="A352" s="63" t="s">
        <v>567</v>
      </c>
      <c r="B352" s="63" t="s">
        <v>568</v>
      </c>
      <c r="C352" s="36">
        <v>4301020178</v>
      </c>
      <c r="D352" s="625">
        <v>4607091383980</v>
      </c>
      <c r="E352" s="62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115</v>
      </c>
      <c r="L352" s="37" t="s">
        <v>116</v>
      </c>
      <c r="M352" s="38" t="s">
        <v>114</v>
      </c>
      <c r="N352" s="38"/>
      <c r="O352" s="37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27"/>
      <c r="R352" s="627"/>
      <c r="S352" s="627"/>
      <c r="T352" s="62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569</v>
      </c>
      <c r="AG352" s="78"/>
      <c r="AJ352" s="84" t="s">
        <v>117</v>
      </c>
      <c r="AK352" s="84">
        <v>120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570</v>
      </c>
      <c r="B353" s="63" t="s">
        <v>571</v>
      </c>
      <c r="C353" s="36">
        <v>4301020179</v>
      </c>
      <c r="D353" s="625">
        <v>4607091384178</v>
      </c>
      <c r="E353" s="625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114</v>
      </c>
      <c r="N353" s="38"/>
      <c r="O353" s="37">
        <v>50</v>
      </c>
      <c r="P353" s="8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27"/>
      <c r="R353" s="627"/>
      <c r="S353" s="627"/>
      <c r="T353" s="62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2"/>
      <c r="B354" s="632"/>
      <c r="C354" s="632"/>
      <c r="D354" s="632"/>
      <c r="E354" s="632"/>
      <c r="F354" s="632"/>
      <c r="G354" s="632"/>
      <c r="H354" s="632"/>
      <c r="I354" s="632"/>
      <c r="J354" s="632"/>
      <c r="K354" s="632"/>
      <c r="L354" s="632"/>
      <c r="M354" s="632"/>
      <c r="N354" s="632"/>
      <c r="O354" s="633"/>
      <c r="P354" s="629" t="s">
        <v>40</v>
      </c>
      <c r="Q354" s="630"/>
      <c r="R354" s="630"/>
      <c r="S354" s="630"/>
      <c r="T354" s="630"/>
      <c r="U354" s="630"/>
      <c r="V354" s="631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2"/>
      <c r="B355" s="632"/>
      <c r="C355" s="632"/>
      <c r="D355" s="632"/>
      <c r="E355" s="632"/>
      <c r="F355" s="632"/>
      <c r="G355" s="632"/>
      <c r="H355" s="632"/>
      <c r="I355" s="632"/>
      <c r="J355" s="632"/>
      <c r="K355" s="632"/>
      <c r="L355" s="632"/>
      <c r="M355" s="632"/>
      <c r="N355" s="632"/>
      <c r="O355" s="633"/>
      <c r="P355" s="629" t="s">
        <v>40</v>
      </c>
      <c r="Q355" s="630"/>
      <c r="R355" s="630"/>
      <c r="S355" s="630"/>
      <c r="T355" s="630"/>
      <c r="U355" s="630"/>
      <c r="V355" s="631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4" t="s">
        <v>84</v>
      </c>
      <c r="B356" s="624"/>
      <c r="C356" s="624"/>
      <c r="D356" s="624"/>
      <c r="E356" s="624"/>
      <c r="F356" s="624"/>
      <c r="G356" s="624"/>
      <c r="H356" s="624"/>
      <c r="I356" s="624"/>
      <c r="J356" s="624"/>
      <c r="K356" s="624"/>
      <c r="L356" s="624"/>
      <c r="M356" s="624"/>
      <c r="N356" s="624"/>
      <c r="O356" s="624"/>
      <c r="P356" s="624"/>
      <c r="Q356" s="624"/>
      <c r="R356" s="624"/>
      <c r="S356" s="624"/>
      <c r="T356" s="624"/>
      <c r="U356" s="624"/>
      <c r="V356" s="624"/>
      <c r="W356" s="624"/>
      <c r="X356" s="624"/>
      <c r="Y356" s="624"/>
      <c r="Z356" s="624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4301051903</v>
      </c>
      <c r="D357" s="625">
        <v>4607091383928</v>
      </c>
      <c r="E357" s="625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115</v>
      </c>
      <c r="L357" s="37" t="s">
        <v>45</v>
      </c>
      <c r="M357" s="38" t="s">
        <v>88</v>
      </c>
      <c r="N357" s="38"/>
      <c r="O357" s="37">
        <v>40</v>
      </c>
      <c r="P357" s="8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27"/>
      <c r="R357" s="627"/>
      <c r="S357" s="627"/>
      <c r="T357" s="62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4301051897</v>
      </c>
      <c r="D358" s="625">
        <v>4607091384260</v>
      </c>
      <c r="E358" s="625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8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27"/>
      <c r="R358" s="627"/>
      <c r="S358" s="627"/>
      <c r="T358" s="62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2"/>
      <c r="B359" s="632"/>
      <c r="C359" s="632"/>
      <c r="D359" s="632"/>
      <c r="E359" s="632"/>
      <c r="F359" s="632"/>
      <c r="G359" s="632"/>
      <c r="H359" s="632"/>
      <c r="I359" s="632"/>
      <c r="J359" s="632"/>
      <c r="K359" s="632"/>
      <c r="L359" s="632"/>
      <c r="M359" s="632"/>
      <c r="N359" s="632"/>
      <c r="O359" s="633"/>
      <c r="P359" s="629" t="s">
        <v>40</v>
      </c>
      <c r="Q359" s="630"/>
      <c r="R359" s="630"/>
      <c r="S359" s="630"/>
      <c r="T359" s="630"/>
      <c r="U359" s="630"/>
      <c r="V359" s="631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2"/>
      <c r="B360" s="632"/>
      <c r="C360" s="632"/>
      <c r="D360" s="632"/>
      <c r="E360" s="632"/>
      <c r="F360" s="632"/>
      <c r="G360" s="632"/>
      <c r="H360" s="632"/>
      <c r="I360" s="632"/>
      <c r="J360" s="632"/>
      <c r="K360" s="632"/>
      <c r="L360" s="632"/>
      <c r="M360" s="632"/>
      <c r="N360" s="632"/>
      <c r="O360" s="633"/>
      <c r="P360" s="629" t="s">
        <v>40</v>
      </c>
      <c r="Q360" s="630"/>
      <c r="R360" s="630"/>
      <c r="S360" s="630"/>
      <c r="T360" s="630"/>
      <c r="U360" s="630"/>
      <c r="V360" s="631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4" t="s">
        <v>176</v>
      </c>
      <c r="B361" s="624"/>
      <c r="C361" s="624"/>
      <c r="D361" s="624"/>
      <c r="E361" s="624"/>
      <c r="F361" s="624"/>
      <c r="G361" s="624"/>
      <c r="H361" s="624"/>
      <c r="I361" s="624"/>
      <c r="J361" s="624"/>
      <c r="K361" s="624"/>
      <c r="L361" s="624"/>
      <c r="M361" s="624"/>
      <c r="N361" s="624"/>
      <c r="O361" s="624"/>
      <c r="P361" s="624"/>
      <c r="Q361" s="624"/>
      <c r="R361" s="624"/>
      <c r="S361" s="624"/>
      <c r="T361" s="624"/>
      <c r="U361" s="624"/>
      <c r="V361" s="624"/>
      <c r="W361" s="624"/>
      <c r="X361" s="624"/>
      <c r="Y361" s="624"/>
      <c r="Z361" s="624"/>
      <c r="AA361" s="66"/>
      <c r="AB361" s="66"/>
      <c r="AC361" s="80"/>
    </row>
    <row r="362" spans="1:68" ht="16.5" customHeight="1" x14ac:dyDescent="0.25">
      <c r="A362" s="63" t="s">
        <v>578</v>
      </c>
      <c r="B362" s="63" t="s">
        <v>579</v>
      </c>
      <c r="C362" s="36">
        <v>4301060524</v>
      </c>
      <c r="D362" s="625">
        <v>4607091384673</v>
      </c>
      <c r="E362" s="625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115</v>
      </c>
      <c r="L362" s="37" t="s">
        <v>45</v>
      </c>
      <c r="M362" s="38" t="s">
        <v>88</v>
      </c>
      <c r="N362" s="38"/>
      <c r="O362" s="37">
        <v>40</v>
      </c>
      <c r="P362" s="803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627"/>
      <c r="R362" s="627"/>
      <c r="S362" s="627"/>
      <c r="T362" s="628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580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2"/>
      <c r="B363" s="632"/>
      <c r="C363" s="632"/>
      <c r="D363" s="632"/>
      <c r="E363" s="632"/>
      <c r="F363" s="632"/>
      <c r="G363" s="632"/>
      <c r="H363" s="632"/>
      <c r="I363" s="632"/>
      <c r="J363" s="632"/>
      <c r="K363" s="632"/>
      <c r="L363" s="632"/>
      <c r="M363" s="632"/>
      <c r="N363" s="632"/>
      <c r="O363" s="633"/>
      <c r="P363" s="629" t="s">
        <v>40</v>
      </c>
      <c r="Q363" s="630"/>
      <c r="R363" s="630"/>
      <c r="S363" s="630"/>
      <c r="T363" s="630"/>
      <c r="U363" s="630"/>
      <c r="V363" s="631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2"/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3"/>
      <c r="P364" s="629" t="s">
        <v>40</v>
      </c>
      <c r="Q364" s="630"/>
      <c r="R364" s="630"/>
      <c r="S364" s="630"/>
      <c r="T364" s="630"/>
      <c r="U364" s="630"/>
      <c r="V364" s="631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3" t="s">
        <v>581</v>
      </c>
      <c r="B365" s="623"/>
      <c r="C365" s="623"/>
      <c r="D365" s="623"/>
      <c r="E365" s="623"/>
      <c r="F365" s="623"/>
      <c r="G365" s="623"/>
      <c r="H365" s="623"/>
      <c r="I365" s="623"/>
      <c r="J365" s="623"/>
      <c r="K365" s="623"/>
      <c r="L365" s="623"/>
      <c r="M365" s="623"/>
      <c r="N365" s="623"/>
      <c r="O365" s="623"/>
      <c r="P365" s="623"/>
      <c r="Q365" s="623"/>
      <c r="R365" s="623"/>
      <c r="S365" s="623"/>
      <c r="T365" s="623"/>
      <c r="U365" s="623"/>
      <c r="V365" s="623"/>
      <c r="W365" s="623"/>
      <c r="X365" s="623"/>
      <c r="Y365" s="623"/>
      <c r="Z365" s="623"/>
      <c r="AA365" s="65"/>
      <c r="AB365" s="65"/>
      <c r="AC365" s="79"/>
    </row>
    <row r="366" spans="1:68" ht="14.25" customHeight="1" x14ac:dyDescent="0.25">
      <c r="A366" s="624" t="s">
        <v>110</v>
      </c>
      <c r="B366" s="624"/>
      <c r="C366" s="624"/>
      <c r="D366" s="624"/>
      <c r="E366" s="624"/>
      <c r="F366" s="624"/>
      <c r="G366" s="624"/>
      <c r="H366" s="624"/>
      <c r="I366" s="624"/>
      <c r="J366" s="624"/>
      <c r="K366" s="624"/>
      <c r="L366" s="624"/>
      <c r="M366" s="624"/>
      <c r="N366" s="624"/>
      <c r="O366" s="624"/>
      <c r="P366" s="624"/>
      <c r="Q366" s="624"/>
      <c r="R366" s="624"/>
      <c r="S366" s="624"/>
      <c r="T366" s="624"/>
      <c r="U366" s="624"/>
      <c r="V366" s="624"/>
      <c r="W366" s="624"/>
      <c r="X366" s="624"/>
      <c r="Y366" s="624"/>
      <c r="Z366" s="624"/>
      <c r="AA366" s="66"/>
      <c r="AB366" s="66"/>
      <c r="AC366" s="80"/>
    </row>
    <row r="367" spans="1:68" ht="37.5" customHeight="1" x14ac:dyDescent="0.25">
      <c r="A367" s="63" t="s">
        <v>582</v>
      </c>
      <c r="B367" s="63" t="s">
        <v>583</v>
      </c>
      <c r="C367" s="36">
        <v>4301011873</v>
      </c>
      <c r="D367" s="625">
        <v>4680115881907</v>
      </c>
      <c r="E367" s="625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115</v>
      </c>
      <c r="L367" s="37" t="s">
        <v>45</v>
      </c>
      <c r="M367" s="38" t="s">
        <v>82</v>
      </c>
      <c r="N367" s="38"/>
      <c r="O367" s="37">
        <v>60</v>
      </c>
      <c r="P367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27"/>
      <c r="R367" s="627"/>
      <c r="S367" s="627"/>
      <c r="T367" s="62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584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585</v>
      </c>
      <c r="B368" s="63" t="s">
        <v>586</v>
      </c>
      <c r="C368" s="36">
        <v>4301011875</v>
      </c>
      <c r="D368" s="625">
        <v>4680115884885</v>
      </c>
      <c r="E368" s="625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116</v>
      </c>
      <c r="M368" s="38" t="s">
        <v>82</v>
      </c>
      <c r="N368" s="38"/>
      <c r="O368" s="37">
        <v>60</v>
      </c>
      <c r="P368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7"/>
      <c r="R368" s="627"/>
      <c r="S368" s="627"/>
      <c r="T368" s="62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587</v>
      </c>
      <c r="AG368" s="78"/>
      <c r="AJ368" s="84" t="s">
        <v>117</v>
      </c>
      <c r="AK368" s="84">
        <v>96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588</v>
      </c>
      <c r="B369" s="63" t="s">
        <v>589</v>
      </c>
      <c r="C369" s="36">
        <v>4301011871</v>
      </c>
      <c r="D369" s="625">
        <v>4680115884908</v>
      </c>
      <c r="E369" s="625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7"/>
      <c r="R369" s="627"/>
      <c r="S369" s="627"/>
      <c r="T369" s="62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2"/>
      <c r="B370" s="632"/>
      <c r="C370" s="632"/>
      <c r="D370" s="632"/>
      <c r="E370" s="632"/>
      <c r="F370" s="632"/>
      <c r="G370" s="632"/>
      <c r="H370" s="632"/>
      <c r="I370" s="632"/>
      <c r="J370" s="632"/>
      <c r="K370" s="632"/>
      <c r="L370" s="632"/>
      <c r="M370" s="632"/>
      <c r="N370" s="632"/>
      <c r="O370" s="633"/>
      <c r="P370" s="629" t="s">
        <v>40</v>
      </c>
      <c r="Q370" s="630"/>
      <c r="R370" s="630"/>
      <c r="S370" s="630"/>
      <c r="T370" s="630"/>
      <c r="U370" s="630"/>
      <c r="V370" s="631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2"/>
      <c r="B371" s="632"/>
      <c r="C371" s="632"/>
      <c r="D371" s="632"/>
      <c r="E371" s="632"/>
      <c r="F371" s="632"/>
      <c r="G371" s="632"/>
      <c r="H371" s="632"/>
      <c r="I371" s="632"/>
      <c r="J371" s="632"/>
      <c r="K371" s="632"/>
      <c r="L371" s="632"/>
      <c r="M371" s="632"/>
      <c r="N371" s="632"/>
      <c r="O371" s="633"/>
      <c r="P371" s="629" t="s">
        <v>40</v>
      </c>
      <c r="Q371" s="630"/>
      <c r="R371" s="630"/>
      <c r="S371" s="630"/>
      <c r="T371" s="630"/>
      <c r="U371" s="630"/>
      <c r="V371" s="631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4" t="s">
        <v>78</v>
      </c>
      <c r="B372" s="624"/>
      <c r="C372" s="624"/>
      <c r="D372" s="624"/>
      <c r="E372" s="624"/>
      <c r="F372" s="624"/>
      <c r="G372" s="624"/>
      <c r="H372" s="624"/>
      <c r="I372" s="624"/>
      <c r="J372" s="624"/>
      <c r="K372" s="624"/>
      <c r="L372" s="624"/>
      <c r="M372" s="624"/>
      <c r="N372" s="624"/>
      <c r="O372" s="624"/>
      <c r="P372" s="624"/>
      <c r="Q372" s="624"/>
      <c r="R372" s="624"/>
      <c r="S372" s="624"/>
      <c r="T372" s="624"/>
      <c r="U372" s="624"/>
      <c r="V372" s="624"/>
      <c r="W372" s="624"/>
      <c r="X372" s="624"/>
      <c r="Y372" s="624"/>
      <c r="Z372" s="624"/>
      <c r="AA372" s="66"/>
      <c r="AB372" s="66"/>
      <c r="AC372" s="80"/>
    </row>
    <row r="373" spans="1:68" ht="27" customHeight="1" x14ac:dyDescent="0.25">
      <c r="A373" s="63" t="s">
        <v>590</v>
      </c>
      <c r="B373" s="63" t="s">
        <v>591</v>
      </c>
      <c r="C373" s="36">
        <v>4301031303</v>
      </c>
      <c r="D373" s="625">
        <v>4607091384802</v>
      </c>
      <c r="E373" s="625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121</v>
      </c>
      <c r="M373" s="38" t="s">
        <v>82</v>
      </c>
      <c r="N373" s="38"/>
      <c r="O373" s="37">
        <v>35</v>
      </c>
      <c r="P373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7"/>
      <c r="R373" s="627"/>
      <c r="S373" s="627"/>
      <c r="T373" s="62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592</v>
      </c>
      <c r="AG373" s="78"/>
      <c r="AJ373" s="84" t="s">
        <v>117</v>
      </c>
      <c r="AK373" s="84">
        <v>52.56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590</v>
      </c>
      <c r="B374" s="63" t="s">
        <v>593</v>
      </c>
      <c r="C374" s="36">
        <v>4301031457</v>
      </c>
      <c r="D374" s="625">
        <v>4607091384802</v>
      </c>
      <c r="E374" s="625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8" t="s">
        <v>594</v>
      </c>
      <c r="Q374" s="627"/>
      <c r="R374" s="627"/>
      <c r="S374" s="627"/>
      <c r="T374" s="62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2"/>
      <c r="B375" s="632"/>
      <c r="C375" s="632"/>
      <c r="D375" s="632"/>
      <c r="E375" s="632"/>
      <c r="F375" s="632"/>
      <c r="G375" s="632"/>
      <c r="H375" s="632"/>
      <c r="I375" s="632"/>
      <c r="J375" s="632"/>
      <c r="K375" s="632"/>
      <c r="L375" s="632"/>
      <c r="M375" s="632"/>
      <c r="N375" s="632"/>
      <c r="O375" s="633"/>
      <c r="P375" s="629" t="s">
        <v>40</v>
      </c>
      <c r="Q375" s="630"/>
      <c r="R375" s="630"/>
      <c r="S375" s="630"/>
      <c r="T375" s="630"/>
      <c r="U375" s="630"/>
      <c r="V375" s="631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32"/>
      <c r="B376" s="632"/>
      <c r="C376" s="632"/>
      <c r="D376" s="632"/>
      <c r="E376" s="632"/>
      <c r="F376" s="632"/>
      <c r="G376" s="632"/>
      <c r="H376" s="632"/>
      <c r="I376" s="632"/>
      <c r="J376" s="632"/>
      <c r="K376" s="632"/>
      <c r="L376" s="632"/>
      <c r="M376" s="632"/>
      <c r="N376" s="632"/>
      <c r="O376" s="633"/>
      <c r="P376" s="629" t="s">
        <v>40</v>
      </c>
      <c r="Q376" s="630"/>
      <c r="R376" s="630"/>
      <c r="S376" s="630"/>
      <c r="T376" s="630"/>
      <c r="U376" s="630"/>
      <c r="V376" s="631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4" t="s">
        <v>84</v>
      </c>
      <c r="B377" s="624"/>
      <c r="C377" s="624"/>
      <c r="D377" s="624"/>
      <c r="E377" s="624"/>
      <c r="F377" s="624"/>
      <c r="G377" s="624"/>
      <c r="H377" s="624"/>
      <c r="I377" s="624"/>
      <c r="J377" s="624"/>
      <c r="K377" s="624"/>
      <c r="L377" s="624"/>
      <c r="M377" s="624"/>
      <c r="N377" s="624"/>
      <c r="O377" s="624"/>
      <c r="P377" s="624"/>
      <c r="Q377" s="624"/>
      <c r="R377" s="624"/>
      <c r="S377" s="624"/>
      <c r="T377" s="624"/>
      <c r="U377" s="624"/>
      <c r="V377" s="624"/>
      <c r="W377" s="624"/>
      <c r="X377" s="624"/>
      <c r="Y377" s="624"/>
      <c r="Z377" s="624"/>
      <c r="AA377" s="66"/>
      <c r="AB377" s="66"/>
      <c r="AC377" s="80"/>
    </row>
    <row r="378" spans="1:68" ht="27" customHeight="1" x14ac:dyDescent="0.25">
      <c r="A378" s="63" t="s">
        <v>595</v>
      </c>
      <c r="B378" s="63" t="s">
        <v>596</v>
      </c>
      <c r="C378" s="36">
        <v>4301051899</v>
      </c>
      <c r="D378" s="625">
        <v>4607091384246</v>
      </c>
      <c r="E378" s="625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7"/>
      <c r="R378" s="627"/>
      <c r="S378" s="627"/>
      <c r="T378" s="62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597</v>
      </c>
      <c r="AG378" s="78"/>
      <c r="AJ378" s="84" t="s">
        <v>117</v>
      </c>
      <c r="AK378" s="84">
        <v>72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598</v>
      </c>
      <c r="B379" s="63" t="s">
        <v>599</v>
      </c>
      <c r="C379" s="36">
        <v>4301051660</v>
      </c>
      <c r="D379" s="625">
        <v>4607091384253</v>
      </c>
      <c r="E379" s="625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199</v>
      </c>
      <c r="M379" s="38" t="s">
        <v>88</v>
      </c>
      <c r="N379" s="38"/>
      <c r="O379" s="37">
        <v>40</v>
      </c>
      <c r="P379" s="8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7"/>
      <c r="R379" s="627"/>
      <c r="S379" s="627"/>
      <c r="T379" s="628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597</v>
      </c>
      <c r="AG379" s="78"/>
      <c r="AJ379" s="84" t="s">
        <v>117</v>
      </c>
      <c r="AK379" s="84">
        <v>33.6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2"/>
      <c r="B380" s="632"/>
      <c r="C380" s="632"/>
      <c r="D380" s="632"/>
      <c r="E380" s="632"/>
      <c r="F380" s="632"/>
      <c r="G380" s="632"/>
      <c r="H380" s="632"/>
      <c r="I380" s="632"/>
      <c r="J380" s="632"/>
      <c r="K380" s="632"/>
      <c r="L380" s="632"/>
      <c r="M380" s="632"/>
      <c r="N380" s="632"/>
      <c r="O380" s="633"/>
      <c r="P380" s="629" t="s">
        <v>40</v>
      </c>
      <c r="Q380" s="630"/>
      <c r="R380" s="630"/>
      <c r="S380" s="630"/>
      <c r="T380" s="630"/>
      <c r="U380" s="630"/>
      <c r="V380" s="631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2"/>
      <c r="B381" s="632"/>
      <c r="C381" s="632"/>
      <c r="D381" s="632"/>
      <c r="E381" s="632"/>
      <c r="F381" s="632"/>
      <c r="G381" s="632"/>
      <c r="H381" s="632"/>
      <c r="I381" s="632"/>
      <c r="J381" s="632"/>
      <c r="K381" s="632"/>
      <c r="L381" s="632"/>
      <c r="M381" s="632"/>
      <c r="N381" s="632"/>
      <c r="O381" s="633"/>
      <c r="P381" s="629" t="s">
        <v>40</v>
      </c>
      <c r="Q381" s="630"/>
      <c r="R381" s="630"/>
      <c r="S381" s="630"/>
      <c r="T381" s="630"/>
      <c r="U381" s="630"/>
      <c r="V381" s="631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24" t="s">
        <v>176</v>
      </c>
      <c r="B382" s="624"/>
      <c r="C382" s="624"/>
      <c r="D382" s="624"/>
      <c r="E382" s="624"/>
      <c r="F382" s="624"/>
      <c r="G382" s="624"/>
      <c r="H382" s="624"/>
      <c r="I382" s="624"/>
      <c r="J382" s="624"/>
      <c r="K382" s="624"/>
      <c r="L382" s="624"/>
      <c r="M382" s="624"/>
      <c r="N382" s="624"/>
      <c r="O382" s="624"/>
      <c r="P382" s="624"/>
      <c r="Q382" s="624"/>
      <c r="R382" s="624"/>
      <c r="S382" s="624"/>
      <c r="T382" s="624"/>
      <c r="U382" s="624"/>
      <c r="V382" s="624"/>
      <c r="W382" s="624"/>
      <c r="X382" s="624"/>
      <c r="Y382" s="624"/>
      <c r="Z382" s="624"/>
      <c r="AA382" s="66"/>
      <c r="AB382" s="66"/>
      <c r="AC382" s="80"/>
    </row>
    <row r="383" spans="1:68" ht="27" customHeight="1" x14ac:dyDescent="0.25">
      <c r="A383" s="63" t="s">
        <v>600</v>
      </c>
      <c r="B383" s="63" t="s">
        <v>601</v>
      </c>
      <c r="C383" s="36">
        <v>4301060441</v>
      </c>
      <c r="D383" s="625">
        <v>4607091389357</v>
      </c>
      <c r="E383" s="625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115</v>
      </c>
      <c r="L383" s="37" t="s">
        <v>45</v>
      </c>
      <c r="M383" s="38" t="s">
        <v>88</v>
      </c>
      <c r="N383" s="38"/>
      <c r="O383" s="37">
        <v>40</v>
      </c>
      <c r="P383" s="8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7"/>
      <c r="R383" s="627"/>
      <c r="S383" s="627"/>
      <c r="T383" s="628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602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2"/>
      <c r="B384" s="632"/>
      <c r="C384" s="632"/>
      <c r="D384" s="632"/>
      <c r="E384" s="632"/>
      <c r="F384" s="632"/>
      <c r="G384" s="632"/>
      <c r="H384" s="632"/>
      <c r="I384" s="632"/>
      <c r="J384" s="632"/>
      <c r="K384" s="632"/>
      <c r="L384" s="632"/>
      <c r="M384" s="632"/>
      <c r="N384" s="632"/>
      <c r="O384" s="633"/>
      <c r="P384" s="629" t="s">
        <v>40</v>
      </c>
      <c r="Q384" s="630"/>
      <c r="R384" s="630"/>
      <c r="S384" s="630"/>
      <c r="T384" s="630"/>
      <c r="U384" s="630"/>
      <c r="V384" s="631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2"/>
      <c r="B385" s="632"/>
      <c r="C385" s="632"/>
      <c r="D385" s="632"/>
      <c r="E385" s="632"/>
      <c r="F385" s="632"/>
      <c r="G385" s="632"/>
      <c r="H385" s="632"/>
      <c r="I385" s="632"/>
      <c r="J385" s="632"/>
      <c r="K385" s="632"/>
      <c r="L385" s="632"/>
      <c r="M385" s="632"/>
      <c r="N385" s="632"/>
      <c r="O385" s="633"/>
      <c r="P385" s="629" t="s">
        <v>40</v>
      </c>
      <c r="Q385" s="630"/>
      <c r="R385" s="630"/>
      <c r="S385" s="630"/>
      <c r="T385" s="630"/>
      <c r="U385" s="630"/>
      <c r="V385" s="631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2" t="s">
        <v>603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54"/>
      <c r="AB386" s="54"/>
      <c r="AC386" s="54"/>
    </row>
    <row r="387" spans="1:68" ht="16.5" customHeight="1" x14ac:dyDescent="0.25">
      <c r="A387" s="623" t="s">
        <v>604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5"/>
      <c r="AB387" s="65"/>
      <c r="AC387" s="79"/>
    </row>
    <row r="388" spans="1:68" ht="14.25" customHeight="1" x14ac:dyDescent="0.25">
      <c r="A388" s="624" t="s">
        <v>78</v>
      </c>
      <c r="B388" s="624"/>
      <c r="C388" s="624"/>
      <c r="D388" s="624"/>
      <c r="E388" s="624"/>
      <c r="F388" s="624"/>
      <c r="G388" s="624"/>
      <c r="H388" s="624"/>
      <c r="I388" s="624"/>
      <c r="J388" s="624"/>
      <c r="K388" s="624"/>
      <c r="L388" s="624"/>
      <c r="M388" s="624"/>
      <c r="N388" s="624"/>
      <c r="O388" s="624"/>
      <c r="P388" s="624"/>
      <c r="Q388" s="624"/>
      <c r="R388" s="624"/>
      <c r="S388" s="624"/>
      <c r="T388" s="624"/>
      <c r="U388" s="624"/>
      <c r="V388" s="624"/>
      <c r="W388" s="624"/>
      <c r="X388" s="624"/>
      <c r="Y388" s="624"/>
      <c r="Z388" s="624"/>
      <c r="AA388" s="66"/>
      <c r="AB388" s="66"/>
      <c r="AC388" s="80"/>
    </row>
    <row r="389" spans="1:68" ht="27" customHeight="1" x14ac:dyDescent="0.25">
      <c r="A389" s="63" t="s">
        <v>605</v>
      </c>
      <c r="B389" s="63" t="s">
        <v>606</v>
      </c>
      <c r="C389" s="36">
        <v>4301031405</v>
      </c>
      <c r="D389" s="625">
        <v>4680115886100</v>
      </c>
      <c r="E389" s="625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7"/>
      <c r="R389" s="627"/>
      <c r="S389" s="627"/>
      <c r="T389" s="628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37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38">IFERROR(X389*I389/H389,"0")</f>
        <v>0</v>
      </c>
      <c r="BN389" s="78">
        <f t="shared" ref="BN389:BN398" si="39">IFERROR(Y389*I389/H389,"0")</f>
        <v>0</v>
      </c>
      <c r="BO389" s="78">
        <f t="shared" ref="BO389:BO398" si="40">IFERROR(1/J389*(X389/H389),"0")</f>
        <v>0</v>
      </c>
      <c r="BP389" s="78">
        <f t="shared" ref="BP389:BP398" si="41">IFERROR(1/J389*(Y389/H389),"0")</f>
        <v>0</v>
      </c>
    </row>
    <row r="390" spans="1:68" ht="27" customHeight="1" x14ac:dyDescent="0.25">
      <c r="A390" s="63" t="s">
        <v>608</v>
      </c>
      <c r="B390" s="63" t="s">
        <v>609</v>
      </c>
      <c r="C390" s="36">
        <v>4301031382</v>
      </c>
      <c r="D390" s="625">
        <v>4680115886117</v>
      </c>
      <c r="E390" s="625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7"/>
      <c r="R390" s="627"/>
      <c r="S390" s="627"/>
      <c r="T390" s="628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610</v>
      </c>
      <c r="AG390" s="78"/>
      <c r="AJ390" s="84" t="s">
        <v>45</v>
      </c>
      <c r="AK390" s="84">
        <v>0</v>
      </c>
      <c r="BB390" s="447" t="s">
        <v>66</v>
      </c>
      <c r="BM390" s="78">
        <f t="shared" si="38"/>
        <v>0</v>
      </c>
      <c r="BN390" s="78">
        <f t="shared" si="39"/>
        <v>0</v>
      </c>
      <c r="BO390" s="78">
        <f t="shared" si="40"/>
        <v>0</v>
      </c>
      <c r="BP390" s="78">
        <f t="shared" si="41"/>
        <v>0</v>
      </c>
    </row>
    <row r="391" spans="1:68" ht="27" customHeight="1" x14ac:dyDescent="0.25">
      <c r="A391" s="63" t="s">
        <v>608</v>
      </c>
      <c r="B391" s="63" t="s">
        <v>611</v>
      </c>
      <c r="C391" s="36">
        <v>4301031406</v>
      </c>
      <c r="D391" s="625">
        <v>4680115886117</v>
      </c>
      <c r="E391" s="625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7"/>
      <c r="R391" s="627"/>
      <c r="S391" s="627"/>
      <c r="T391" s="628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610</v>
      </c>
      <c r="AG391" s="78"/>
      <c r="AJ391" s="84" t="s">
        <v>45</v>
      </c>
      <c r="AK391" s="84">
        <v>0</v>
      </c>
      <c r="BB391" s="449" t="s">
        <v>66</v>
      </c>
      <c r="BM391" s="78">
        <f t="shared" si="38"/>
        <v>0</v>
      </c>
      <c r="BN391" s="78">
        <f t="shared" si="39"/>
        <v>0</v>
      </c>
      <c r="BO391" s="78">
        <f t="shared" si="40"/>
        <v>0</v>
      </c>
      <c r="BP391" s="78">
        <f t="shared" si="41"/>
        <v>0</v>
      </c>
    </row>
    <row r="392" spans="1:68" ht="27" customHeight="1" x14ac:dyDescent="0.25">
      <c r="A392" s="63" t="s">
        <v>612</v>
      </c>
      <c r="B392" s="63" t="s">
        <v>613</v>
      </c>
      <c r="C392" s="36">
        <v>4301031402</v>
      </c>
      <c r="D392" s="625">
        <v>4680115886124</v>
      </c>
      <c r="E392" s="625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121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7"/>
      <c r="R392" s="627"/>
      <c r="S392" s="627"/>
      <c r="T392" s="628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7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614</v>
      </c>
      <c r="AG392" s="78"/>
      <c r="AJ392" s="84" t="s">
        <v>117</v>
      </c>
      <c r="AK392" s="84">
        <v>64.8</v>
      </c>
      <c r="BB392" s="451" t="s">
        <v>66</v>
      </c>
      <c r="BM392" s="78">
        <f t="shared" si="38"/>
        <v>0</v>
      </c>
      <c r="BN392" s="78">
        <f t="shared" si="39"/>
        <v>0</v>
      </c>
      <c r="BO392" s="78">
        <f t="shared" si="40"/>
        <v>0</v>
      </c>
      <c r="BP392" s="78">
        <f t="shared" si="41"/>
        <v>0</v>
      </c>
    </row>
    <row r="393" spans="1:68" ht="27" customHeight="1" x14ac:dyDescent="0.25">
      <c r="A393" s="63" t="s">
        <v>615</v>
      </c>
      <c r="B393" s="63" t="s">
        <v>616</v>
      </c>
      <c r="C393" s="36">
        <v>4301031366</v>
      </c>
      <c r="D393" s="625">
        <v>4680115883147</v>
      </c>
      <c r="E393" s="625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7"/>
      <c r="R393" s="627"/>
      <c r="S393" s="627"/>
      <c r="T393" s="628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7"/>
        <v>0</v>
      </c>
      <c r="Z393" s="41" t="str">
        <f t="shared" ref="Z393:Z398" si="42">IFERROR(IF(Y393=0,"",ROUNDUP(Y393/H393,0)*0.00502),"")</f>
        <v/>
      </c>
      <c r="AA393" s="68" t="s">
        <v>45</v>
      </c>
      <c r="AB393" s="69" t="s">
        <v>45</v>
      </c>
      <c r="AC393" s="452" t="s">
        <v>607</v>
      </c>
      <c r="AG393" s="78"/>
      <c r="AJ393" s="84" t="s">
        <v>45</v>
      </c>
      <c r="AK393" s="84">
        <v>0</v>
      </c>
      <c r="BB393" s="453" t="s">
        <v>66</v>
      </c>
      <c r="BM393" s="78">
        <f t="shared" si="38"/>
        <v>0</v>
      </c>
      <c r="BN393" s="78">
        <f t="shared" si="39"/>
        <v>0</v>
      </c>
      <c r="BO393" s="78">
        <f t="shared" si="40"/>
        <v>0</v>
      </c>
      <c r="BP393" s="78">
        <f t="shared" si="41"/>
        <v>0</v>
      </c>
    </row>
    <row r="394" spans="1:68" ht="27" customHeight="1" x14ac:dyDescent="0.25">
      <c r="A394" s="63" t="s">
        <v>617</v>
      </c>
      <c r="B394" s="63" t="s">
        <v>618</v>
      </c>
      <c r="C394" s="36">
        <v>4301031362</v>
      </c>
      <c r="D394" s="625">
        <v>4607091384338</v>
      </c>
      <c r="E394" s="625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27"/>
      <c r="R394" s="627"/>
      <c r="S394" s="627"/>
      <c r="T394" s="628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37"/>
        <v>0</v>
      </c>
      <c r="Z394" s="41" t="str">
        <f t="shared" si="42"/>
        <v/>
      </c>
      <c r="AA394" s="68" t="s">
        <v>45</v>
      </c>
      <c r="AB394" s="69" t="s">
        <v>45</v>
      </c>
      <c r="AC394" s="454" t="s">
        <v>607</v>
      </c>
      <c r="AG394" s="78"/>
      <c r="AJ394" s="84" t="s">
        <v>45</v>
      </c>
      <c r="AK394" s="84">
        <v>0</v>
      </c>
      <c r="BB394" s="455" t="s">
        <v>66</v>
      </c>
      <c r="BM394" s="78">
        <f t="shared" si="38"/>
        <v>0</v>
      </c>
      <c r="BN394" s="78">
        <f t="shared" si="39"/>
        <v>0</v>
      </c>
      <c r="BO394" s="78">
        <f t="shared" si="40"/>
        <v>0</v>
      </c>
      <c r="BP394" s="78">
        <f t="shared" si="41"/>
        <v>0</v>
      </c>
    </row>
    <row r="395" spans="1:68" ht="37.5" customHeight="1" x14ac:dyDescent="0.25">
      <c r="A395" s="63" t="s">
        <v>619</v>
      </c>
      <c r="B395" s="63" t="s">
        <v>620</v>
      </c>
      <c r="C395" s="36">
        <v>4301031361</v>
      </c>
      <c r="D395" s="625">
        <v>4607091389524</v>
      </c>
      <c r="E395" s="625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27"/>
      <c r="R395" s="627"/>
      <c r="S395" s="627"/>
      <c r="T395" s="62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37"/>
        <v>0</v>
      </c>
      <c r="Z395" s="41" t="str">
        <f t="shared" si="42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38"/>
        <v>0</v>
      </c>
      <c r="BN395" s="78">
        <f t="shared" si="39"/>
        <v>0</v>
      </c>
      <c r="BO395" s="78">
        <f t="shared" si="40"/>
        <v>0</v>
      </c>
      <c r="BP395" s="78">
        <f t="shared" si="41"/>
        <v>0</v>
      </c>
    </row>
    <row r="396" spans="1:68" ht="27" customHeight="1" x14ac:dyDescent="0.25">
      <c r="A396" s="63" t="s">
        <v>622</v>
      </c>
      <c r="B396" s="63" t="s">
        <v>623</v>
      </c>
      <c r="C396" s="36">
        <v>4301031364</v>
      </c>
      <c r="D396" s="625">
        <v>4680115883161</v>
      </c>
      <c r="E396" s="625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1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27"/>
      <c r="R396" s="627"/>
      <c r="S396" s="627"/>
      <c r="T396" s="62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37"/>
        <v>0</v>
      </c>
      <c r="Z396" s="41" t="str">
        <f t="shared" si="42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38"/>
        <v>0</v>
      </c>
      <c r="BN396" s="78">
        <f t="shared" si="39"/>
        <v>0</v>
      </c>
      <c r="BO396" s="78">
        <f t="shared" si="40"/>
        <v>0</v>
      </c>
      <c r="BP396" s="78">
        <f t="shared" si="41"/>
        <v>0</v>
      </c>
    </row>
    <row r="397" spans="1:68" ht="27" customHeight="1" x14ac:dyDescent="0.25">
      <c r="A397" s="63" t="s">
        <v>625</v>
      </c>
      <c r="B397" s="63" t="s">
        <v>626</v>
      </c>
      <c r="C397" s="36">
        <v>4301031358</v>
      </c>
      <c r="D397" s="625">
        <v>4607091389531</v>
      </c>
      <c r="E397" s="625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27"/>
      <c r="R397" s="627"/>
      <c r="S397" s="627"/>
      <c r="T397" s="62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37"/>
        <v>0</v>
      </c>
      <c r="Z397" s="41" t="str">
        <f t="shared" si="42"/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si="38"/>
        <v>0</v>
      </c>
      <c r="BN397" s="78">
        <f t="shared" si="39"/>
        <v>0</v>
      </c>
      <c r="BO397" s="78">
        <f t="shared" si="40"/>
        <v>0</v>
      </c>
      <c r="BP397" s="78">
        <f t="shared" si="41"/>
        <v>0</v>
      </c>
    </row>
    <row r="398" spans="1:68" ht="37.5" customHeight="1" x14ac:dyDescent="0.25">
      <c r="A398" s="63" t="s">
        <v>628</v>
      </c>
      <c r="B398" s="63" t="s">
        <v>629</v>
      </c>
      <c r="C398" s="36">
        <v>4301031360</v>
      </c>
      <c r="D398" s="625">
        <v>4607091384345</v>
      </c>
      <c r="E398" s="625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27"/>
      <c r="R398" s="627"/>
      <c r="S398" s="627"/>
      <c r="T398" s="62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37"/>
        <v>0</v>
      </c>
      <c r="Z398" s="41" t="str">
        <f t="shared" si="42"/>
        <v/>
      </c>
      <c r="AA398" s="68" t="s">
        <v>45</v>
      </c>
      <c r="AB398" s="69" t="s">
        <v>45</v>
      </c>
      <c r="AC398" s="462" t="s">
        <v>624</v>
      </c>
      <c r="AG398" s="78"/>
      <c r="AJ398" s="84" t="s">
        <v>45</v>
      </c>
      <c r="AK398" s="84">
        <v>0</v>
      </c>
      <c r="BB398" s="463" t="s">
        <v>66</v>
      </c>
      <c r="BM398" s="78">
        <f t="shared" si="38"/>
        <v>0</v>
      </c>
      <c r="BN398" s="78">
        <f t="shared" si="39"/>
        <v>0</v>
      </c>
      <c r="BO398" s="78">
        <f t="shared" si="40"/>
        <v>0</v>
      </c>
      <c r="BP398" s="78">
        <f t="shared" si="41"/>
        <v>0</v>
      </c>
    </row>
    <row r="399" spans="1:68" x14ac:dyDescent="0.2">
      <c r="A399" s="632"/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3"/>
      <c r="P399" s="629" t="s">
        <v>40</v>
      </c>
      <c r="Q399" s="630"/>
      <c r="R399" s="630"/>
      <c r="S399" s="630"/>
      <c r="T399" s="630"/>
      <c r="U399" s="630"/>
      <c r="V399" s="631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2"/>
      <c r="B400" s="632"/>
      <c r="C400" s="632"/>
      <c r="D400" s="632"/>
      <c r="E400" s="632"/>
      <c r="F400" s="632"/>
      <c r="G400" s="632"/>
      <c r="H400" s="632"/>
      <c r="I400" s="632"/>
      <c r="J400" s="632"/>
      <c r="K400" s="632"/>
      <c r="L400" s="632"/>
      <c r="M400" s="632"/>
      <c r="N400" s="632"/>
      <c r="O400" s="633"/>
      <c r="P400" s="629" t="s">
        <v>40</v>
      </c>
      <c r="Q400" s="630"/>
      <c r="R400" s="630"/>
      <c r="S400" s="630"/>
      <c r="T400" s="630"/>
      <c r="U400" s="630"/>
      <c r="V400" s="631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24" t="s">
        <v>84</v>
      </c>
      <c r="B401" s="624"/>
      <c r="C401" s="624"/>
      <c r="D401" s="624"/>
      <c r="E401" s="624"/>
      <c r="F401" s="624"/>
      <c r="G401" s="624"/>
      <c r="H401" s="624"/>
      <c r="I401" s="624"/>
      <c r="J401" s="624"/>
      <c r="K401" s="624"/>
      <c r="L401" s="624"/>
      <c r="M401" s="624"/>
      <c r="N401" s="624"/>
      <c r="O401" s="624"/>
      <c r="P401" s="624"/>
      <c r="Q401" s="624"/>
      <c r="R401" s="624"/>
      <c r="S401" s="624"/>
      <c r="T401" s="624"/>
      <c r="U401" s="624"/>
      <c r="V401" s="624"/>
      <c r="W401" s="624"/>
      <c r="X401" s="624"/>
      <c r="Y401" s="624"/>
      <c r="Z401" s="624"/>
      <c r="AA401" s="66"/>
      <c r="AB401" s="66"/>
      <c r="AC401" s="80"/>
    </row>
    <row r="402" spans="1:68" ht="27" customHeight="1" x14ac:dyDescent="0.25">
      <c r="A402" s="63" t="s">
        <v>630</v>
      </c>
      <c r="B402" s="63" t="s">
        <v>631</v>
      </c>
      <c r="C402" s="36">
        <v>4301051284</v>
      </c>
      <c r="D402" s="625">
        <v>4607091384352</v>
      </c>
      <c r="E402" s="625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120</v>
      </c>
      <c r="L402" s="37" t="s">
        <v>45</v>
      </c>
      <c r="M402" s="38" t="s">
        <v>88</v>
      </c>
      <c r="N402" s="38"/>
      <c r="O402" s="37">
        <v>45</v>
      </c>
      <c r="P402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27"/>
      <c r="R402" s="627"/>
      <c r="S402" s="627"/>
      <c r="T402" s="62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633</v>
      </c>
      <c r="B403" s="63" t="s">
        <v>634</v>
      </c>
      <c r="C403" s="36">
        <v>4301051431</v>
      </c>
      <c r="D403" s="625">
        <v>4607091389654</v>
      </c>
      <c r="E403" s="625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27"/>
      <c r="R403" s="627"/>
      <c r="S403" s="627"/>
      <c r="T403" s="62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635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2"/>
      <c r="B404" s="632"/>
      <c r="C404" s="632"/>
      <c r="D404" s="632"/>
      <c r="E404" s="632"/>
      <c r="F404" s="632"/>
      <c r="G404" s="632"/>
      <c r="H404" s="632"/>
      <c r="I404" s="632"/>
      <c r="J404" s="632"/>
      <c r="K404" s="632"/>
      <c r="L404" s="632"/>
      <c r="M404" s="632"/>
      <c r="N404" s="632"/>
      <c r="O404" s="633"/>
      <c r="P404" s="629" t="s">
        <v>40</v>
      </c>
      <c r="Q404" s="630"/>
      <c r="R404" s="630"/>
      <c r="S404" s="630"/>
      <c r="T404" s="630"/>
      <c r="U404" s="630"/>
      <c r="V404" s="631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2"/>
      <c r="B405" s="632"/>
      <c r="C405" s="632"/>
      <c r="D405" s="632"/>
      <c r="E405" s="632"/>
      <c r="F405" s="632"/>
      <c r="G405" s="632"/>
      <c r="H405" s="632"/>
      <c r="I405" s="632"/>
      <c r="J405" s="632"/>
      <c r="K405" s="632"/>
      <c r="L405" s="632"/>
      <c r="M405" s="632"/>
      <c r="N405" s="632"/>
      <c r="O405" s="633"/>
      <c r="P405" s="629" t="s">
        <v>40</v>
      </c>
      <c r="Q405" s="630"/>
      <c r="R405" s="630"/>
      <c r="S405" s="630"/>
      <c r="T405" s="630"/>
      <c r="U405" s="630"/>
      <c r="V405" s="631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3" t="s">
        <v>636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5"/>
      <c r="AB406" s="65"/>
      <c r="AC406" s="79"/>
    </row>
    <row r="407" spans="1:68" ht="14.25" customHeight="1" x14ac:dyDescent="0.25">
      <c r="A407" s="624" t="s">
        <v>146</v>
      </c>
      <c r="B407" s="624"/>
      <c r="C407" s="624"/>
      <c r="D407" s="624"/>
      <c r="E407" s="624"/>
      <c r="F407" s="624"/>
      <c r="G407" s="624"/>
      <c r="H407" s="624"/>
      <c r="I407" s="624"/>
      <c r="J407" s="624"/>
      <c r="K407" s="624"/>
      <c r="L407" s="624"/>
      <c r="M407" s="624"/>
      <c r="N407" s="624"/>
      <c r="O407" s="624"/>
      <c r="P407" s="624"/>
      <c r="Q407" s="624"/>
      <c r="R407" s="624"/>
      <c r="S407" s="624"/>
      <c r="T407" s="624"/>
      <c r="U407" s="624"/>
      <c r="V407" s="624"/>
      <c r="W407" s="624"/>
      <c r="X407" s="624"/>
      <c r="Y407" s="624"/>
      <c r="Z407" s="624"/>
      <c r="AA407" s="66"/>
      <c r="AB407" s="66"/>
      <c r="AC407" s="80"/>
    </row>
    <row r="408" spans="1:68" ht="27" customHeight="1" x14ac:dyDescent="0.25">
      <c r="A408" s="63" t="s">
        <v>637</v>
      </c>
      <c r="B408" s="63" t="s">
        <v>638</v>
      </c>
      <c r="C408" s="36">
        <v>4301020319</v>
      </c>
      <c r="D408" s="625">
        <v>4680115885240</v>
      </c>
      <c r="E408" s="625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27"/>
      <c r="R408" s="627"/>
      <c r="S408" s="627"/>
      <c r="T408" s="62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639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2"/>
      <c r="B409" s="632"/>
      <c r="C409" s="632"/>
      <c r="D409" s="632"/>
      <c r="E409" s="632"/>
      <c r="F409" s="632"/>
      <c r="G409" s="632"/>
      <c r="H409" s="632"/>
      <c r="I409" s="632"/>
      <c r="J409" s="632"/>
      <c r="K409" s="632"/>
      <c r="L409" s="632"/>
      <c r="M409" s="632"/>
      <c r="N409" s="632"/>
      <c r="O409" s="633"/>
      <c r="P409" s="629" t="s">
        <v>40</v>
      </c>
      <c r="Q409" s="630"/>
      <c r="R409" s="630"/>
      <c r="S409" s="630"/>
      <c r="T409" s="630"/>
      <c r="U409" s="630"/>
      <c r="V409" s="631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2"/>
      <c r="B410" s="632"/>
      <c r="C410" s="632"/>
      <c r="D410" s="632"/>
      <c r="E410" s="632"/>
      <c r="F410" s="632"/>
      <c r="G410" s="632"/>
      <c r="H410" s="632"/>
      <c r="I410" s="632"/>
      <c r="J410" s="632"/>
      <c r="K410" s="632"/>
      <c r="L410" s="632"/>
      <c r="M410" s="632"/>
      <c r="N410" s="632"/>
      <c r="O410" s="633"/>
      <c r="P410" s="629" t="s">
        <v>40</v>
      </c>
      <c r="Q410" s="630"/>
      <c r="R410" s="630"/>
      <c r="S410" s="630"/>
      <c r="T410" s="630"/>
      <c r="U410" s="630"/>
      <c r="V410" s="631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24" t="s">
        <v>78</v>
      </c>
      <c r="B411" s="624"/>
      <c r="C411" s="624"/>
      <c r="D411" s="624"/>
      <c r="E411" s="624"/>
      <c r="F411" s="624"/>
      <c r="G411" s="624"/>
      <c r="H411" s="624"/>
      <c r="I411" s="624"/>
      <c r="J411" s="624"/>
      <c r="K411" s="624"/>
      <c r="L411" s="624"/>
      <c r="M411" s="624"/>
      <c r="N411" s="624"/>
      <c r="O411" s="624"/>
      <c r="P411" s="624"/>
      <c r="Q411" s="624"/>
      <c r="R411" s="624"/>
      <c r="S411" s="624"/>
      <c r="T411" s="624"/>
      <c r="U411" s="624"/>
      <c r="V411" s="624"/>
      <c r="W411" s="624"/>
      <c r="X411" s="624"/>
      <c r="Y411" s="624"/>
      <c r="Z411" s="624"/>
      <c r="AA411" s="66"/>
      <c r="AB411" s="66"/>
      <c r="AC411" s="80"/>
    </row>
    <row r="412" spans="1:68" ht="27" customHeight="1" x14ac:dyDescent="0.25">
      <c r="A412" s="63" t="s">
        <v>640</v>
      </c>
      <c r="B412" s="63" t="s">
        <v>641</v>
      </c>
      <c r="C412" s="36">
        <v>4301031403</v>
      </c>
      <c r="D412" s="625">
        <v>4680115886094</v>
      </c>
      <c r="E412" s="625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120</v>
      </c>
      <c r="L412" s="37" t="s">
        <v>45</v>
      </c>
      <c r="M412" s="38" t="s">
        <v>114</v>
      </c>
      <c r="N412" s="38"/>
      <c r="O412" s="37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27"/>
      <c r="R412" s="627"/>
      <c r="S412" s="627"/>
      <c r="T412" s="62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643</v>
      </c>
      <c r="B413" s="63" t="s">
        <v>644</v>
      </c>
      <c r="C413" s="36">
        <v>4301031363</v>
      </c>
      <c r="D413" s="625">
        <v>4607091389425</v>
      </c>
      <c r="E413" s="625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27"/>
      <c r="R413" s="627"/>
      <c r="S413" s="627"/>
      <c r="T413" s="62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646</v>
      </c>
      <c r="B414" s="63" t="s">
        <v>647</v>
      </c>
      <c r="C414" s="36">
        <v>4301031373</v>
      </c>
      <c r="D414" s="625">
        <v>4680115880771</v>
      </c>
      <c r="E414" s="625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27"/>
      <c r="R414" s="627"/>
      <c r="S414" s="627"/>
      <c r="T414" s="62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648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649</v>
      </c>
      <c r="B415" s="63" t="s">
        <v>650</v>
      </c>
      <c r="C415" s="36">
        <v>4301031359</v>
      </c>
      <c r="D415" s="625">
        <v>4607091389500</v>
      </c>
      <c r="E415" s="625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27"/>
      <c r="R415" s="627"/>
      <c r="S415" s="627"/>
      <c r="T415" s="628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648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2"/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3"/>
      <c r="P416" s="629" t="s">
        <v>40</v>
      </c>
      <c r="Q416" s="630"/>
      <c r="R416" s="630"/>
      <c r="S416" s="630"/>
      <c r="T416" s="630"/>
      <c r="U416" s="630"/>
      <c r="V416" s="631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2"/>
      <c r="B417" s="632"/>
      <c r="C417" s="632"/>
      <c r="D417" s="632"/>
      <c r="E417" s="632"/>
      <c r="F417" s="632"/>
      <c r="G417" s="632"/>
      <c r="H417" s="632"/>
      <c r="I417" s="632"/>
      <c r="J417" s="632"/>
      <c r="K417" s="632"/>
      <c r="L417" s="632"/>
      <c r="M417" s="632"/>
      <c r="N417" s="632"/>
      <c r="O417" s="633"/>
      <c r="P417" s="629" t="s">
        <v>40</v>
      </c>
      <c r="Q417" s="630"/>
      <c r="R417" s="630"/>
      <c r="S417" s="630"/>
      <c r="T417" s="630"/>
      <c r="U417" s="630"/>
      <c r="V417" s="631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3" t="s">
        <v>651</v>
      </c>
      <c r="B418" s="623"/>
      <c r="C418" s="623"/>
      <c r="D418" s="623"/>
      <c r="E418" s="623"/>
      <c r="F418" s="623"/>
      <c r="G418" s="623"/>
      <c r="H418" s="623"/>
      <c r="I418" s="623"/>
      <c r="J418" s="623"/>
      <c r="K418" s="623"/>
      <c r="L418" s="623"/>
      <c r="M418" s="623"/>
      <c r="N418" s="623"/>
      <c r="O418" s="623"/>
      <c r="P418" s="623"/>
      <c r="Q418" s="623"/>
      <c r="R418" s="623"/>
      <c r="S418" s="623"/>
      <c r="T418" s="623"/>
      <c r="U418" s="623"/>
      <c r="V418" s="623"/>
      <c r="W418" s="623"/>
      <c r="X418" s="623"/>
      <c r="Y418" s="623"/>
      <c r="Z418" s="623"/>
      <c r="AA418" s="65"/>
      <c r="AB418" s="65"/>
      <c r="AC418" s="79"/>
    </row>
    <row r="419" spans="1:68" ht="14.25" customHeight="1" x14ac:dyDescent="0.25">
      <c r="A419" s="624" t="s">
        <v>78</v>
      </c>
      <c r="B419" s="624"/>
      <c r="C419" s="624"/>
      <c r="D419" s="624"/>
      <c r="E419" s="624"/>
      <c r="F419" s="624"/>
      <c r="G419" s="624"/>
      <c r="H419" s="624"/>
      <c r="I419" s="624"/>
      <c r="J419" s="624"/>
      <c r="K419" s="624"/>
      <c r="L419" s="624"/>
      <c r="M419" s="624"/>
      <c r="N419" s="624"/>
      <c r="O419" s="624"/>
      <c r="P419" s="624"/>
      <c r="Q419" s="624"/>
      <c r="R419" s="624"/>
      <c r="S419" s="624"/>
      <c r="T419" s="624"/>
      <c r="U419" s="624"/>
      <c r="V419" s="624"/>
      <c r="W419" s="624"/>
      <c r="X419" s="624"/>
      <c r="Y419" s="624"/>
      <c r="Z419" s="624"/>
      <c r="AA419" s="66"/>
      <c r="AB419" s="66"/>
      <c r="AC419" s="80"/>
    </row>
    <row r="420" spans="1:68" ht="27" customHeight="1" x14ac:dyDescent="0.25">
      <c r="A420" s="63" t="s">
        <v>652</v>
      </c>
      <c r="B420" s="63" t="s">
        <v>653</v>
      </c>
      <c r="C420" s="36">
        <v>4301031347</v>
      </c>
      <c r="D420" s="625">
        <v>4680115885110</v>
      </c>
      <c r="E420" s="625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27"/>
      <c r="R420" s="627"/>
      <c r="S420" s="627"/>
      <c r="T420" s="62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654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2"/>
      <c r="B421" s="632"/>
      <c r="C421" s="632"/>
      <c r="D421" s="632"/>
      <c r="E421" s="632"/>
      <c r="F421" s="632"/>
      <c r="G421" s="632"/>
      <c r="H421" s="632"/>
      <c r="I421" s="632"/>
      <c r="J421" s="632"/>
      <c r="K421" s="632"/>
      <c r="L421" s="632"/>
      <c r="M421" s="632"/>
      <c r="N421" s="632"/>
      <c r="O421" s="633"/>
      <c r="P421" s="629" t="s">
        <v>40</v>
      </c>
      <c r="Q421" s="630"/>
      <c r="R421" s="630"/>
      <c r="S421" s="630"/>
      <c r="T421" s="630"/>
      <c r="U421" s="630"/>
      <c r="V421" s="631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2"/>
      <c r="B422" s="632"/>
      <c r="C422" s="632"/>
      <c r="D422" s="632"/>
      <c r="E422" s="632"/>
      <c r="F422" s="632"/>
      <c r="G422" s="632"/>
      <c r="H422" s="632"/>
      <c r="I422" s="632"/>
      <c r="J422" s="632"/>
      <c r="K422" s="632"/>
      <c r="L422" s="632"/>
      <c r="M422" s="632"/>
      <c r="N422" s="632"/>
      <c r="O422" s="633"/>
      <c r="P422" s="629" t="s">
        <v>40</v>
      </c>
      <c r="Q422" s="630"/>
      <c r="R422" s="630"/>
      <c r="S422" s="630"/>
      <c r="T422" s="630"/>
      <c r="U422" s="630"/>
      <c r="V422" s="631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27.75" customHeight="1" x14ac:dyDescent="0.2">
      <c r="A423" s="622" t="s">
        <v>655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54"/>
      <c r="AB423" s="54"/>
      <c r="AC423" s="54"/>
    </row>
    <row r="424" spans="1:68" ht="16.5" customHeight="1" x14ac:dyDescent="0.25">
      <c r="A424" s="623" t="s">
        <v>655</v>
      </c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23"/>
      <c r="P424" s="623"/>
      <c r="Q424" s="623"/>
      <c r="R424" s="623"/>
      <c r="S424" s="623"/>
      <c r="T424" s="623"/>
      <c r="U424" s="623"/>
      <c r="V424" s="623"/>
      <c r="W424" s="623"/>
      <c r="X424" s="623"/>
      <c r="Y424" s="623"/>
      <c r="Z424" s="623"/>
      <c r="AA424" s="65"/>
      <c r="AB424" s="65"/>
      <c r="AC424" s="79"/>
    </row>
    <row r="425" spans="1:68" ht="14.25" customHeight="1" x14ac:dyDescent="0.25">
      <c r="A425" s="624" t="s">
        <v>110</v>
      </c>
      <c r="B425" s="624"/>
      <c r="C425" s="624"/>
      <c r="D425" s="624"/>
      <c r="E425" s="624"/>
      <c r="F425" s="624"/>
      <c r="G425" s="624"/>
      <c r="H425" s="624"/>
      <c r="I425" s="624"/>
      <c r="J425" s="624"/>
      <c r="K425" s="624"/>
      <c r="L425" s="624"/>
      <c r="M425" s="624"/>
      <c r="N425" s="624"/>
      <c r="O425" s="624"/>
      <c r="P425" s="624"/>
      <c r="Q425" s="624"/>
      <c r="R425" s="624"/>
      <c r="S425" s="624"/>
      <c r="T425" s="624"/>
      <c r="U425" s="624"/>
      <c r="V425" s="624"/>
      <c r="W425" s="624"/>
      <c r="X425" s="624"/>
      <c r="Y425" s="624"/>
      <c r="Z425" s="624"/>
      <c r="AA425" s="66"/>
      <c r="AB425" s="66"/>
      <c r="AC425" s="80"/>
    </row>
    <row r="426" spans="1:68" ht="27" customHeight="1" x14ac:dyDescent="0.25">
      <c r="A426" s="63" t="s">
        <v>656</v>
      </c>
      <c r="B426" s="63" t="s">
        <v>657</v>
      </c>
      <c r="C426" s="36">
        <v>4301011795</v>
      </c>
      <c r="D426" s="625">
        <v>4607091389067</v>
      </c>
      <c r="E426" s="625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116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627"/>
      <c r="R426" s="627"/>
      <c r="S426" s="627"/>
      <c r="T426" s="62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ref="Y426:Y437" si="43">IFERROR(IF(X426="",0,CEILING((X426/$H426),1)*$H426),"")</f>
        <v>0</v>
      </c>
      <c r="Z426" s="41" t="str">
        <f t="shared" ref="Z426:Z432" si="44">IFERROR(IF(Y426=0,"",ROUNDUP(Y426/H426,0)*0.01196),"")</f>
        <v/>
      </c>
      <c r="AA426" s="68" t="s">
        <v>45</v>
      </c>
      <c r="AB426" s="69" t="s">
        <v>45</v>
      </c>
      <c r="AC426" s="480" t="s">
        <v>113</v>
      </c>
      <c r="AG426" s="78"/>
      <c r="AJ426" s="84" t="s">
        <v>117</v>
      </c>
      <c r="AK426" s="84">
        <v>42.24</v>
      </c>
      <c r="BB426" s="481" t="s">
        <v>66</v>
      </c>
      <c r="BM426" s="78">
        <f t="shared" ref="BM426:BM437" si="45">IFERROR(X426*I426/H426,"0")</f>
        <v>0</v>
      </c>
      <c r="BN426" s="78">
        <f t="shared" ref="BN426:BN437" si="46">IFERROR(Y426*I426/H426,"0")</f>
        <v>0</v>
      </c>
      <c r="BO426" s="78">
        <f t="shared" ref="BO426:BO437" si="47">IFERROR(1/J426*(X426/H426),"0")</f>
        <v>0</v>
      </c>
      <c r="BP426" s="78">
        <f t="shared" ref="BP426:BP437" si="48">IFERROR(1/J426*(Y426/H426),"0")</f>
        <v>0</v>
      </c>
    </row>
    <row r="427" spans="1:68" ht="27" customHeight="1" x14ac:dyDescent="0.25">
      <c r="A427" s="63" t="s">
        <v>658</v>
      </c>
      <c r="B427" s="63" t="s">
        <v>659</v>
      </c>
      <c r="C427" s="36">
        <v>4301011961</v>
      </c>
      <c r="D427" s="625">
        <v>4680115885271</v>
      </c>
      <c r="E427" s="625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115</v>
      </c>
      <c r="L427" s="37" t="s">
        <v>116</v>
      </c>
      <c r="M427" s="38" t="s">
        <v>114</v>
      </c>
      <c r="N427" s="38"/>
      <c r="O427" s="37">
        <v>60</v>
      </c>
      <c r="P427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627"/>
      <c r="R427" s="627"/>
      <c r="S427" s="627"/>
      <c r="T427" s="62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3"/>
        <v>0</v>
      </c>
      <c r="Z427" s="41" t="str">
        <f t="shared" si="44"/>
        <v/>
      </c>
      <c r="AA427" s="68" t="s">
        <v>45</v>
      </c>
      <c r="AB427" s="69" t="s">
        <v>45</v>
      </c>
      <c r="AC427" s="482" t="s">
        <v>660</v>
      </c>
      <c r="AG427" s="78"/>
      <c r="AJ427" s="84" t="s">
        <v>117</v>
      </c>
      <c r="AK427" s="84">
        <v>42.24</v>
      </c>
      <c r="BB427" s="483" t="s">
        <v>66</v>
      </c>
      <c r="BM427" s="78">
        <f t="shared" si="45"/>
        <v>0</v>
      </c>
      <c r="BN427" s="78">
        <f t="shared" si="46"/>
        <v>0</v>
      </c>
      <c r="BO427" s="78">
        <f t="shared" si="47"/>
        <v>0</v>
      </c>
      <c r="BP427" s="78">
        <f t="shared" si="48"/>
        <v>0</v>
      </c>
    </row>
    <row r="428" spans="1:68" ht="27" customHeight="1" x14ac:dyDescent="0.25">
      <c r="A428" s="63" t="s">
        <v>661</v>
      </c>
      <c r="B428" s="63" t="s">
        <v>662</v>
      </c>
      <c r="C428" s="36">
        <v>4301011376</v>
      </c>
      <c r="D428" s="625">
        <v>4680115885226</v>
      </c>
      <c r="E428" s="625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115</v>
      </c>
      <c r="L428" s="37" t="s">
        <v>116</v>
      </c>
      <c r="M428" s="38" t="s">
        <v>88</v>
      </c>
      <c r="N428" s="38"/>
      <c r="O428" s="37">
        <v>60</v>
      </c>
      <c r="P428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627"/>
      <c r="R428" s="627"/>
      <c r="S428" s="627"/>
      <c r="T428" s="62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3"/>
        <v>0</v>
      </c>
      <c r="Z428" s="41" t="str">
        <f t="shared" si="44"/>
        <v/>
      </c>
      <c r="AA428" s="68" t="s">
        <v>45</v>
      </c>
      <c r="AB428" s="69" t="s">
        <v>45</v>
      </c>
      <c r="AC428" s="484" t="s">
        <v>663</v>
      </c>
      <c r="AG428" s="78"/>
      <c r="AJ428" s="84" t="s">
        <v>117</v>
      </c>
      <c r="AK428" s="84">
        <v>42.24</v>
      </c>
      <c r="BB428" s="485" t="s">
        <v>66</v>
      </c>
      <c r="BM428" s="78">
        <f t="shared" si="45"/>
        <v>0</v>
      </c>
      <c r="BN428" s="78">
        <f t="shared" si="46"/>
        <v>0</v>
      </c>
      <c r="BO428" s="78">
        <f t="shared" si="47"/>
        <v>0</v>
      </c>
      <c r="BP428" s="78">
        <f t="shared" si="48"/>
        <v>0</v>
      </c>
    </row>
    <row r="429" spans="1:68" ht="27" customHeight="1" x14ac:dyDescent="0.25">
      <c r="A429" s="63" t="s">
        <v>664</v>
      </c>
      <c r="B429" s="63" t="s">
        <v>665</v>
      </c>
      <c r="C429" s="36">
        <v>4301012145</v>
      </c>
      <c r="D429" s="625">
        <v>4607091383522</v>
      </c>
      <c r="E429" s="625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115</v>
      </c>
      <c r="L429" s="37" t="s">
        <v>45</v>
      </c>
      <c r="M429" s="38" t="s">
        <v>114</v>
      </c>
      <c r="N429" s="38"/>
      <c r="O429" s="37">
        <v>60</v>
      </c>
      <c r="P429" s="83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627"/>
      <c r="R429" s="627"/>
      <c r="S429" s="627"/>
      <c r="T429" s="628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3"/>
        <v>0</v>
      </c>
      <c r="Z429" s="41" t="str">
        <f t="shared" si="44"/>
        <v/>
      </c>
      <c r="AA429" s="68" t="s">
        <v>45</v>
      </c>
      <c r="AB429" s="69" t="s">
        <v>45</v>
      </c>
      <c r="AC429" s="486" t="s">
        <v>666</v>
      </c>
      <c r="AG429" s="78"/>
      <c r="AJ429" s="84" t="s">
        <v>45</v>
      </c>
      <c r="AK429" s="84">
        <v>0</v>
      </c>
      <c r="BB429" s="487" t="s">
        <v>66</v>
      </c>
      <c r="BM429" s="78">
        <f t="shared" si="45"/>
        <v>0</v>
      </c>
      <c r="BN429" s="78">
        <f t="shared" si="46"/>
        <v>0</v>
      </c>
      <c r="BO429" s="78">
        <f t="shared" si="47"/>
        <v>0</v>
      </c>
      <c r="BP429" s="78">
        <f t="shared" si="48"/>
        <v>0</v>
      </c>
    </row>
    <row r="430" spans="1:68" ht="16.5" customHeight="1" x14ac:dyDescent="0.25">
      <c r="A430" s="63" t="s">
        <v>667</v>
      </c>
      <c r="B430" s="63" t="s">
        <v>668</v>
      </c>
      <c r="C430" s="36">
        <v>4301011774</v>
      </c>
      <c r="D430" s="625">
        <v>4680115884502</v>
      </c>
      <c r="E430" s="625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115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627"/>
      <c r="R430" s="627"/>
      <c r="S430" s="627"/>
      <c r="T430" s="62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3"/>
        <v>0</v>
      </c>
      <c r="Z430" s="41" t="str">
        <f t="shared" si="44"/>
        <v/>
      </c>
      <c r="AA430" s="68" t="s">
        <v>45</v>
      </c>
      <c r="AB430" s="69" t="s">
        <v>45</v>
      </c>
      <c r="AC430" s="488" t="s">
        <v>669</v>
      </c>
      <c r="AG430" s="78"/>
      <c r="AJ430" s="84" t="s">
        <v>45</v>
      </c>
      <c r="AK430" s="84">
        <v>0</v>
      </c>
      <c r="BB430" s="489" t="s">
        <v>66</v>
      </c>
      <c r="BM430" s="78">
        <f t="shared" si="45"/>
        <v>0</v>
      </c>
      <c r="BN430" s="78">
        <f t="shared" si="46"/>
        <v>0</v>
      </c>
      <c r="BO430" s="78">
        <f t="shared" si="47"/>
        <v>0</v>
      </c>
      <c r="BP430" s="78">
        <f t="shared" si="48"/>
        <v>0</v>
      </c>
    </row>
    <row r="431" spans="1:68" ht="27" customHeight="1" x14ac:dyDescent="0.25">
      <c r="A431" s="63" t="s">
        <v>670</v>
      </c>
      <c r="B431" s="63" t="s">
        <v>671</v>
      </c>
      <c r="C431" s="36">
        <v>4301011771</v>
      </c>
      <c r="D431" s="625">
        <v>4607091389104</v>
      </c>
      <c r="E431" s="625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115</v>
      </c>
      <c r="L431" s="37" t="s">
        <v>116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627"/>
      <c r="R431" s="627"/>
      <c r="S431" s="627"/>
      <c r="T431" s="62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3"/>
        <v>0</v>
      </c>
      <c r="Z431" s="41" t="str">
        <f t="shared" si="44"/>
        <v/>
      </c>
      <c r="AA431" s="68" t="s">
        <v>45</v>
      </c>
      <c r="AB431" s="69" t="s">
        <v>45</v>
      </c>
      <c r="AC431" s="490" t="s">
        <v>672</v>
      </c>
      <c r="AG431" s="78"/>
      <c r="AJ431" s="84" t="s">
        <v>117</v>
      </c>
      <c r="AK431" s="84">
        <v>42.24</v>
      </c>
      <c r="BB431" s="491" t="s">
        <v>66</v>
      </c>
      <c r="BM431" s="78">
        <f t="shared" si="45"/>
        <v>0</v>
      </c>
      <c r="BN431" s="78">
        <f t="shared" si="46"/>
        <v>0</v>
      </c>
      <c r="BO431" s="78">
        <f t="shared" si="47"/>
        <v>0</v>
      </c>
      <c r="BP431" s="78">
        <f t="shared" si="48"/>
        <v>0</v>
      </c>
    </row>
    <row r="432" spans="1:68" ht="16.5" customHeight="1" x14ac:dyDescent="0.25">
      <c r="A432" s="63" t="s">
        <v>673</v>
      </c>
      <c r="B432" s="63" t="s">
        <v>674</v>
      </c>
      <c r="C432" s="36">
        <v>4301011799</v>
      </c>
      <c r="D432" s="625">
        <v>4680115884519</v>
      </c>
      <c r="E432" s="625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115</v>
      </c>
      <c r="L432" s="37" t="s">
        <v>45</v>
      </c>
      <c r="M432" s="38" t="s">
        <v>88</v>
      </c>
      <c r="N432" s="38"/>
      <c r="O432" s="37">
        <v>60</v>
      </c>
      <c r="P432" s="8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627"/>
      <c r="R432" s="627"/>
      <c r="S432" s="627"/>
      <c r="T432" s="62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3"/>
        <v>0</v>
      </c>
      <c r="Z432" s="41" t="str">
        <f t="shared" si="44"/>
        <v/>
      </c>
      <c r="AA432" s="68" t="s">
        <v>45</v>
      </c>
      <c r="AB432" s="69" t="s">
        <v>45</v>
      </c>
      <c r="AC432" s="492" t="s">
        <v>675</v>
      </c>
      <c r="AG432" s="78"/>
      <c r="AJ432" s="84" t="s">
        <v>45</v>
      </c>
      <c r="AK432" s="84">
        <v>0</v>
      </c>
      <c r="BB432" s="493" t="s">
        <v>66</v>
      </c>
      <c r="BM432" s="78">
        <f t="shared" si="45"/>
        <v>0</v>
      </c>
      <c r="BN432" s="78">
        <f t="shared" si="46"/>
        <v>0</v>
      </c>
      <c r="BO432" s="78">
        <f t="shared" si="47"/>
        <v>0</v>
      </c>
      <c r="BP432" s="78">
        <f t="shared" si="48"/>
        <v>0</v>
      </c>
    </row>
    <row r="433" spans="1:68" ht="27" customHeight="1" x14ac:dyDescent="0.25">
      <c r="A433" s="63" t="s">
        <v>676</v>
      </c>
      <c r="B433" s="63" t="s">
        <v>677</v>
      </c>
      <c r="C433" s="36">
        <v>4301012125</v>
      </c>
      <c r="D433" s="625">
        <v>4680115886391</v>
      </c>
      <c r="E433" s="625"/>
      <c r="F433" s="62">
        <v>0.4</v>
      </c>
      <c r="G433" s="37">
        <v>6</v>
      </c>
      <c r="H433" s="62">
        <v>2.4</v>
      </c>
      <c r="I433" s="62">
        <v>2.58</v>
      </c>
      <c r="J433" s="37">
        <v>182</v>
      </c>
      <c r="K433" s="37" t="s">
        <v>89</v>
      </c>
      <c r="L433" s="37" t="s">
        <v>45</v>
      </c>
      <c r="M433" s="38" t="s">
        <v>88</v>
      </c>
      <c r="N433" s="38"/>
      <c r="O433" s="37">
        <v>60</v>
      </c>
      <c r="P433" s="8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627"/>
      <c r="R433" s="627"/>
      <c r="S433" s="627"/>
      <c r="T433" s="62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3"/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4" t="s">
        <v>113</v>
      </c>
      <c r="AG433" s="78"/>
      <c r="AJ433" s="84" t="s">
        <v>45</v>
      </c>
      <c r="AK433" s="84">
        <v>0</v>
      </c>
      <c r="BB433" s="495" t="s">
        <v>66</v>
      </c>
      <c r="BM433" s="78">
        <f t="shared" si="45"/>
        <v>0</v>
      </c>
      <c r="BN433" s="78">
        <f t="shared" si="46"/>
        <v>0</v>
      </c>
      <c r="BO433" s="78">
        <f t="shared" si="47"/>
        <v>0</v>
      </c>
      <c r="BP433" s="78">
        <f t="shared" si="48"/>
        <v>0</v>
      </c>
    </row>
    <row r="434" spans="1:68" ht="27" customHeight="1" x14ac:dyDescent="0.25">
      <c r="A434" s="63" t="s">
        <v>678</v>
      </c>
      <c r="B434" s="63" t="s">
        <v>679</v>
      </c>
      <c r="C434" s="36">
        <v>4301012035</v>
      </c>
      <c r="D434" s="625">
        <v>4680115880603</v>
      </c>
      <c r="E434" s="625"/>
      <c r="F434" s="62">
        <v>0.6</v>
      </c>
      <c r="G434" s="37">
        <v>8</v>
      </c>
      <c r="H434" s="62">
        <v>4.8</v>
      </c>
      <c r="I434" s="62">
        <v>6.93</v>
      </c>
      <c r="J434" s="37">
        <v>132</v>
      </c>
      <c r="K434" s="37" t="s">
        <v>120</v>
      </c>
      <c r="L434" s="37" t="s">
        <v>45</v>
      </c>
      <c r="M434" s="38" t="s">
        <v>114</v>
      </c>
      <c r="N434" s="38"/>
      <c r="O434" s="37">
        <v>60</v>
      </c>
      <c r="P434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627"/>
      <c r="R434" s="627"/>
      <c r="S434" s="627"/>
      <c r="T434" s="62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3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496" t="s">
        <v>113</v>
      </c>
      <c r="AG434" s="78"/>
      <c r="AJ434" s="84" t="s">
        <v>45</v>
      </c>
      <c r="AK434" s="84">
        <v>0</v>
      </c>
      <c r="BB434" s="497" t="s">
        <v>66</v>
      </c>
      <c r="BM434" s="78">
        <f t="shared" si="45"/>
        <v>0</v>
      </c>
      <c r="BN434" s="78">
        <f t="shared" si="46"/>
        <v>0</v>
      </c>
      <c r="BO434" s="78">
        <f t="shared" si="47"/>
        <v>0</v>
      </c>
      <c r="BP434" s="78">
        <f t="shared" si="48"/>
        <v>0</v>
      </c>
    </row>
    <row r="435" spans="1:68" ht="27" customHeight="1" x14ac:dyDescent="0.25">
      <c r="A435" s="63" t="s">
        <v>680</v>
      </c>
      <c r="B435" s="63" t="s">
        <v>681</v>
      </c>
      <c r="C435" s="36">
        <v>4301012036</v>
      </c>
      <c r="D435" s="625">
        <v>4680115882782</v>
      </c>
      <c r="E435" s="625"/>
      <c r="F435" s="62">
        <v>0.6</v>
      </c>
      <c r="G435" s="37">
        <v>8</v>
      </c>
      <c r="H435" s="62">
        <v>4.8</v>
      </c>
      <c r="I435" s="62">
        <v>6.96</v>
      </c>
      <c r="J435" s="37">
        <v>120</v>
      </c>
      <c r="K435" s="37" t="s">
        <v>120</v>
      </c>
      <c r="L435" s="37" t="s">
        <v>45</v>
      </c>
      <c r="M435" s="38" t="s">
        <v>114</v>
      </c>
      <c r="N435" s="38"/>
      <c r="O435" s="37">
        <v>60</v>
      </c>
      <c r="P435" s="8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627"/>
      <c r="R435" s="627"/>
      <c r="S435" s="627"/>
      <c r="T435" s="62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3"/>
        <v>0</v>
      </c>
      <c r="Z435" s="41" t="str">
        <f>IFERROR(IF(Y435=0,"",ROUNDUP(Y435/H435,0)*0.00937),"")</f>
        <v/>
      </c>
      <c r="AA435" s="68" t="s">
        <v>45</v>
      </c>
      <c r="AB435" s="69" t="s">
        <v>45</v>
      </c>
      <c r="AC435" s="498" t="s">
        <v>660</v>
      </c>
      <c r="AG435" s="78"/>
      <c r="AJ435" s="84" t="s">
        <v>45</v>
      </c>
      <c r="AK435" s="84">
        <v>0</v>
      </c>
      <c r="BB435" s="499" t="s">
        <v>66</v>
      </c>
      <c r="BM435" s="78">
        <f t="shared" si="45"/>
        <v>0</v>
      </c>
      <c r="BN435" s="78">
        <f t="shared" si="46"/>
        <v>0</v>
      </c>
      <c r="BO435" s="78">
        <f t="shared" si="47"/>
        <v>0</v>
      </c>
      <c r="BP435" s="78">
        <f t="shared" si="48"/>
        <v>0</v>
      </c>
    </row>
    <row r="436" spans="1:68" ht="27" customHeight="1" x14ac:dyDescent="0.25">
      <c r="A436" s="63" t="s">
        <v>682</v>
      </c>
      <c r="B436" s="63" t="s">
        <v>683</v>
      </c>
      <c r="C436" s="36">
        <v>4301012050</v>
      </c>
      <c r="D436" s="625">
        <v>4680115885479</v>
      </c>
      <c r="E436" s="625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114</v>
      </c>
      <c r="N436" s="38"/>
      <c r="O436" s="37">
        <v>60</v>
      </c>
      <c r="P436" s="8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627"/>
      <c r="R436" s="627"/>
      <c r="S436" s="627"/>
      <c r="T436" s="62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0" t="s">
        <v>672</v>
      </c>
      <c r="AG436" s="78"/>
      <c r="AJ436" s="84" t="s">
        <v>45</v>
      </c>
      <c r="AK436" s="84">
        <v>0</v>
      </c>
      <c r="BB436" s="501" t="s">
        <v>66</v>
      </c>
      <c r="BM436" s="78">
        <f t="shared" si="45"/>
        <v>0</v>
      </c>
      <c r="BN436" s="78">
        <f t="shared" si="46"/>
        <v>0</v>
      </c>
      <c r="BO436" s="78">
        <f t="shared" si="47"/>
        <v>0</v>
      </c>
      <c r="BP436" s="78">
        <f t="shared" si="48"/>
        <v>0</v>
      </c>
    </row>
    <row r="437" spans="1:68" ht="27" customHeight="1" x14ac:dyDescent="0.25">
      <c r="A437" s="63" t="s">
        <v>684</v>
      </c>
      <c r="B437" s="63" t="s">
        <v>685</v>
      </c>
      <c r="C437" s="36">
        <v>4301012034</v>
      </c>
      <c r="D437" s="625">
        <v>4607091389982</v>
      </c>
      <c r="E437" s="625"/>
      <c r="F437" s="62">
        <v>0.6</v>
      </c>
      <c r="G437" s="37">
        <v>8</v>
      </c>
      <c r="H437" s="62">
        <v>4.8</v>
      </c>
      <c r="I437" s="62">
        <v>6.96</v>
      </c>
      <c r="J437" s="37">
        <v>120</v>
      </c>
      <c r="K437" s="37" t="s">
        <v>120</v>
      </c>
      <c r="L437" s="37" t="s">
        <v>45</v>
      </c>
      <c r="M437" s="38" t="s">
        <v>114</v>
      </c>
      <c r="N437" s="38"/>
      <c r="O437" s="37">
        <v>60</v>
      </c>
      <c r="P437" s="8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627"/>
      <c r="R437" s="627"/>
      <c r="S437" s="627"/>
      <c r="T437" s="62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3"/>
        <v>0</v>
      </c>
      <c r="Z437" s="41" t="str">
        <f>IFERROR(IF(Y437=0,"",ROUNDUP(Y437/H437,0)*0.00937),"")</f>
        <v/>
      </c>
      <c r="AA437" s="68" t="s">
        <v>45</v>
      </c>
      <c r="AB437" s="69" t="s">
        <v>45</v>
      </c>
      <c r="AC437" s="502" t="s">
        <v>672</v>
      </c>
      <c r="AG437" s="78"/>
      <c r="AJ437" s="84" t="s">
        <v>45</v>
      </c>
      <c r="AK437" s="84">
        <v>0</v>
      </c>
      <c r="BB437" s="503" t="s">
        <v>66</v>
      </c>
      <c r="BM437" s="78">
        <f t="shared" si="45"/>
        <v>0</v>
      </c>
      <c r="BN437" s="78">
        <f t="shared" si="46"/>
        <v>0</v>
      </c>
      <c r="BO437" s="78">
        <f t="shared" si="47"/>
        <v>0</v>
      </c>
      <c r="BP437" s="78">
        <f t="shared" si="48"/>
        <v>0</v>
      </c>
    </row>
    <row r="438" spans="1:68" x14ac:dyDescent="0.2">
      <c r="A438" s="632"/>
      <c r="B438" s="632"/>
      <c r="C438" s="632"/>
      <c r="D438" s="632"/>
      <c r="E438" s="632"/>
      <c r="F438" s="632"/>
      <c r="G438" s="632"/>
      <c r="H438" s="632"/>
      <c r="I438" s="632"/>
      <c r="J438" s="632"/>
      <c r="K438" s="632"/>
      <c r="L438" s="632"/>
      <c r="M438" s="632"/>
      <c r="N438" s="632"/>
      <c r="O438" s="633"/>
      <c r="P438" s="629" t="s">
        <v>40</v>
      </c>
      <c r="Q438" s="630"/>
      <c r="R438" s="630"/>
      <c r="S438" s="630"/>
      <c r="T438" s="630"/>
      <c r="U438" s="630"/>
      <c r="V438" s="631"/>
      <c r="W438" s="42" t="s">
        <v>39</v>
      </c>
      <c r="X438" s="43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0</v>
      </c>
      <c r="Y438" s="43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0</v>
      </c>
      <c r="Z438" s="43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32"/>
      <c r="B439" s="632"/>
      <c r="C439" s="632"/>
      <c r="D439" s="632"/>
      <c r="E439" s="632"/>
      <c r="F439" s="632"/>
      <c r="G439" s="632"/>
      <c r="H439" s="632"/>
      <c r="I439" s="632"/>
      <c r="J439" s="632"/>
      <c r="K439" s="632"/>
      <c r="L439" s="632"/>
      <c r="M439" s="632"/>
      <c r="N439" s="632"/>
      <c r="O439" s="633"/>
      <c r="P439" s="629" t="s">
        <v>40</v>
      </c>
      <c r="Q439" s="630"/>
      <c r="R439" s="630"/>
      <c r="S439" s="630"/>
      <c r="T439" s="630"/>
      <c r="U439" s="630"/>
      <c r="V439" s="631"/>
      <c r="W439" s="42" t="s">
        <v>0</v>
      </c>
      <c r="X439" s="43">
        <f>IFERROR(SUM(X426:X437),"0")</f>
        <v>0</v>
      </c>
      <c r="Y439" s="43">
        <f>IFERROR(SUM(Y426:Y437),"0")</f>
        <v>0</v>
      </c>
      <c r="Z439" s="42"/>
      <c r="AA439" s="67"/>
      <c r="AB439" s="67"/>
      <c r="AC439" s="67"/>
    </row>
    <row r="440" spans="1:68" ht="14.25" customHeight="1" x14ac:dyDescent="0.25">
      <c r="A440" s="624" t="s">
        <v>146</v>
      </c>
      <c r="B440" s="624"/>
      <c r="C440" s="624"/>
      <c r="D440" s="624"/>
      <c r="E440" s="624"/>
      <c r="F440" s="624"/>
      <c r="G440" s="624"/>
      <c r="H440" s="624"/>
      <c r="I440" s="624"/>
      <c r="J440" s="624"/>
      <c r="K440" s="624"/>
      <c r="L440" s="624"/>
      <c r="M440" s="624"/>
      <c r="N440" s="624"/>
      <c r="O440" s="624"/>
      <c r="P440" s="624"/>
      <c r="Q440" s="624"/>
      <c r="R440" s="624"/>
      <c r="S440" s="624"/>
      <c r="T440" s="624"/>
      <c r="U440" s="624"/>
      <c r="V440" s="624"/>
      <c r="W440" s="624"/>
      <c r="X440" s="624"/>
      <c r="Y440" s="624"/>
      <c r="Z440" s="624"/>
      <c r="AA440" s="66"/>
      <c r="AB440" s="66"/>
      <c r="AC440" s="80"/>
    </row>
    <row r="441" spans="1:68" ht="16.5" customHeight="1" x14ac:dyDescent="0.25">
      <c r="A441" s="63" t="s">
        <v>686</v>
      </c>
      <c r="B441" s="63" t="s">
        <v>687</v>
      </c>
      <c r="C441" s="36">
        <v>4301020334</v>
      </c>
      <c r="D441" s="625">
        <v>4607091388930</v>
      </c>
      <c r="E441" s="62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116</v>
      </c>
      <c r="M441" s="38" t="s">
        <v>88</v>
      </c>
      <c r="N441" s="38"/>
      <c r="O441" s="37">
        <v>70</v>
      </c>
      <c r="P441" s="8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627"/>
      <c r="R441" s="627"/>
      <c r="S441" s="627"/>
      <c r="T441" s="62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4" t="s">
        <v>688</v>
      </c>
      <c r="AG441" s="78"/>
      <c r="AJ441" s="84" t="s">
        <v>117</v>
      </c>
      <c r="AK441" s="84">
        <v>42.24</v>
      </c>
      <c r="BB441" s="505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16.5" customHeight="1" x14ac:dyDescent="0.25">
      <c r="A442" s="63" t="s">
        <v>689</v>
      </c>
      <c r="B442" s="63" t="s">
        <v>690</v>
      </c>
      <c r="C442" s="36">
        <v>4301020384</v>
      </c>
      <c r="D442" s="625">
        <v>4680115886407</v>
      </c>
      <c r="E442" s="625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88</v>
      </c>
      <c r="N442" s="38"/>
      <c r="O442" s="37">
        <v>70</v>
      </c>
      <c r="P442" s="8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627"/>
      <c r="R442" s="627"/>
      <c r="S442" s="627"/>
      <c r="T442" s="628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6" t="s">
        <v>688</v>
      </c>
      <c r="AG442" s="78"/>
      <c r="AJ442" s="84" t="s">
        <v>45</v>
      </c>
      <c r="AK442" s="84">
        <v>0</v>
      </c>
      <c r="BB442" s="50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16.5" customHeight="1" x14ac:dyDescent="0.25">
      <c r="A443" s="63" t="s">
        <v>691</v>
      </c>
      <c r="B443" s="63" t="s">
        <v>692</v>
      </c>
      <c r="C443" s="36">
        <v>4301020385</v>
      </c>
      <c r="D443" s="625">
        <v>4680115880054</v>
      </c>
      <c r="E443" s="625"/>
      <c r="F443" s="62">
        <v>0.6</v>
      </c>
      <c r="G443" s="37">
        <v>8</v>
      </c>
      <c r="H443" s="62">
        <v>4.8</v>
      </c>
      <c r="I443" s="62">
        <v>6.93</v>
      </c>
      <c r="J443" s="37">
        <v>132</v>
      </c>
      <c r="K443" s="37" t="s">
        <v>120</v>
      </c>
      <c r="L443" s="37" t="s">
        <v>121</v>
      </c>
      <c r="M443" s="38" t="s">
        <v>114</v>
      </c>
      <c r="N443" s="38"/>
      <c r="O443" s="37">
        <v>70</v>
      </c>
      <c r="P443" s="8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627"/>
      <c r="R443" s="627"/>
      <c r="S443" s="627"/>
      <c r="T443" s="62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8" t="s">
        <v>688</v>
      </c>
      <c r="AG443" s="78"/>
      <c r="AJ443" s="84" t="s">
        <v>117</v>
      </c>
      <c r="AK443" s="84">
        <v>57.6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632"/>
      <c r="B444" s="632"/>
      <c r="C444" s="632"/>
      <c r="D444" s="632"/>
      <c r="E444" s="632"/>
      <c r="F444" s="632"/>
      <c r="G444" s="632"/>
      <c r="H444" s="632"/>
      <c r="I444" s="632"/>
      <c r="J444" s="632"/>
      <c r="K444" s="632"/>
      <c r="L444" s="632"/>
      <c r="M444" s="632"/>
      <c r="N444" s="632"/>
      <c r="O444" s="633"/>
      <c r="P444" s="629" t="s">
        <v>40</v>
      </c>
      <c r="Q444" s="630"/>
      <c r="R444" s="630"/>
      <c r="S444" s="630"/>
      <c r="T444" s="630"/>
      <c r="U444" s="630"/>
      <c r="V444" s="631"/>
      <c r="W444" s="42" t="s">
        <v>39</v>
      </c>
      <c r="X444" s="43">
        <f>IFERROR(X441/H441,"0")+IFERROR(X442/H442,"0")+IFERROR(X443/H443,"0")</f>
        <v>0</v>
      </c>
      <c r="Y444" s="43">
        <f>IFERROR(Y441/H441,"0")+IFERROR(Y442/H442,"0")+IFERROR(Y443/H443,"0")</f>
        <v>0</v>
      </c>
      <c r="Z444" s="43">
        <f>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2"/>
      <c r="B445" s="632"/>
      <c r="C445" s="632"/>
      <c r="D445" s="632"/>
      <c r="E445" s="632"/>
      <c r="F445" s="632"/>
      <c r="G445" s="632"/>
      <c r="H445" s="632"/>
      <c r="I445" s="632"/>
      <c r="J445" s="632"/>
      <c r="K445" s="632"/>
      <c r="L445" s="632"/>
      <c r="M445" s="632"/>
      <c r="N445" s="632"/>
      <c r="O445" s="633"/>
      <c r="P445" s="629" t="s">
        <v>40</v>
      </c>
      <c r="Q445" s="630"/>
      <c r="R445" s="630"/>
      <c r="S445" s="630"/>
      <c r="T445" s="630"/>
      <c r="U445" s="630"/>
      <c r="V445" s="631"/>
      <c r="W445" s="42" t="s">
        <v>0</v>
      </c>
      <c r="X445" s="43">
        <f>IFERROR(SUM(X441:X443),"0")</f>
        <v>0</v>
      </c>
      <c r="Y445" s="43">
        <f>IFERROR(SUM(Y441:Y443),"0")</f>
        <v>0</v>
      </c>
      <c r="Z445" s="42"/>
      <c r="AA445" s="67"/>
      <c r="AB445" s="67"/>
      <c r="AC445" s="67"/>
    </row>
    <row r="446" spans="1:68" ht="14.25" customHeight="1" x14ac:dyDescent="0.25">
      <c r="A446" s="624" t="s">
        <v>78</v>
      </c>
      <c r="B446" s="624"/>
      <c r="C446" s="624"/>
      <c r="D446" s="624"/>
      <c r="E446" s="624"/>
      <c r="F446" s="624"/>
      <c r="G446" s="624"/>
      <c r="H446" s="624"/>
      <c r="I446" s="624"/>
      <c r="J446" s="624"/>
      <c r="K446" s="624"/>
      <c r="L446" s="624"/>
      <c r="M446" s="624"/>
      <c r="N446" s="624"/>
      <c r="O446" s="624"/>
      <c r="P446" s="624"/>
      <c r="Q446" s="624"/>
      <c r="R446" s="624"/>
      <c r="S446" s="624"/>
      <c r="T446" s="624"/>
      <c r="U446" s="624"/>
      <c r="V446" s="624"/>
      <c r="W446" s="624"/>
      <c r="X446" s="624"/>
      <c r="Y446" s="624"/>
      <c r="Z446" s="624"/>
      <c r="AA446" s="66"/>
      <c r="AB446" s="66"/>
      <c r="AC446" s="80"/>
    </row>
    <row r="447" spans="1:68" ht="27" customHeight="1" x14ac:dyDescent="0.25">
      <c r="A447" s="63" t="s">
        <v>693</v>
      </c>
      <c r="B447" s="63" t="s">
        <v>694</v>
      </c>
      <c r="C447" s="36">
        <v>4301031349</v>
      </c>
      <c r="D447" s="625">
        <v>4680115883116</v>
      </c>
      <c r="E447" s="625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115</v>
      </c>
      <c r="L447" s="37" t="s">
        <v>116</v>
      </c>
      <c r="M447" s="38" t="s">
        <v>114</v>
      </c>
      <c r="N447" s="38"/>
      <c r="O447" s="37">
        <v>70</v>
      </c>
      <c r="P447" s="84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627"/>
      <c r="R447" s="627"/>
      <c r="S447" s="627"/>
      <c r="T447" s="62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2" si="49"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10" t="s">
        <v>695</v>
      </c>
      <c r="AG447" s="78"/>
      <c r="AJ447" s="84" t="s">
        <v>117</v>
      </c>
      <c r="AK447" s="84">
        <v>42.24</v>
      </c>
      <c r="BB447" s="511" t="s">
        <v>66</v>
      </c>
      <c r="BM447" s="78">
        <f t="shared" ref="BM447:BM452" si="50">IFERROR(X447*I447/H447,"0")</f>
        <v>0</v>
      </c>
      <c r="BN447" s="78">
        <f t="shared" ref="BN447:BN452" si="51">IFERROR(Y447*I447/H447,"0")</f>
        <v>0</v>
      </c>
      <c r="BO447" s="78">
        <f t="shared" ref="BO447:BO452" si="52">IFERROR(1/J447*(X447/H447),"0")</f>
        <v>0</v>
      </c>
      <c r="BP447" s="78">
        <f t="shared" ref="BP447:BP452" si="53">IFERROR(1/J447*(Y447/H447),"0")</f>
        <v>0</v>
      </c>
    </row>
    <row r="448" spans="1:68" ht="27" customHeight="1" x14ac:dyDescent="0.25">
      <c r="A448" s="63" t="s">
        <v>696</v>
      </c>
      <c r="B448" s="63" t="s">
        <v>697</v>
      </c>
      <c r="C448" s="36">
        <v>4301031350</v>
      </c>
      <c r="D448" s="625">
        <v>4680115883093</v>
      </c>
      <c r="E448" s="625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115</v>
      </c>
      <c r="L448" s="37" t="s">
        <v>116</v>
      </c>
      <c r="M448" s="38" t="s">
        <v>82</v>
      </c>
      <c r="N448" s="38"/>
      <c r="O448" s="37">
        <v>70</v>
      </c>
      <c r="P448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627"/>
      <c r="R448" s="627"/>
      <c r="S448" s="627"/>
      <c r="T448" s="62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49"/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2" t="s">
        <v>698</v>
      </c>
      <c r="AG448" s="78"/>
      <c r="AJ448" s="84" t="s">
        <v>117</v>
      </c>
      <c r="AK448" s="84">
        <v>42.24</v>
      </c>
      <c r="BB448" s="513" t="s">
        <v>66</v>
      </c>
      <c r="BM448" s="78">
        <f t="shared" si="50"/>
        <v>0</v>
      </c>
      <c r="BN448" s="78">
        <f t="shared" si="51"/>
        <v>0</v>
      </c>
      <c r="BO448" s="78">
        <f t="shared" si="52"/>
        <v>0</v>
      </c>
      <c r="BP448" s="78">
        <f t="shared" si="53"/>
        <v>0</v>
      </c>
    </row>
    <row r="449" spans="1:68" ht="27" customHeight="1" x14ac:dyDescent="0.25">
      <c r="A449" s="63" t="s">
        <v>699</v>
      </c>
      <c r="B449" s="63" t="s">
        <v>700</v>
      </c>
      <c r="C449" s="36">
        <v>4301031353</v>
      </c>
      <c r="D449" s="625">
        <v>4680115883109</v>
      </c>
      <c r="E449" s="625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115</v>
      </c>
      <c r="L449" s="37" t="s">
        <v>116</v>
      </c>
      <c r="M449" s="38" t="s">
        <v>82</v>
      </c>
      <c r="N449" s="38"/>
      <c r="O449" s="37">
        <v>70</v>
      </c>
      <c r="P449" s="84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627"/>
      <c r="R449" s="627"/>
      <c r="S449" s="627"/>
      <c r="T449" s="62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49"/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4" t="s">
        <v>701</v>
      </c>
      <c r="AG449" s="78"/>
      <c r="AJ449" s="84" t="s">
        <v>117</v>
      </c>
      <c r="AK449" s="84">
        <v>42.24</v>
      </c>
      <c r="BB449" s="515" t="s">
        <v>66</v>
      </c>
      <c r="BM449" s="78">
        <f t="shared" si="50"/>
        <v>0</v>
      </c>
      <c r="BN449" s="78">
        <f t="shared" si="51"/>
        <v>0</v>
      </c>
      <c r="BO449" s="78">
        <f t="shared" si="52"/>
        <v>0</v>
      </c>
      <c r="BP449" s="78">
        <f t="shared" si="53"/>
        <v>0</v>
      </c>
    </row>
    <row r="450" spans="1:68" ht="27" customHeight="1" x14ac:dyDescent="0.25">
      <c r="A450" s="63" t="s">
        <v>702</v>
      </c>
      <c r="B450" s="63" t="s">
        <v>703</v>
      </c>
      <c r="C450" s="36">
        <v>4301031419</v>
      </c>
      <c r="D450" s="625">
        <v>4680115882072</v>
      </c>
      <c r="E450" s="625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120</v>
      </c>
      <c r="L450" s="37" t="s">
        <v>45</v>
      </c>
      <c r="M450" s="38" t="s">
        <v>114</v>
      </c>
      <c r="N450" s="38"/>
      <c r="O450" s="37">
        <v>70</v>
      </c>
      <c r="P450" s="84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627"/>
      <c r="R450" s="627"/>
      <c r="S450" s="627"/>
      <c r="T450" s="62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4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16" t="s">
        <v>695</v>
      </c>
      <c r="AG450" s="78"/>
      <c r="AJ450" s="84" t="s">
        <v>45</v>
      </c>
      <c r="AK450" s="84">
        <v>0</v>
      </c>
      <c r="BB450" s="517" t="s">
        <v>66</v>
      </c>
      <c r="BM450" s="78">
        <f t="shared" si="50"/>
        <v>0</v>
      </c>
      <c r="BN450" s="78">
        <f t="shared" si="51"/>
        <v>0</v>
      </c>
      <c r="BO450" s="78">
        <f t="shared" si="52"/>
        <v>0</v>
      </c>
      <c r="BP450" s="78">
        <f t="shared" si="53"/>
        <v>0</v>
      </c>
    </row>
    <row r="451" spans="1:68" ht="27" customHeight="1" x14ac:dyDescent="0.25">
      <c r="A451" s="63" t="s">
        <v>704</v>
      </c>
      <c r="B451" s="63" t="s">
        <v>705</v>
      </c>
      <c r="C451" s="36">
        <v>4301031418</v>
      </c>
      <c r="D451" s="625">
        <v>4680115882102</v>
      </c>
      <c r="E451" s="625"/>
      <c r="F451" s="62">
        <v>0.6</v>
      </c>
      <c r="G451" s="37">
        <v>8</v>
      </c>
      <c r="H451" s="62">
        <v>4.8</v>
      </c>
      <c r="I451" s="62">
        <v>6.69</v>
      </c>
      <c r="J451" s="37">
        <v>132</v>
      </c>
      <c r="K451" s="37" t="s">
        <v>120</v>
      </c>
      <c r="L451" s="37" t="s">
        <v>45</v>
      </c>
      <c r="M451" s="38" t="s">
        <v>82</v>
      </c>
      <c r="N451" s="38"/>
      <c r="O451" s="37">
        <v>70</v>
      </c>
      <c r="P451" s="84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627"/>
      <c r="R451" s="627"/>
      <c r="S451" s="627"/>
      <c r="T451" s="62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4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8" t="s">
        <v>698</v>
      </c>
      <c r="AG451" s="78"/>
      <c r="AJ451" s="84" t="s">
        <v>45</v>
      </c>
      <c r="AK451" s="84">
        <v>0</v>
      </c>
      <c r="BB451" s="519" t="s">
        <v>66</v>
      </c>
      <c r="BM451" s="78">
        <f t="shared" si="50"/>
        <v>0</v>
      </c>
      <c r="BN451" s="78">
        <f t="shared" si="51"/>
        <v>0</v>
      </c>
      <c r="BO451" s="78">
        <f t="shared" si="52"/>
        <v>0</v>
      </c>
      <c r="BP451" s="78">
        <f t="shared" si="53"/>
        <v>0</v>
      </c>
    </row>
    <row r="452" spans="1:68" ht="27" customHeight="1" x14ac:dyDescent="0.25">
      <c r="A452" s="63" t="s">
        <v>706</v>
      </c>
      <c r="B452" s="63" t="s">
        <v>707</v>
      </c>
      <c r="C452" s="36">
        <v>4301031417</v>
      </c>
      <c r="D452" s="625">
        <v>4680115882096</v>
      </c>
      <c r="E452" s="625"/>
      <c r="F452" s="62">
        <v>0.6</v>
      </c>
      <c r="G452" s="37">
        <v>8</v>
      </c>
      <c r="H452" s="62">
        <v>4.8</v>
      </c>
      <c r="I452" s="62">
        <v>6.69</v>
      </c>
      <c r="J452" s="37">
        <v>132</v>
      </c>
      <c r="K452" s="37" t="s">
        <v>120</v>
      </c>
      <c r="L452" s="37" t="s">
        <v>45</v>
      </c>
      <c r="M452" s="38" t="s">
        <v>82</v>
      </c>
      <c r="N452" s="38"/>
      <c r="O452" s="37">
        <v>70</v>
      </c>
      <c r="P452" s="85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627"/>
      <c r="R452" s="627"/>
      <c r="S452" s="627"/>
      <c r="T452" s="62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49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0" t="s">
        <v>701</v>
      </c>
      <c r="AG452" s="78"/>
      <c r="AJ452" s="84" t="s">
        <v>45</v>
      </c>
      <c r="AK452" s="84">
        <v>0</v>
      </c>
      <c r="BB452" s="521" t="s">
        <v>66</v>
      </c>
      <c r="BM452" s="78">
        <f t="shared" si="50"/>
        <v>0</v>
      </c>
      <c r="BN452" s="78">
        <f t="shared" si="51"/>
        <v>0</v>
      </c>
      <c r="BO452" s="78">
        <f t="shared" si="52"/>
        <v>0</v>
      </c>
      <c r="BP452" s="78">
        <f t="shared" si="53"/>
        <v>0</v>
      </c>
    </row>
    <row r="453" spans="1:68" x14ac:dyDescent="0.2">
      <c r="A453" s="632"/>
      <c r="B453" s="632"/>
      <c r="C453" s="632"/>
      <c r="D453" s="632"/>
      <c r="E453" s="632"/>
      <c r="F453" s="632"/>
      <c r="G453" s="632"/>
      <c r="H453" s="632"/>
      <c r="I453" s="632"/>
      <c r="J453" s="632"/>
      <c r="K453" s="632"/>
      <c r="L453" s="632"/>
      <c r="M453" s="632"/>
      <c r="N453" s="632"/>
      <c r="O453" s="633"/>
      <c r="P453" s="629" t="s">
        <v>40</v>
      </c>
      <c r="Q453" s="630"/>
      <c r="R453" s="630"/>
      <c r="S453" s="630"/>
      <c r="T453" s="630"/>
      <c r="U453" s="630"/>
      <c r="V453" s="631"/>
      <c r="W453" s="42" t="s">
        <v>39</v>
      </c>
      <c r="X453" s="43">
        <f>IFERROR(X447/H447,"0")+IFERROR(X448/H448,"0")+IFERROR(X449/H449,"0")+IFERROR(X450/H450,"0")+IFERROR(X451/H451,"0")+IFERROR(X452/H452,"0")</f>
        <v>0</v>
      </c>
      <c r="Y453" s="43">
        <f>IFERROR(Y447/H447,"0")+IFERROR(Y448/H448,"0")+IFERROR(Y449/H449,"0")+IFERROR(Y450/H450,"0")+IFERROR(Y451/H451,"0")+IFERROR(Y452/H452,"0")</f>
        <v>0</v>
      </c>
      <c r="Z453" s="43">
        <f>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32"/>
      <c r="B454" s="632"/>
      <c r="C454" s="632"/>
      <c r="D454" s="632"/>
      <c r="E454" s="632"/>
      <c r="F454" s="632"/>
      <c r="G454" s="632"/>
      <c r="H454" s="632"/>
      <c r="I454" s="632"/>
      <c r="J454" s="632"/>
      <c r="K454" s="632"/>
      <c r="L454" s="632"/>
      <c r="M454" s="632"/>
      <c r="N454" s="632"/>
      <c r="O454" s="633"/>
      <c r="P454" s="629" t="s">
        <v>40</v>
      </c>
      <c r="Q454" s="630"/>
      <c r="R454" s="630"/>
      <c r="S454" s="630"/>
      <c r="T454" s="630"/>
      <c r="U454" s="630"/>
      <c r="V454" s="631"/>
      <c r="W454" s="42" t="s">
        <v>0</v>
      </c>
      <c r="X454" s="43">
        <f>IFERROR(SUM(X447:X452),"0")</f>
        <v>0</v>
      </c>
      <c r="Y454" s="43">
        <f>IFERROR(SUM(Y447:Y452),"0")</f>
        <v>0</v>
      </c>
      <c r="Z454" s="42"/>
      <c r="AA454" s="67"/>
      <c r="AB454" s="67"/>
      <c r="AC454" s="67"/>
    </row>
    <row r="455" spans="1:68" ht="14.25" customHeight="1" x14ac:dyDescent="0.25">
      <c r="A455" s="624" t="s">
        <v>84</v>
      </c>
      <c r="B455" s="624"/>
      <c r="C455" s="624"/>
      <c r="D455" s="624"/>
      <c r="E455" s="624"/>
      <c r="F455" s="624"/>
      <c r="G455" s="624"/>
      <c r="H455" s="624"/>
      <c r="I455" s="624"/>
      <c r="J455" s="624"/>
      <c r="K455" s="624"/>
      <c r="L455" s="624"/>
      <c r="M455" s="624"/>
      <c r="N455" s="624"/>
      <c r="O455" s="624"/>
      <c r="P455" s="624"/>
      <c r="Q455" s="624"/>
      <c r="R455" s="624"/>
      <c r="S455" s="624"/>
      <c r="T455" s="624"/>
      <c r="U455" s="624"/>
      <c r="V455" s="624"/>
      <c r="W455" s="624"/>
      <c r="X455" s="624"/>
      <c r="Y455" s="624"/>
      <c r="Z455" s="624"/>
      <c r="AA455" s="66"/>
      <c r="AB455" s="66"/>
      <c r="AC455" s="80"/>
    </row>
    <row r="456" spans="1:68" ht="16.5" customHeight="1" x14ac:dyDescent="0.25">
      <c r="A456" s="63" t="s">
        <v>708</v>
      </c>
      <c r="B456" s="63" t="s">
        <v>709</v>
      </c>
      <c r="C456" s="36">
        <v>4301051232</v>
      </c>
      <c r="D456" s="625">
        <v>4607091383409</v>
      </c>
      <c r="E456" s="625"/>
      <c r="F456" s="62">
        <v>1.3</v>
      </c>
      <c r="G456" s="37">
        <v>6</v>
      </c>
      <c r="H456" s="62">
        <v>7.8</v>
      </c>
      <c r="I456" s="62">
        <v>8.3010000000000002</v>
      </c>
      <c r="J456" s="37">
        <v>64</v>
      </c>
      <c r="K456" s="37" t="s">
        <v>115</v>
      </c>
      <c r="L456" s="37" t="s">
        <v>45</v>
      </c>
      <c r="M456" s="38" t="s">
        <v>88</v>
      </c>
      <c r="N456" s="38"/>
      <c r="O456" s="37">
        <v>45</v>
      </c>
      <c r="P456" s="8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627"/>
      <c r="R456" s="627"/>
      <c r="S456" s="627"/>
      <c r="T456" s="62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IFERROR(IF(Y456=0,"",ROUNDUP(Y456/H456,0)*0.01898),"")</f>
        <v/>
      </c>
      <c r="AA456" s="68" t="s">
        <v>45</v>
      </c>
      <c r="AB456" s="69" t="s">
        <v>45</v>
      </c>
      <c r="AC456" s="522" t="s">
        <v>710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711</v>
      </c>
      <c r="B457" s="63" t="s">
        <v>712</v>
      </c>
      <c r="C457" s="36">
        <v>4301051233</v>
      </c>
      <c r="D457" s="625">
        <v>4607091383416</v>
      </c>
      <c r="E457" s="625"/>
      <c r="F457" s="62">
        <v>1.3</v>
      </c>
      <c r="G457" s="37">
        <v>6</v>
      </c>
      <c r="H457" s="62">
        <v>7.8</v>
      </c>
      <c r="I457" s="62">
        <v>8.3010000000000002</v>
      </c>
      <c r="J457" s="37">
        <v>64</v>
      </c>
      <c r="K457" s="37" t="s">
        <v>115</v>
      </c>
      <c r="L457" s="37" t="s">
        <v>45</v>
      </c>
      <c r="M457" s="38" t="s">
        <v>88</v>
      </c>
      <c r="N457" s="38"/>
      <c r="O457" s="37">
        <v>45</v>
      </c>
      <c r="P457" s="8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627"/>
      <c r="R457" s="627"/>
      <c r="S457" s="627"/>
      <c r="T457" s="62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4" t="s">
        <v>713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714</v>
      </c>
      <c r="B458" s="63" t="s">
        <v>715</v>
      </c>
      <c r="C458" s="36">
        <v>4301051064</v>
      </c>
      <c r="D458" s="625">
        <v>4680115883536</v>
      </c>
      <c r="E458" s="625"/>
      <c r="F458" s="62">
        <v>0.3</v>
      </c>
      <c r="G458" s="37">
        <v>6</v>
      </c>
      <c r="H458" s="62">
        <v>1.8</v>
      </c>
      <c r="I458" s="62">
        <v>2.0459999999999998</v>
      </c>
      <c r="J458" s="37">
        <v>182</v>
      </c>
      <c r="K458" s="37" t="s">
        <v>89</v>
      </c>
      <c r="L458" s="37" t="s">
        <v>45</v>
      </c>
      <c r="M458" s="38" t="s">
        <v>88</v>
      </c>
      <c r="N458" s="38"/>
      <c r="O458" s="37">
        <v>45</v>
      </c>
      <c r="P458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627"/>
      <c r="R458" s="627"/>
      <c r="S458" s="627"/>
      <c r="T458" s="62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IFERROR(IF(Y458=0,"",ROUNDUP(Y458/H458,0)*0.00651),"")</f>
        <v/>
      </c>
      <c r="AA458" s="68" t="s">
        <v>45</v>
      </c>
      <c r="AB458" s="69" t="s">
        <v>45</v>
      </c>
      <c r="AC458" s="526" t="s">
        <v>716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32"/>
      <c r="B459" s="632"/>
      <c r="C459" s="632"/>
      <c r="D459" s="632"/>
      <c r="E459" s="632"/>
      <c r="F459" s="632"/>
      <c r="G459" s="632"/>
      <c r="H459" s="632"/>
      <c r="I459" s="632"/>
      <c r="J459" s="632"/>
      <c r="K459" s="632"/>
      <c r="L459" s="632"/>
      <c r="M459" s="632"/>
      <c r="N459" s="632"/>
      <c r="O459" s="633"/>
      <c r="P459" s="629" t="s">
        <v>40</v>
      </c>
      <c r="Q459" s="630"/>
      <c r="R459" s="630"/>
      <c r="S459" s="630"/>
      <c r="T459" s="630"/>
      <c r="U459" s="630"/>
      <c r="V459" s="63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2"/>
      <c r="B460" s="632"/>
      <c r="C460" s="632"/>
      <c r="D460" s="632"/>
      <c r="E460" s="632"/>
      <c r="F460" s="632"/>
      <c r="G460" s="632"/>
      <c r="H460" s="632"/>
      <c r="I460" s="632"/>
      <c r="J460" s="632"/>
      <c r="K460" s="632"/>
      <c r="L460" s="632"/>
      <c r="M460" s="632"/>
      <c r="N460" s="632"/>
      <c r="O460" s="633"/>
      <c r="P460" s="629" t="s">
        <v>40</v>
      </c>
      <c r="Q460" s="630"/>
      <c r="R460" s="630"/>
      <c r="S460" s="630"/>
      <c r="T460" s="630"/>
      <c r="U460" s="630"/>
      <c r="V460" s="63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27.75" customHeight="1" x14ac:dyDescent="0.2">
      <c r="A461" s="622" t="s">
        <v>717</v>
      </c>
      <c r="B461" s="622"/>
      <c r="C461" s="622"/>
      <c r="D461" s="622"/>
      <c r="E461" s="622"/>
      <c r="F461" s="622"/>
      <c r="G461" s="622"/>
      <c r="H461" s="622"/>
      <c r="I461" s="622"/>
      <c r="J461" s="622"/>
      <c r="K461" s="622"/>
      <c r="L461" s="622"/>
      <c r="M461" s="622"/>
      <c r="N461" s="622"/>
      <c r="O461" s="622"/>
      <c r="P461" s="622"/>
      <c r="Q461" s="622"/>
      <c r="R461" s="622"/>
      <c r="S461" s="622"/>
      <c r="T461" s="622"/>
      <c r="U461" s="622"/>
      <c r="V461" s="622"/>
      <c r="W461" s="622"/>
      <c r="X461" s="622"/>
      <c r="Y461" s="622"/>
      <c r="Z461" s="622"/>
      <c r="AA461" s="54"/>
      <c r="AB461" s="54"/>
      <c r="AC461" s="54"/>
    </row>
    <row r="462" spans="1:68" ht="16.5" customHeight="1" x14ac:dyDescent="0.25">
      <c r="A462" s="623" t="s">
        <v>717</v>
      </c>
      <c r="B462" s="623"/>
      <c r="C462" s="623"/>
      <c r="D462" s="623"/>
      <c r="E462" s="623"/>
      <c r="F462" s="623"/>
      <c r="G462" s="623"/>
      <c r="H462" s="623"/>
      <c r="I462" s="623"/>
      <c r="J462" s="623"/>
      <c r="K462" s="623"/>
      <c r="L462" s="623"/>
      <c r="M462" s="623"/>
      <c r="N462" s="623"/>
      <c r="O462" s="623"/>
      <c r="P462" s="623"/>
      <c r="Q462" s="623"/>
      <c r="R462" s="623"/>
      <c r="S462" s="623"/>
      <c r="T462" s="623"/>
      <c r="U462" s="623"/>
      <c r="V462" s="623"/>
      <c r="W462" s="623"/>
      <c r="X462" s="623"/>
      <c r="Y462" s="623"/>
      <c r="Z462" s="623"/>
      <c r="AA462" s="65"/>
      <c r="AB462" s="65"/>
      <c r="AC462" s="79"/>
    </row>
    <row r="463" spans="1:68" ht="14.25" customHeight="1" x14ac:dyDescent="0.25">
      <c r="A463" s="624" t="s">
        <v>110</v>
      </c>
      <c r="B463" s="624"/>
      <c r="C463" s="624"/>
      <c r="D463" s="624"/>
      <c r="E463" s="624"/>
      <c r="F463" s="624"/>
      <c r="G463" s="624"/>
      <c r="H463" s="624"/>
      <c r="I463" s="624"/>
      <c r="J463" s="624"/>
      <c r="K463" s="624"/>
      <c r="L463" s="624"/>
      <c r="M463" s="624"/>
      <c r="N463" s="624"/>
      <c r="O463" s="624"/>
      <c r="P463" s="624"/>
      <c r="Q463" s="624"/>
      <c r="R463" s="624"/>
      <c r="S463" s="624"/>
      <c r="T463" s="624"/>
      <c r="U463" s="624"/>
      <c r="V463" s="624"/>
      <c r="W463" s="624"/>
      <c r="X463" s="624"/>
      <c r="Y463" s="624"/>
      <c r="Z463" s="624"/>
      <c r="AA463" s="66"/>
      <c r="AB463" s="66"/>
      <c r="AC463" s="80"/>
    </row>
    <row r="464" spans="1:68" ht="27" customHeight="1" x14ac:dyDescent="0.25">
      <c r="A464" s="63" t="s">
        <v>718</v>
      </c>
      <c r="B464" s="63" t="s">
        <v>719</v>
      </c>
      <c r="C464" s="36">
        <v>4301011763</v>
      </c>
      <c r="D464" s="625">
        <v>4640242181011</v>
      </c>
      <c r="E464" s="625"/>
      <c r="F464" s="62">
        <v>1.35</v>
      </c>
      <c r="G464" s="37">
        <v>8</v>
      </c>
      <c r="H464" s="62">
        <v>10.8</v>
      </c>
      <c r="I464" s="62">
        <v>11.234999999999999</v>
      </c>
      <c r="J464" s="37">
        <v>64</v>
      </c>
      <c r="K464" s="37" t="s">
        <v>115</v>
      </c>
      <c r="L464" s="37" t="s">
        <v>45</v>
      </c>
      <c r="M464" s="38" t="s">
        <v>88</v>
      </c>
      <c r="N464" s="38"/>
      <c r="O464" s="37">
        <v>55</v>
      </c>
      <c r="P464" s="8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627"/>
      <c r="R464" s="627"/>
      <c r="S464" s="627"/>
      <c r="T464" s="62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28" t="s">
        <v>720</v>
      </c>
      <c r="AG464" s="78"/>
      <c r="AJ464" s="84" t="s">
        <v>45</v>
      </c>
      <c r="AK464" s="84">
        <v>0</v>
      </c>
      <c r="BB464" s="52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721</v>
      </c>
      <c r="B465" s="63" t="s">
        <v>722</v>
      </c>
      <c r="C465" s="36">
        <v>4301011585</v>
      </c>
      <c r="D465" s="625">
        <v>4640242180441</v>
      </c>
      <c r="E465" s="625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627"/>
      <c r="R465" s="627"/>
      <c r="S465" s="627"/>
      <c r="T465" s="62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0" t="s">
        <v>723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724</v>
      </c>
      <c r="B466" s="63" t="s">
        <v>725</v>
      </c>
      <c r="C466" s="36">
        <v>4301011584</v>
      </c>
      <c r="D466" s="625">
        <v>4640242180564</v>
      </c>
      <c r="E466" s="625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115</v>
      </c>
      <c r="L466" s="37" t="s">
        <v>116</v>
      </c>
      <c r="M466" s="38" t="s">
        <v>114</v>
      </c>
      <c r="N466" s="38"/>
      <c r="O466" s="37">
        <v>50</v>
      </c>
      <c r="P466" s="85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627"/>
      <c r="R466" s="627"/>
      <c r="S466" s="627"/>
      <c r="T466" s="62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2" t="s">
        <v>726</v>
      </c>
      <c r="AG466" s="78"/>
      <c r="AJ466" s="84" t="s">
        <v>117</v>
      </c>
      <c r="AK466" s="84">
        <v>96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727</v>
      </c>
      <c r="B467" s="63" t="s">
        <v>728</v>
      </c>
      <c r="C467" s="36">
        <v>4301011764</v>
      </c>
      <c r="D467" s="625">
        <v>4640242181189</v>
      </c>
      <c r="E467" s="625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120</v>
      </c>
      <c r="L467" s="37" t="s">
        <v>45</v>
      </c>
      <c r="M467" s="38" t="s">
        <v>88</v>
      </c>
      <c r="N467" s="38"/>
      <c r="O467" s="37">
        <v>55</v>
      </c>
      <c r="P467" s="85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627"/>
      <c r="R467" s="627"/>
      <c r="S467" s="627"/>
      <c r="T467" s="628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4" t="s">
        <v>720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32"/>
      <c r="B468" s="632"/>
      <c r="C468" s="632"/>
      <c r="D468" s="632"/>
      <c r="E468" s="632"/>
      <c r="F468" s="632"/>
      <c r="G468" s="632"/>
      <c r="H468" s="632"/>
      <c r="I468" s="632"/>
      <c r="J468" s="632"/>
      <c r="K468" s="632"/>
      <c r="L468" s="632"/>
      <c r="M468" s="632"/>
      <c r="N468" s="632"/>
      <c r="O468" s="633"/>
      <c r="P468" s="629" t="s">
        <v>40</v>
      </c>
      <c r="Q468" s="630"/>
      <c r="R468" s="630"/>
      <c r="S468" s="630"/>
      <c r="T468" s="630"/>
      <c r="U468" s="630"/>
      <c r="V468" s="631"/>
      <c r="W468" s="42" t="s">
        <v>39</v>
      </c>
      <c r="X468" s="43">
        <f>IFERROR(X464/H464,"0")+IFERROR(X465/H465,"0")+IFERROR(X466/H466,"0")+IFERROR(X467/H467,"0")</f>
        <v>0</v>
      </c>
      <c r="Y468" s="43">
        <f>IFERROR(Y464/H464,"0")+IFERROR(Y465/H465,"0")+IFERROR(Y466/H466,"0")+IFERROR(Y467/H467,"0")</f>
        <v>0</v>
      </c>
      <c r="Z468" s="43">
        <f>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32"/>
      <c r="B469" s="632"/>
      <c r="C469" s="632"/>
      <c r="D469" s="632"/>
      <c r="E469" s="632"/>
      <c r="F469" s="632"/>
      <c r="G469" s="632"/>
      <c r="H469" s="632"/>
      <c r="I469" s="632"/>
      <c r="J469" s="632"/>
      <c r="K469" s="632"/>
      <c r="L469" s="632"/>
      <c r="M469" s="632"/>
      <c r="N469" s="632"/>
      <c r="O469" s="633"/>
      <c r="P469" s="629" t="s">
        <v>40</v>
      </c>
      <c r="Q469" s="630"/>
      <c r="R469" s="630"/>
      <c r="S469" s="630"/>
      <c r="T469" s="630"/>
      <c r="U469" s="630"/>
      <c r="V469" s="631"/>
      <c r="W469" s="42" t="s">
        <v>0</v>
      </c>
      <c r="X469" s="43">
        <f>IFERROR(SUM(X464:X467),"0")</f>
        <v>0</v>
      </c>
      <c r="Y469" s="43">
        <f>IFERROR(SUM(Y464:Y467),"0")</f>
        <v>0</v>
      </c>
      <c r="Z469" s="42"/>
      <c r="AA469" s="67"/>
      <c r="AB469" s="67"/>
      <c r="AC469" s="67"/>
    </row>
    <row r="470" spans="1:68" ht="14.25" customHeight="1" x14ac:dyDescent="0.25">
      <c r="A470" s="624" t="s">
        <v>146</v>
      </c>
      <c r="B470" s="624"/>
      <c r="C470" s="624"/>
      <c r="D470" s="624"/>
      <c r="E470" s="624"/>
      <c r="F470" s="624"/>
      <c r="G470" s="624"/>
      <c r="H470" s="624"/>
      <c r="I470" s="624"/>
      <c r="J470" s="624"/>
      <c r="K470" s="624"/>
      <c r="L470" s="624"/>
      <c r="M470" s="624"/>
      <c r="N470" s="624"/>
      <c r="O470" s="624"/>
      <c r="P470" s="624"/>
      <c r="Q470" s="624"/>
      <c r="R470" s="624"/>
      <c r="S470" s="624"/>
      <c r="T470" s="624"/>
      <c r="U470" s="624"/>
      <c r="V470" s="624"/>
      <c r="W470" s="624"/>
      <c r="X470" s="624"/>
      <c r="Y470" s="624"/>
      <c r="Z470" s="624"/>
      <c r="AA470" s="66"/>
      <c r="AB470" s="66"/>
      <c r="AC470" s="80"/>
    </row>
    <row r="471" spans="1:68" ht="27" customHeight="1" x14ac:dyDescent="0.25">
      <c r="A471" s="63" t="s">
        <v>729</v>
      </c>
      <c r="B471" s="63" t="s">
        <v>730</v>
      </c>
      <c r="C471" s="36">
        <v>4301020400</v>
      </c>
      <c r="D471" s="625">
        <v>4640242180519</v>
      </c>
      <c r="E471" s="625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115</v>
      </c>
      <c r="L471" s="37" t="s">
        <v>45</v>
      </c>
      <c r="M471" s="38" t="s">
        <v>114</v>
      </c>
      <c r="N471" s="38"/>
      <c r="O471" s="37">
        <v>50</v>
      </c>
      <c r="P471" s="85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627"/>
      <c r="R471" s="627"/>
      <c r="S471" s="627"/>
      <c r="T471" s="62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6" t="s">
        <v>731</v>
      </c>
      <c r="AG471" s="78"/>
      <c r="AJ471" s="84" t="s">
        <v>45</v>
      </c>
      <c r="AK471" s="84">
        <v>0</v>
      </c>
      <c r="BB471" s="537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732</v>
      </c>
      <c r="B472" s="63" t="s">
        <v>733</v>
      </c>
      <c r="C472" s="36">
        <v>4301020260</v>
      </c>
      <c r="D472" s="625">
        <v>4640242180526</v>
      </c>
      <c r="E472" s="625"/>
      <c r="F472" s="62">
        <v>1.8</v>
      </c>
      <c r="G472" s="37">
        <v>6</v>
      </c>
      <c r="H472" s="62">
        <v>10.8</v>
      </c>
      <c r="I472" s="62">
        <v>11.234999999999999</v>
      </c>
      <c r="J472" s="37">
        <v>64</v>
      </c>
      <c r="K472" s="37" t="s">
        <v>115</v>
      </c>
      <c r="L472" s="37" t="s">
        <v>45</v>
      </c>
      <c r="M472" s="38" t="s">
        <v>114</v>
      </c>
      <c r="N472" s="38"/>
      <c r="O472" s="37">
        <v>50</v>
      </c>
      <c r="P472" s="859" t="s">
        <v>734</v>
      </c>
      <c r="Q472" s="627"/>
      <c r="R472" s="627"/>
      <c r="S472" s="627"/>
      <c r="T472" s="62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8" t="s">
        <v>735</v>
      </c>
      <c r="AG472" s="78"/>
      <c r="AJ472" s="84" t="s">
        <v>45</v>
      </c>
      <c r="AK472" s="84">
        <v>0</v>
      </c>
      <c r="BB472" s="539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736</v>
      </c>
      <c r="B473" s="63" t="s">
        <v>737</v>
      </c>
      <c r="C473" s="36">
        <v>4301020295</v>
      </c>
      <c r="D473" s="625">
        <v>4640242181363</v>
      </c>
      <c r="E473" s="625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114</v>
      </c>
      <c r="N473" s="38"/>
      <c r="O473" s="37">
        <v>50</v>
      </c>
      <c r="P473" s="8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627"/>
      <c r="R473" s="627"/>
      <c r="S473" s="627"/>
      <c r="T473" s="62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0" t="s">
        <v>738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2"/>
      <c r="B474" s="632"/>
      <c r="C474" s="632"/>
      <c r="D474" s="632"/>
      <c r="E474" s="632"/>
      <c r="F474" s="632"/>
      <c r="G474" s="632"/>
      <c r="H474" s="632"/>
      <c r="I474" s="632"/>
      <c r="J474" s="632"/>
      <c r="K474" s="632"/>
      <c r="L474" s="632"/>
      <c r="M474" s="632"/>
      <c r="N474" s="632"/>
      <c r="O474" s="633"/>
      <c r="P474" s="629" t="s">
        <v>40</v>
      </c>
      <c r="Q474" s="630"/>
      <c r="R474" s="630"/>
      <c r="S474" s="630"/>
      <c r="T474" s="630"/>
      <c r="U474" s="630"/>
      <c r="V474" s="631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2"/>
      <c r="B475" s="632"/>
      <c r="C475" s="632"/>
      <c r="D475" s="632"/>
      <c r="E475" s="632"/>
      <c r="F475" s="632"/>
      <c r="G475" s="632"/>
      <c r="H475" s="632"/>
      <c r="I475" s="632"/>
      <c r="J475" s="632"/>
      <c r="K475" s="632"/>
      <c r="L475" s="632"/>
      <c r="M475" s="632"/>
      <c r="N475" s="632"/>
      <c r="O475" s="633"/>
      <c r="P475" s="629" t="s">
        <v>40</v>
      </c>
      <c r="Q475" s="630"/>
      <c r="R475" s="630"/>
      <c r="S475" s="630"/>
      <c r="T475" s="630"/>
      <c r="U475" s="630"/>
      <c r="V475" s="631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 x14ac:dyDescent="0.25">
      <c r="A476" s="624" t="s">
        <v>78</v>
      </c>
      <c r="B476" s="624"/>
      <c r="C476" s="624"/>
      <c r="D476" s="624"/>
      <c r="E476" s="624"/>
      <c r="F476" s="624"/>
      <c r="G476" s="624"/>
      <c r="H476" s="624"/>
      <c r="I476" s="624"/>
      <c r="J476" s="624"/>
      <c r="K476" s="624"/>
      <c r="L476" s="624"/>
      <c r="M476" s="624"/>
      <c r="N476" s="624"/>
      <c r="O476" s="624"/>
      <c r="P476" s="624"/>
      <c r="Q476" s="624"/>
      <c r="R476" s="624"/>
      <c r="S476" s="624"/>
      <c r="T476" s="624"/>
      <c r="U476" s="624"/>
      <c r="V476" s="624"/>
      <c r="W476" s="624"/>
      <c r="X476" s="624"/>
      <c r="Y476" s="624"/>
      <c r="Z476" s="624"/>
      <c r="AA476" s="66"/>
      <c r="AB476" s="66"/>
      <c r="AC476" s="80"/>
    </row>
    <row r="477" spans="1:68" ht="27" customHeight="1" x14ac:dyDescent="0.25">
      <c r="A477" s="63" t="s">
        <v>739</v>
      </c>
      <c r="B477" s="63" t="s">
        <v>740</v>
      </c>
      <c r="C477" s="36">
        <v>4301031280</v>
      </c>
      <c r="D477" s="625">
        <v>4640242180816</v>
      </c>
      <c r="E477" s="625"/>
      <c r="F477" s="62">
        <v>0.7</v>
      </c>
      <c r="G477" s="37">
        <v>6</v>
      </c>
      <c r="H477" s="62">
        <v>4.2</v>
      </c>
      <c r="I477" s="62">
        <v>4.47</v>
      </c>
      <c r="J477" s="37">
        <v>132</v>
      </c>
      <c r="K477" s="37" t="s">
        <v>120</v>
      </c>
      <c r="L477" s="37" t="s">
        <v>45</v>
      </c>
      <c r="M477" s="38" t="s">
        <v>82</v>
      </c>
      <c r="N477" s="38"/>
      <c r="O477" s="37">
        <v>40</v>
      </c>
      <c r="P477" s="86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627"/>
      <c r="R477" s="627"/>
      <c r="S477" s="627"/>
      <c r="T477" s="628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2" t="s">
        <v>741</v>
      </c>
      <c r="AG477" s="78"/>
      <c r="AJ477" s="84" t="s">
        <v>45</v>
      </c>
      <c r="AK477" s="84">
        <v>0</v>
      </c>
      <c r="BB477" s="54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742</v>
      </c>
      <c r="B478" s="63" t="s">
        <v>743</v>
      </c>
      <c r="C478" s="36">
        <v>4301031244</v>
      </c>
      <c r="D478" s="625">
        <v>4640242180595</v>
      </c>
      <c r="E478" s="625"/>
      <c r="F478" s="62">
        <v>0.7</v>
      </c>
      <c r="G478" s="37">
        <v>6</v>
      </c>
      <c r="H478" s="62">
        <v>4.2</v>
      </c>
      <c r="I478" s="62">
        <v>4.47</v>
      </c>
      <c r="J478" s="37">
        <v>132</v>
      </c>
      <c r="K478" s="37" t="s">
        <v>120</v>
      </c>
      <c r="L478" s="37" t="s">
        <v>45</v>
      </c>
      <c r="M478" s="38" t="s">
        <v>82</v>
      </c>
      <c r="N478" s="38"/>
      <c r="O478" s="37">
        <v>40</v>
      </c>
      <c r="P478" s="86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627"/>
      <c r="R478" s="627"/>
      <c r="S478" s="627"/>
      <c r="T478" s="62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4" t="s">
        <v>744</v>
      </c>
      <c r="AG478" s="78"/>
      <c r="AJ478" s="84" t="s">
        <v>45</v>
      </c>
      <c r="AK478" s="84">
        <v>0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2"/>
      <c r="B479" s="632"/>
      <c r="C479" s="632"/>
      <c r="D479" s="632"/>
      <c r="E479" s="632"/>
      <c r="F479" s="632"/>
      <c r="G479" s="632"/>
      <c r="H479" s="632"/>
      <c r="I479" s="632"/>
      <c r="J479" s="632"/>
      <c r="K479" s="632"/>
      <c r="L479" s="632"/>
      <c r="M479" s="632"/>
      <c r="N479" s="632"/>
      <c r="O479" s="633"/>
      <c r="P479" s="629" t="s">
        <v>40</v>
      </c>
      <c r="Q479" s="630"/>
      <c r="R479" s="630"/>
      <c r="S479" s="630"/>
      <c r="T479" s="630"/>
      <c r="U479" s="630"/>
      <c r="V479" s="631"/>
      <c r="W479" s="42" t="s">
        <v>39</v>
      </c>
      <c r="X479" s="43">
        <f>IFERROR(X477/H477,"0")+IFERROR(X478/H478,"0")</f>
        <v>0</v>
      </c>
      <c r="Y479" s="43">
        <f>IFERROR(Y477/H477,"0")+IFERROR(Y478/H478,"0")</f>
        <v>0</v>
      </c>
      <c r="Z479" s="43">
        <f>IFERROR(IF(Z477="",0,Z477),"0")+IFERROR(IF(Z478="",0,Z478),"0")</f>
        <v>0</v>
      </c>
      <c r="AA479" s="67"/>
      <c r="AB479" s="67"/>
      <c r="AC479" s="67"/>
    </row>
    <row r="480" spans="1:68" x14ac:dyDescent="0.2">
      <c r="A480" s="632"/>
      <c r="B480" s="632"/>
      <c r="C480" s="632"/>
      <c r="D480" s="632"/>
      <c r="E480" s="632"/>
      <c r="F480" s="632"/>
      <c r="G480" s="632"/>
      <c r="H480" s="632"/>
      <c r="I480" s="632"/>
      <c r="J480" s="632"/>
      <c r="K480" s="632"/>
      <c r="L480" s="632"/>
      <c r="M480" s="632"/>
      <c r="N480" s="632"/>
      <c r="O480" s="633"/>
      <c r="P480" s="629" t="s">
        <v>40</v>
      </c>
      <c r="Q480" s="630"/>
      <c r="R480" s="630"/>
      <c r="S480" s="630"/>
      <c r="T480" s="630"/>
      <c r="U480" s="630"/>
      <c r="V480" s="631"/>
      <c r="W480" s="42" t="s">
        <v>0</v>
      </c>
      <c r="X480" s="43">
        <f>IFERROR(SUM(X477:X478),"0")</f>
        <v>0</v>
      </c>
      <c r="Y480" s="43">
        <f>IFERROR(SUM(Y477:Y478),"0")</f>
        <v>0</v>
      </c>
      <c r="Z480" s="42"/>
      <c r="AA480" s="67"/>
      <c r="AB480" s="67"/>
      <c r="AC480" s="67"/>
    </row>
    <row r="481" spans="1:68" ht="14.25" customHeight="1" x14ac:dyDescent="0.25">
      <c r="A481" s="624" t="s">
        <v>84</v>
      </c>
      <c r="B481" s="624"/>
      <c r="C481" s="624"/>
      <c r="D481" s="624"/>
      <c r="E481" s="624"/>
      <c r="F481" s="624"/>
      <c r="G481" s="624"/>
      <c r="H481" s="624"/>
      <c r="I481" s="624"/>
      <c r="J481" s="624"/>
      <c r="K481" s="624"/>
      <c r="L481" s="624"/>
      <c r="M481" s="624"/>
      <c r="N481" s="624"/>
      <c r="O481" s="624"/>
      <c r="P481" s="624"/>
      <c r="Q481" s="624"/>
      <c r="R481" s="624"/>
      <c r="S481" s="624"/>
      <c r="T481" s="624"/>
      <c r="U481" s="624"/>
      <c r="V481" s="624"/>
      <c r="W481" s="624"/>
      <c r="X481" s="624"/>
      <c r="Y481" s="624"/>
      <c r="Z481" s="624"/>
      <c r="AA481" s="66"/>
      <c r="AB481" s="66"/>
      <c r="AC481" s="80"/>
    </row>
    <row r="482" spans="1:68" ht="27" customHeight="1" x14ac:dyDescent="0.25">
      <c r="A482" s="63" t="s">
        <v>745</v>
      </c>
      <c r="B482" s="63" t="s">
        <v>746</v>
      </c>
      <c r="C482" s="36">
        <v>4301052046</v>
      </c>
      <c r="D482" s="625">
        <v>4640242180533</v>
      </c>
      <c r="E482" s="625"/>
      <c r="F482" s="62">
        <v>1.5</v>
      </c>
      <c r="G482" s="37">
        <v>6</v>
      </c>
      <c r="H482" s="62">
        <v>9</v>
      </c>
      <c r="I482" s="62">
        <v>9.5190000000000001</v>
      </c>
      <c r="J482" s="37">
        <v>64</v>
      </c>
      <c r="K482" s="37" t="s">
        <v>115</v>
      </c>
      <c r="L482" s="37" t="s">
        <v>116</v>
      </c>
      <c r="M482" s="38" t="s">
        <v>96</v>
      </c>
      <c r="N482" s="38"/>
      <c r="O482" s="37">
        <v>45</v>
      </c>
      <c r="P482" s="8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627"/>
      <c r="R482" s="627"/>
      <c r="S482" s="627"/>
      <c r="T482" s="62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6" t="s">
        <v>747</v>
      </c>
      <c r="AG482" s="78"/>
      <c r="AJ482" s="84" t="s">
        <v>117</v>
      </c>
      <c r="AK482" s="84">
        <v>72</v>
      </c>
      <c r="BB482" s="54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32"/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3"/>
      <c r="P483" s="629" t="s">
        <v>40</v>
      </c>
      <c r="Q483" s="630"/>
      <c r="R483" s="630"/>
      <c r="S483" s="630"/>
      <c r="T483" s="630"/>
      <c r="U483" s="630"/>
      <c r="V483" s="631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32"/>
      <c r="B484" s="632"/>
      <c r="C484" s="632"/>
      <c r="D484" s="632"/>
      <c r="E484" s="632"/>
      <c r="F484" s="632"/>
      <c r="G484" s="632"/>
      <c r="H484" s="632"/>
      <c r="I484" s="632"/>
      <c r="J484" s="632"/>
      <c r="K484" s="632"/>
      <c r="L484" s="632"/>
      <c r="M484" s="632"/>
      <c r="N484" s="632"/>
      <c r="O484" s="633"/>
      <c r="P484" s="629" t="s">
        <v>40</v>
      </c>
      <c r="Q484" s="630"/>
      <c r="R484" s="630"/>
      <c r="S484" s="630"/>
      <c r="T484" s="630"/>
      <c r="U484" s="630"/>
      <c r="V484" s="631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14.25" customHeight="1" x14ac:dyDescent="0.25">
      <c r="A485" s="624" t="s">
        <v>176</v>
      </c>
      <c r="B485" s="624"/>
      <c r="C485" s="624"/>
      <c r="D485" s="624"/>
      <c r="E485" s="624"/>
      <c r="F485" s="624"/>
      <c r="G485" s="624"/>
      <c r="H485" s="624"/>
      <c r="I485" s="624"/>
      <c r="J485" s="624"/>
      <c r="K485" s="624"/>
      <c r="L485" s="624"/>
      <c r="M485" s="624"/>
      <c r="N485" s="624"/>
      <c r="O485" s="624"/>
      <c r="P485" s="624"/>
      <c r="Q485" s="624"/>
      <c r="R485" s="624"/>
      <c r="S485" s="624"/>
      <c r="T485" s="624"/>
      <c r="U485" s="624"/>
      <c r="V485" s="624"/>
      <c r="W485" s="624"/>
      <c r="X485" s="624"/>
      <c r="Y485" s="624"/>
      <c r="Z485" s="624"/>
      <c r="AA485" s="66"/>
      <c r="AB485" s="66"/>
      <c r="AC485" s="80"/>
    </row>
    <row r="486" spans="1:68" ht="27" customHeight="1" x14ac:dyDescent="0.25">
      <c r="A486" s="63" t="s">
        <v>748</v>
      </c>
      <c r="B486" s="63" t="s">
        <v>749</v>
      </c>
      <c r="C486" s="36">
        <v>4301060491</v>
      </c>
      <c r="D486" s="625">
        <v>4640242180120</v>
      </c>
      <c r="E486" s="625"/>
      <c r="F486" s="62">
        <v>1.5</v>
      </c>
      <c r="G486" s="37">
        <v>6</v>
      </c>
      <c r="H486" s="62">
        <v>9</v>
      </c>
      <c r="I486" s="62">
        <v>9.4350000000000005</v>
      </c>
      <c r="J486" s="37">
        <v>64</v>
      </c>
      <c r="K486" s="37" t="s">
        <v>115</v>
      </c>
      <c r="L486" s="37" t="s">
        <v>45</v>
      </c>
      <c r="M486" s="38" t="s">
        <v>88</v>
      </c>
      <c r="N486" s="38"/>
      <c r="O486" s="37">
        <v>40</v>
      </c>
      <c r="P486" s="8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627"/>
      <c r="R486" s="627"/>
      <c r="S486" s="627"/>
      <c r="T486" s="62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750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751</v>
      </c>
      <c r="B487" s="63" t="s">
        <v>752</v>
      </c>
      <c r="C487" s="36">
        <v>4301060493</v>
      </c>
      <c r="D487" s="625">
        <v>4640242180137</v>
      </c>
      <c r="E487" s="625"/>
      <c r="F487" s="62">
        <v>1.5</v>
      </c>
      <c r="G487" s="37">
        <v>6</v>
      </c>
      <c r="H487" s="62">
        <v>9</v>
      </c>
      <c r="I487" s="62">
        <v>9.4350000000000005</v>
      </c>
      <c r="J487" s="37">
        <v>64</v>
      </c>
      <c r="K487" s="37" t="s">
        <v>115</v>
      </c>
      <c r="L487" s="37" t="s">
        <v>45</v>
      </c>
      <c r="M487" s="38" t="s">
        <v>88</v>
      </c>
      <c r="N487" s="38"/>
      <c r="O487" s="37">
        <v>40</v>
      </c>
      <c r="P487" s="8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627"/>
      <c r="R487" s="627"/>
      <c r="S487" s="627"/>
      <c r="T487" s="62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753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32"/>
      <c r="B488" s="632"/>
      <c r="C488" s="632"/>
      <c r="D488" s="632"/>
      <c r="E488" s="632"/>
      <c r="F488" s="632"/>
      <c r="G488" s="632"/>
      <c r="H488" s="632"/>
      <c r="I488" s="632"/>
      <c r="J488" s="632"/>
      <c r="K488" s="632"/>
      <c r="L488" s="632"/>
      <c r="M488" s="632"/>
      <c r="N488" s="632"/>
      <c r="O488" s="633"/>
      <c r="P488" s="629" t="s">
        <v>40</v>
      </c>
      <c r="Q488" s="630"/>
      <c r="R488" s="630"/>
      <c r="S488" s="630"/>
      <c r="T488" s="630"/>
      <c r="U488" s="630"/>
      <c r="V488" s="631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32"/>
      <c r="B489" s="632"/>
      <c r="C489" s="632"/>
      <c r="D489" s="632"/>
      <c r="E489" s="632"/>
      <c r="F489" s="632"/>
      <c r="G489" s="632"/>
      <c r="H489" s="632"/>
      <c r="I489" s="632"/>
      <c r="J489" s="632"/>
      <c r="K489" s="632"/>
      <c r="L489" s="632"/>
      <c r="M489" s="632"/>
      <c r="N489" s="632"/>
      <c r="O489" s="633"/>
      <c r="P489" s="629" t="s">
        <v>40</v>
      </c>
      <c r="Q489" s="630"/>
      <c r="R489" s="630"/>
      <c r="S489" s="630"/>
      <c r="T489" s="630"/>
      <c r="U489" s="630"/>
      <c r="V489" s="631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6.5" customHeight="1" x14ac:dyDescent="0.25">
      <c r="A490" s="623" t="s">
        <v>754</v>
      </c>
      <c r="B490" s="623"/>
      <c r="C490" s="623"/>
      <c r="D490" s="623"/>
      <c r="E490" s="623"/>
      <c r="F490" s="623"/>
      <c r="G490" s="623"/>
      <c r="H490" s="623"/>
      <c r="I490" s="623"/>
      <c r="J490" s="623"/>
      <c r="K490" s="623"/>
      <c r="L490" s="623"/>
      <c r="M490" s="623"/>
      <c r="N490" s="623"/>
      <c r="O490" s="623"/>
      <c r="P490" s="623"/>
      <c r="Q490" s="623"/>
      <c r="R490" s="623"/>
      <c r="S490" s="623"/>
      <c r="T490" s="623"/>
      <c r="U490" s="623"/>
      <c r="V490" s="623"/>
      <c r="W490" s="623"/>
      <c r="X490" s="623"/>
      <c r="Y490" s="623"/>
      <c r="Z490" s="623"/>
      <c r="AA490" s="65"/>
      <c r="AB490" s="65"/>
      <c r="AC490" s="79"/>
    </row>
    <row r="491" spans="1:68" ht="14.25" customHeight="1" x14ac:dyDescent="0.25">
      <c r="A491" s="624" t="s">
        <v>146</v>
      </c>
      <c r="B491" s="624"/>
      <c r="C491" s="624"/>
      <c r="D491" s="624"/>
      <c r="E491" s="624"/>
      <c r="F491" s="624"/>
      <c r="G491" s="624"/>
      <c r="H491" s="624"/>
      <c r="I491" s="624"/>
      <c r="J491" s="624"/>
      <c r="K491" s="624"/>
      <c r="L491" s="624"/>
      <c r="M491" s="624"/>
      <c r="N491" s="624"/>
      <c r="O491" s="624"/>
      <c r="P491" s="624"/>
      <c r="Q491" s="624"/>
      <c r="R491" s="624"/>
      <c r="S491" s="624"/>
      <c r="T491" s="624"/>
      <c r="U491" s="624"/>
      <c r="V491" s="624"/>
      <c r="W491" s="624"/>
      <c r="X491" s="624"/>
      <c r="Y491" s="624"/>
      <c r="Z491" s="624"/>
      <c r="AA491" s="66"/>
      <c r="AB491" s="66"/>
      <c r="AC491" s="80"/>
    </row>
    <row r="492" spans="1:68" ht="27" customHeight="1" x14ac:dyDescent="0.25">
      <c r="A492" s="63" t="s">
        <v>755</v>
      </c>
      <c r="B492" s="63" t="s">
        <v>756</v>
      </c>
      <c r="C492" s="36">
        <v>4301020314</v>
      </c>
      <c r="D492" s="625">
        <v>4640242180090</v>
      </c>
      <c r="E492" s="625"/>
      <c r="F492" s="62">
        <v>1.5</v>
      </c>
      <c r="G492" s="37">
        <v>8</v>
      </c>
      <c r="H492" s="62">
        <v>12</v>
      </c>
      <c r="I492" s="62">
        <v>12.435</v>
      </c>
      <c r="J492" s="37">
        <v>64</v>
      </c>
      <c r="K492" s="37" t="s">
        <v>115</v>
      </c>
      <c r="L492" s="37" t="s">
        <v>45</v>
      </c>
      <c r="M492" s="38" t="s">
        <v>114</v>
      </c>
      <c r="N492" s="38"/>
      <c r="O492" s="37">
        <v>50</v>
      </c>
      <c r="P492" s="86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627"/>
      <c r="R492" s="627"/>
      <c r="S492" s="627"/>
      <c r="T492" s="62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757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32"/>
      <c r="B493" s="632"/>
      <c r="C493" s="632"/>
      <c r="D493" s="632"/>
      <c r="E493" s="632"/>
      <c r="F493" s="632"/>
      <c r="G493" s="632"/>
      <c r="H493" s="632"/>
      <c r="I493" s="632"/>
      <c r="J493" s="632"/>
      <c r="K493" s="632"/>
      <c r="L493" s="632"/>
      <c r="M493" s="632"/>
      <c r="N493" s="632"/>
      <c r="O493" s="633"/>
      <c r="P493" s="629" t="s">
        <v>40</v>
      </c>
      <c r="Q493" s="630"/>
      <c r="R493" s="630"/>
      <c r="S493" s="630"/>
      <c r="T493" s="630"/>
      <c r="U493" s="630"/>
      <c r="V493" s="631"/>
      <c r="W493" s="42" t="s">
        <v>39</v>
      </c>
      <c r="X493" s="43">
        <f>IFERROR(X492/H492,"0")</f>
        <v>0</v>
      </c>
      <c r="Y493" s="43">
        <f>IFERROR(Y492/H492,"0")</f>
        <v>0</v>
      </c>
      <c r="Z493" s="43">
        <f>IFERROR(IF(Z492="",0,Z492),"0")</f>
        <v>0</v>
      </c>
      <c r="AA493" s="67"/>
      <c r="AB493" s="67"/>
      <c r="AC493" s="67"/>
    </row>
    <row r="494" spans="1:68" x14ac:dyDescent="0.2">
      <c r="A494" s="632"/>
      <c r="B494" s="632"/>
      <c r="C494" s="632"/>
      <c r="D494" s="632"/>
      <c r="E494" s="632"/>
      <c r="F494" s="632"/>
      <c r="G494" s="632"/>
      <c r="H494" s="632"/>
      <c r="I494" s="632"/>
      <c r="J494" s="632"/>
      <c r="K494" s="632"/>
      <c r="L494" s="632"/>
      <c r="M494" s="632"/>
      <c r="N494" s="632"/>
      <c r="O494" s="633"/>
      <c r="P494" s="629" t="s">
        <v>40</v>
      </c>
      <c r="Q494" s="630"/>
      <c r="R494" s="630"/>
      <c r="S494" s="630"/>
      <c r="T494" s="630"/>
      <c r="U494" s="630"/>
      <c r="V494" s="631"/>
      <c r="W494" s="42" t="s">
        <v>0</v>
      </c>
      <c r="X494" s="43">
        <f>IFERROR(SUM(X492:X492),"0")</f>
        <v>0</v>
      </c>
      <c r="Y494" s="43">
        <f>IFERROR(SUM(Y492:Y492),"0")</f>
        <v>0</v>
      </c>
      <c r="Z494" s="42"/>
      <c r="AA494" s="67"/>
      <c r="AB494" s="67"/>
      <c r="AC494" s="67"/>
    </row>
    <row r="495" spans="1:68" ht="15" customHeight="1" x14ac:dyDescent="0.2">
      <c r="A495" s="632"/>
      <c r="B495" s="632"/>
      <c r="C495" s="632"/>
      <c r="D495" s="632"/>
      <c r="E495" s="632"/>
      <c r="F495" s="632"/>
      <c r="G495" s="632"/>
      <c r="H495" s="632"/>
      <c r="I495" s="632"/>
      <c r="J495" s="632"/>
      <c r="K495" s="632"/>
      <c r="L495" s="632"/>
      <c r="M495" s="632"/>
      <c r="N495" s="632"/>
      <c r="O495" s="870"/>
      <c r="P495" s="867" t="s">
        <v>33</v>
      </c>
      <c r="Q495" s="868"/>
      <c r="R495" s="868"/>
      <c r="S495" s="868"/>
      <c r="T495" s="868"/>
      <c r="U495" s="868"/>
      <c r="V495" s="869"/>
      <c r="W495" s="42" t="s">
        <v>0</v>
      </c>
      <c r="X495" s="43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0</v>
      </c>
      <c r="Y495" s="43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0</v>
      </c>
      <c r="Z495" s="42"/>
      <c r="AA495" s="67"/>
      <c r="AB495" s="67"/>
      <c r="AC495" s="67"/>
    </row>
    <row r="496" spans="1:68" x14ac:dyDescent="0.2">
      <c r="A496" s="632"/>
      <c r="B496" s="632"/>
      <c r="C496" s="632"/>
      <c r="D496" s="632"/>
      <c r="E496" s="632"/>
      <c r="F496" s="632"/>
      <c r="G496" s="632"/>
      <c r="H496" s="632"/>
      <c r="I496" s="632"/>
      <c r="J496" s="632"/>
      <c r="K496" s="632"/>
      <c r="L496" s="632"/>
      <c r="M496" s="632"/>
      <c r="N496" s="632"/>
      <c r="O496" s="870"/>
      <c r="P496" s="867" t="s">
        <v>34</v>
      </c>
      <c r="Q496" s="868"/>
      <c r="R496" s="868"/>
      <c r="S496" s="868"/>
      <c r="T496" s="868"/>
      <c r="U496" s="868"/>
      <c r="V496" s="869"/>
      <c r="W496" s="42" t="s">
        <v>0</v>
      </c>
      <c r="X496" s="43">
        <f>IFERROR(SUM(BM22:BM492),"0")</f>
        <v>0</v>
      </c>
      <c r="Y496" s="43">
        <f>IFERROR(SUM(BN22:BN492),"0")</f>
        <v>0</v>
      </c>
      <c r="Z496" s="42"/>
      <c r="AA496" s="67"/>
      <c r="AB496" s="67"/>
      <c r="AC496" s="67"/>
    </row>
    <row r="497" spans="1:32" x14ac:dyDescent="0.2">
      <c r="A497" s="632"/>
      <c r="B497" s="632"/>
      <c r="C497" s="632"/>
      <c r="D497" s="632"/>
      <c r="E497" s="632"/>
      <c r="F497" s="632"/>
      <c r="G497" s="632"/>
      <c r="H497" s="632"/>
      <c r="I497" s="632"/>
      <c r="J497" s="632"/>
      <c r="K497" s="632"/>
      <c r="L497" s="632"/>
      <c r="M497" s="632"/>
      <c r="N497" s="632"/>
      <c r="O497" s="870"/>
      <c r="P497" s="867" t="s">
        <v>35</v>
      </c>
      <c r="Q497" s="868"/>
      <c r="R497" s="868"/>
      <c r="S497" s="868"/>
      <c r="T497" s="868"/>
      <c r="U497" s="868"/>
      <c r="V497" s="869"/>
      <c r="W497" s="42" t="s">
        <v>20</v>
      </c>
      <c r="X497" s="44">
        <f>ROUNDUP(SUM(BO22:BO492),0)</f>
        <v>0</v>
      </c>
      <c r="Y497" s="44">
        <f>ROUNDUP(SUM(BP22:BP492),0)</f>
        <v>0</v>
      </c>
      <c r="Z497" s="42"/>
      <c r="AA497" s="67"/>
      <c r="AB497" s="67"/>
      <c r="AC497" s="67"/>
    </row>
    <row r="498" spans="1:32" x14ac:dyDescent="0.2">
      <c r="A498" s="632"/>
      <c r="B498" s="632"/>
      <c r="C498" s="632"/>
      <c r="D498" s="632"/>
      <c r="E498" s="632"/>
      <c r="F498" s="632"/>
      <c r="G498" s="632"/>
      <c r="H498" s="632"/>
      <c r="I498" s="632"/>
      <c r="J498" s="632"/>
      <c r="K498" s="632"/>
      <c r="L498" s="632"/>
      <c r="M498" s="632"/>
      <c r="N498" s="632"/>
      <c r="O498" s="870"/>
      <c r="P498" s="867" t="s">
        <v>36</v>
      </c>
      <c r="Q498" s="868"/>
      <c r="R498" s="868"/>
      <c r="S498" s="868"/>
      <c r="T498" s="868"/>
      <c r="U498" s="868"/>
      <c r="V498" s="869"/>
      <c r="W498" s="42" t="s">
        <v>0</v>
      </c>
      <c r="X498" s="43">
        <f>GrossWeightTotal+PalletQtyTotal*25</f>
        <v>0</v>
      </c>
      <c r="Y498" s="43">
        <f>GrossWeightTotalR+PalletQtyTotalR*25</f>
        <v>0</v>
      </c>
      <c r="Z498" s="42"/>
      <c r="AA498" s="67"/>
      <c r="AB498" s="67"/>
      <c r="AC498" s="67"/>
    </row>
    <row r="499" spans="1:32" x14ac:dyDescent="0.2">
      <c r="A499" s="632"/>
      <c r="B499" s="632"/>
      <c r="C499" s="632"/>
      <c r="D499" s="632"/>
      <c r="E499" s="632"/>
      <c r="F499" s="632"/>
      <c r="G499" s="632"/>
      <c r="H499" s="632"/>
      <c r="I499" s="632"/>
      <c r="J499" s="632"/>
      <c r="K499" s="632"/>
      <c r="L499" s="632"/>
      <c r="M499" s="632"/>
      <c r="N499" s="632"/>
      <c r="O499" s="870"/>
      <c r="P499" s="867" t="s">
        <v>37</v>
      </c>
      <c r="Q499" s="868"/>
      <c r="R499" s="868"/>
      <c r="S499" s="868"/>
      <c r="T499" s="868"/>
      <c r="U499" s="868"/>
      <c r="V499" s="869"/>
      <c r="W499" s="42" t="s">
        <v>20</v>
      </c>
      <c r="X499" s="43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0</v>
      </c>
      <c r="Y499" s="43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0</v>
      </c>
      <c r="Z499" s="42"/>
      <c r="AA499" s="67"/>
      <c r="AB499" s="67"/>
      <c r="AC499" s="67"/>
    </row>
    <row r="500" spans="1:32" ht="14.25" x14ac:dyDescent="0.2">
      <c r="A500" s="632"/>
      <c r="B500" s="632"/>
      <c r="C500" s="632"/>
      <c r="D500" s="632"/>
      <c r="E500" s="632"/>
      <c r="F500" s="632"/>
      <c r="G500" s="632"/>
      <c r="H500" s="632"/>
      <c r="I500" s="632"/>
      <c r="J500" s="632"/>
      <c r="K500" s="632"/>
      <c r="L500" s="632"/>
      <c r="M500" s="632"/>
      <c r="N500" s="632"/>
      <c r="O500" s="870"/>
      <c r="P500" s="867" t="s">
        <v>38</v>
      </c>
      <c r="Q500" s="868"/>
      <c r="R500" s="868"/>
      <c r="S500" s="868"/>
      <c r="T500" s="868"/>
      <c r="U500" s="868"/>
      <c r="V500" s="869"/>
      <c r="W500" s="45" t="s">
        <v>51</v>
      </c>
      <c r="X500" s="42"/>
      <c r="Y500" s="42"/>
      <c r="Z500" s="42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0</v>
      </c>
      <c r="AA500" s="67"/>
      <c r="AB500" s="67"/>
      <c r="AC500" s="67"/>
    </row>
    <row r="501" spans="1:32" ht="13.5" thickBot="1" x14ac:dyDescent="0.25"/>
    <row r="502" spans="1:32" ht="27" thickTop="1" thickBot="1" x14ac:dyDescent="0.25">
      <c r="A502" s="46" t="s">
        <v>9</v>
      </c>
      <c r="B502" s="85" t="s">
        <v>77</v>
      </c>
      <c r="C502" s="873" t="s">
        <v>108</v>
      </c>
      <c r="D502" s="873" t="s">
        <v>108</v>
      </c>
      <c r="E502" s="873" t="s">
        <v>108</v>
      </c>
      <c r="F502" s="873" t="s">
        <v>108</v>
      </c>
      <c r="G502" s="873" t="s">
        <v>108</v>
      </c>
      <c r="H502" s="873" t="s">
        <v>108</v>
      </c>
      <c r="I502" s="873" t="s">
        <v>261</v>
      </c>
      <c r="J502" s="873" t="s">
        <v>261</v>
      </c>
      <c r="K502" s="873" t="s">
        <v>261</v>
      </c>
      <c r="L502" s="873" t="s">
        <v>261</v>
      </c>
      <c r="M502" s="873" t="s">
        <v>261</v>
      </c>
      <c r="N502" s="874"/>
      <c r="O502" s="873" t="s">
        <v>261</v>
      </c>
      <c r="P502" s="873" t="s">
        <v>261</v>
      </c>
      <c r="Q502" s="873" t="s">
        <v>261</v>
      </c>
      <c r="R502" s="873" t="s">
        <v>261</v>
      </c>
      <c r="S502" s="873" t="s">
        <v>261</v>
      </c>
      <c r="T502" s="873" t="s">
        <v>546</v>
      </c>
      <c r="U502" s="873" t="s">
        <v>546</v>
      </c>
      <c r="V502" s="873" t="s">
        <v>603</v>
      </c>
      <c r="W502" s="873" t="s">
        <v>603</v>
      </c>
      <c r="X502" s="873" t="s">
        <v>603</v>
      </c>
      <c r="Y502" s="85" t="s">
        <v>655</v>
      </c>
      <c r="Z502" s="873" t="s">
        <v>717</v>
      </c>
      <c r="AA502" s="873" t="s">
        <v>717</v>
      </c>
      <c r="AB502" s="60"/>
      <c r="AC502" s="60"/>
      <c r="AF502" s="1"/>
    </row>
    <row r="503" spans="1:32" ht="14.25" customHeight="1" thickTop="1" x14ac:dyDescent="0.2">
      <c r="A503" s="871" t="s">
        <v>10</v>
      </c>
      <c r="B503" s="873" t="s">
        <v>77</v>
      </c>
      <c r="C503" s="873" t="s">
        <v>109</v>
      </c>
      <c r="D503" s="873" t="s">
        <v>127</v>
      </c>
      <c r="E503" s="873" t="s">
        <v>183</v>
      </c>
      <c r="F503" s="873" t="s">
        <v>203</v>
      </c>
      <c r="G503" s="873" t="s">
        <v>233</v>
      </c>
      <c r="H503" s="873" t="s">
        <v>108</v>
      </c>
      <c r="I503" s="873" t="s">
        <v>262</v>
      </c>
      <c r="J503" s="873" t="s">
        <v>303</v>
      </c>
      <c r="K503" s="873" t="s">
        <v>363</v>
      </c>
      <c r="L503" s="873" t="s">
        <v>408</v>
      </c>
      <c r="M503" s="873" t="s">
        <v>424</v>
      </c>
      <c r="N503" s="1"/>
      <c r="O503" s="873" t="s">
        <v>436</v>
      </c>
      <c r="P503" s="873" t="s">
        <v>446</v>
      </c>
      <c r="Q503" s="873" t="s">
        <v>453</v>
      </c>
      <c r="R503" s="873" t="s">
        <v>458</v>
      </c>
      <c r="S503" s="873" t="s">
        <v>536</v>
      </c>
      <c r="T503" s="873" t="s">
        <v>547</v>
      </c>
      <c r="U503" s="873" t="s">
        <v>581</v>
      </c>
      <c r="V503" s="873" t="s">
        <v>604</v>
      </c>
      <c r="W503" s="873" t="s">
        <v>636</v>
      </c>
      <c r="X503" s="873" t="s">
        <v>651</v>
      </c>
      <c r="Y503" s="873" t="s">
        <v>655</v>
      </c>
      <c r="Z503" s="873" t="s">
        <v>717</v>
      </c>
      <c r="AA503" s="873" t="s">
        <v>754</v>
      </c>
      <c r="AB503" s="60"/>
      <c r="AC503" s="60"/>
      <c r="AF503" s="1"/>
    </row>
    <row r="504" spans="1:32" ht="13.5" thickBot="1" x14ac:dyDescent="0.25">
      <c r="A504" s="872"/>
      <c r="B504" s="873"/>
      <c r="C504" s="873"/>
      <c r="D504" s="873"/>
      <c r="E504" s="873"/>
      <c r="F504" s="873"/>
      <c r="G504" s="873"/>
      <c r="H504" s="873"/>
      <c r="I504" s="873"/>
      <c r="J504" s="873"/>
      <c r="K504" s="873"/>
      <c r="L504" s="873"/>
      <c r="M504" s="873"/>
      <c r="N504" s="1"/>
      <c r="O504" s="873"/>
      <c r="P504" s="873"/>
      <c r="Q504" s="873"/>
      <c r="R504" s="873"/>
      <c r="S504" s="873"/>
      <c r="T504" s="873"/>
      <c r="U504" s="873"/>
      <c r="V504" s="873"/>
      <c r="W504" s="873"/>
      <c r="X504" s="873"/>
      <c r="Y504" s="873"/>
      <c r="Z504" s="873"/>
      <c r="AA504" s="873"/>
      <c r="AB504" s="60"/>
      <c r="AC504" s="60"/>
      <c r="AF504" s="1"/>
    </row>
    <row r="505" spans="1:32" ht="18" thickTop="1" thickBot="1" x14ac:dyDescent="0.25">
      <c r="A505" s="46" t="s">
        <v>13</v>
      </c>
      <c r="B505" s="52">
        <f>IFERROR(Y22*1,"0")+IFERROR(Y26*1,"0")+IFERROR(Y27*1,"0")+IFERROR(Y28*1,"0")+IFERROR(Y29*1,"0")+IFERROR(Y30*1,"0")+IFERROR(Y34*1,"0")</f>
        <v>0</v>
      </c>
      <c r="C505" s="52">
        <f>IFERROR(Y40*1,"0")+IFERROR(Y41*1,"0")+IFERROR(Y42*1,"0")+IFERROR(Y46*1,"0")</f>
        <v>0</v>
      </c>
      <c r="D505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52">
        <f>IFERROR(Y86*1,"0")+IFERROR(Y87*1,"0")+IFERROR(Y88*1,"0")+IFERROR(Y92*1,"0")+IFERROR(Y93*1,"0")+IFERROR(Y94*1,"0")+IFERROR(Y95*1,"0")</f>
        <v>0</v>
      </c>
      <c r="F505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5" s="52">
        <f>IFERROR(Y125*1,"0")+IFERROR(Y126*1,"0")+IFERROR(Y130*1,"0")+IFERROR(Y131*1,"0")+IFERROR(Y135*1,"0")+IFERROR(Y136*1,"0")</f>
        <v>0</v>
      </c>
      <c r="H505" s="52">
        <f>IFERROR(Y141*1,"0")+IFERROR(Y142*1,"0")+IFERROR(Y146*1,"0")+IFERROR(Y147*1,"0")+IFERROR(Y148*1,"0")</f>
        <v>0</v>
      </c>
      <c r="I50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52">
        <f>IFERROR(Y250*1,"0")+IFERROR(Y251*1,"0")+IFERROR(Y252*1,"0")+IFERROR(Y253*1,"0")+IFERROR(Y254*1,"0")</f>
        <v>0</v>
      </c>
      <c r="M505" s="52">
        <f>IFERROR(Y259*1,"0")+IFERROR(Y260*1,"0")+IFERROR(Y261*1,"0")+IFERROR(Y262*1,"0")</f>
        <v>0</v>
      </c>
      <c r="N505" s="1"/>
      <c r="O505" s="52">
        <f>IFERROR(Y267*1,"0")+IFERROR(Y268*1,"0")+IFERROR(Y269*1,"0")</f>
        <v>0</v>
      </c>
      <c r="P505" s="52">
        <f>IFERROR(Y274*1,"0")+IFERROR(Y278*1,"0")</f>
        <v>0</v>
      </c>
      <c r="Q505" s="52">
        <f>IFERROR(Y283*1,"0")</f>
        <v>0</v>
      </c>
      <c r="R505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52">
        <f>IFERROR(Y334*1,"0")+IFERROR(Y335*1,"0")+IFERROR(Y336*1,"0")</f>
        <v>0</v>
      </c>
      <c r="T505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05" s="52">
        <f>IFERROR(Y367*1,"0")+IFERROR(Y368*1,"0")+IFERROR(Y369*1,"0")+IFERROR(Y373*1,"0")+IFERROR(Y374*1,"0")+IFERROR(Y378*1,"0")+IFERROR(Y379*1,"0")+IFERROR(Y383*1,"0")</f>
        <v>0</v>
      </c>
      <c r="V505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52">
        <f>IFERROR(Y408*1,"0")+IFERROR(Y412*1,"0")+IFERROR(Y413*1,"0")+IFERROR(Y414*1,"0")+IFERROR(Y415*1,"0")</f>
        <v>0</v>
      </c>
      <c r="X505" s="52">
        <f>IFERROR(Y420*1,"0")</f>
        <v>0</v>
      </c>
      <c r="Y505" s="52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0</v>
      </c>
      <c r="Z505" s="52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52">
        <f>IFERROR(Y492*1,"0")</f>
        <v>0</v>
      </c>
      <c r="AB505" s="60"/>
      <c r="AC505" s="60"/>
      <c r="AF505" s="1"/>
    </row>
  </sheetData>
  <sheetProtection algorithmName="SHA-512" hashValue="HOsmP8JNPNJoPhg3Zeok63miIwVaQUps4YOvs0tfZ3gtHVTitwpt0o+pWmxBojEznqubtx8kS/i1AV0YLzDJZw==" saltValue="i+jk+fAGqeAYYilPi5bp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4">
    <mergeCell ref="U503:U504"/>
    <mergeCell ref="V503:V504"/>
    <mergeCell ref="W503:W504"/>
    <mergeCell ref="X503:X504"/>
    <mergeCell ref="Y503:Y504"/>
    <mergeCell ref="Z503:Z504"/>
    <mergeCell ref="AA503:AA504"/>
    <mergeCell ref="C502:H502"/>
    <mergeCell ref="I502:S502"/>
    <mergeCell ref="T502:U502"/>
    <mergeCell ref="V502:X502"/>
    <mergeCell ref="Z502:AA502"/>
    <mergeCell ref="J503:J504"/>
    <mergeCell ref="K503:K504"/>
    <mergeCell ref="L503:L504"/>
    <mergeCell ref="M503:M504"/>
    <mergeCell ref="O503:O504"/>
    <mergeCell ref="P503:P504"/>
    <mergeCell ref="Q503:Q504"/>
    <mergeCell ref="R503:R504"/>
    <mergeCell ref="S503:S504"/>
    <mergeCell ref="T503:T504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P493:V493"/>
    <mergeCell ref="A493:O494"/>
    <mergeCell ref="P494:V494"/>
    <mergeCell ref="P495:V495"/>
    <mergeCell ref="A495:O500"/>
    <mergeCell ref="P496:V496"/>
    <mergeCell ref="P497:V497"/>
    <mergeCell ref="P498:V498"/>
    <mergeCell ref="P499:V499"/>
    <mergeCell ref="P500:V500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P468:V468"/>
    <mergeCell ref="A468:O469"/>
    <mergeCell ref="P469:V469"/>
    <mergeCell ref="A470:Z470"/>
    <mergeCell ref="D471:E471"/>
    <mergeCell ref="P471:T471"/>
    <mergeCell ref="D472:E472"/>
    <mergeCell ref="P472:T472"/>
    <mergeCell ref="D473:E473"/>
    <mergeCell ref="P473:T473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A462:Z462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82 X466 X447:X449 X443 X441 X431 X426:X428 X392 X378:X379 X373 X368 X352 X342:X345 X335:X336 X322:X323 X315 X306 X297 X268:X269 X252 X250 X228 X207:X210 X202:X205 X198 X191:X196 X182 X164 X160:X161 X131 X125:X126 X115 X113 X107 X100:X102 X94:X95 X92 X86:X88 X80 X60 X56 X54 X52 X40:X41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9"/>
    </row>
    <row r="3" spans="2:8" x14ac:dyDescent="0.2">
      <c r="B3" s="53" t="s">
        <v>759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761</v>
      </c>
      <c r="D6" s="53" t="s">
        <v>762</v>
      </c>
      <c r="E6" s="53" t="s">
        <v>45</v>
      </c>
    </row>
    <row r="8" spans="2:8" x14ac:dyDescent="0.2">
      <c r="B8" s="53" t="s">
        <v>76</v>
      </c>
      <c r="C8" s="53" t="s">
        <v>761</v>
      </c>
      <c r="D8" s="53" t="s">
        <v>45</v>
      </c>
      <c r="E8" s="53" t="s">
        <v>45</v>
      </c>
    </row>
    <row r="10" spans="2:8" x14ac:dyDescent="0.2">
      <c r="B10" s="53" t="s">
        <v>763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764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765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766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772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773</v>
      </c>
      <c r="C20" s="53" t="s">
        <v>45</v>
      </c>
      <c r="D20" s="53" t="s">
        <v>45</v>
      </c>
      <c r="E20" s="53" t="s">
        <v>45</v>
      </c>
    </row>
  </sheetData>
  <sheetProtection algorithmName="SHA-512" hashValue="VvnN2cHETap3asHGPwuHrReotIahqUjTbS20HgnI8L4adPIWhKk5LkC2a6pc0lMfv0He+nUnDdQZxdTLlkcyzQ==" saltValue="w1WtzLCy9OkjdI9jrI4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978</vt:i4>
      </vt:variant>
    </vt:vector>
  </HeadingPairs>
  <TitlesOfParts>
    <vt:vector size="98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2025-10-15T12:38:29Z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