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МИРАТОРГ\2025\08,25\25,08,25 Мираторг КИ Ташкент\"/>
    </mc:Choice>
  </mc:AlternateContent>
  <xr:revisionPtr revIDLastSave="0" documentId="13_ncr:1_{56E801FB-8189-49C2-ABB5-D5B591F66EC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Sheet!$A$3:$AH$26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4" i="1" l="1"/>
  <c r="AI23" i="1"/>
  <c r="AI22" i="1"/>
  <c r="AI18" i="1"/>
  <c r="AI16" i="1"/>
  <c r="AI15" i="1"/>
  <c r="AI13" i="1"/>
  <c r="AI12" i="1"/>
  <c r="AI11" i="1"/>
  <c r="AI9" i="1"/>
  <c r="AI8" i="1"/>
  <c r="AI7" i="1"/>
  <c r="AI6" i="1"/>
  <c r="AK21" i="1" l="1"/>
  <c r="AK26" i="1"/>
  <c r="AK25" i="1"/>
  <c r="AH26" i="1" l="1"/>
  <c r="P26" i="1"/>
  <c r="U26" i="1" s="1"/>
  <c r="V26" i="1" l="1"/>
  <c r="R7" i="1"/>
  <c r="AJ7" i="1" s="1"/>
  <c r="R8" i="1"/>
  <c r="AJ8" i="1" s="1"/>
  <c r="R9" i="1"/>
  <c r="AJ9" i="1" s="1"/>
  <c r="R10" i="1"/>
  <c r="R11" i="1"/>
  <c r="AJ11" i="1" s="1"/>
  <c r="R12" i="1"/>
  <c r="AJ12" i="1" s="1"/>
  <c r="R13" i="1"/>
  <c r="AJ13" i="1" s="1"/>
  <c r="R14" i="1"/>
  <c r="AH14" i="1" s="1"/>
  <c r="R15" i="1"/>
  <c r="AJ15" i="1" s="1"/>
  <c r="R16" i="1"/>
  <c r="AJ16" i="1" s="1"/>
  <c r="R17" i="1"/>
  <c r="AH17" i="1" s="1"/>
  <c r="R18" i="1"/>
  <c r="AJ18" i="1" s="1"/>
  <c r="R19" i="1"/>
  <c r="R20" i="1"/>
  <c r="AH20" i="1" s="1"/>
  <c r="R21" i="1"/>
  <c r="AH21" i="1" s="1"/>
  <c r="R22" i="1"/>
  <c r="AJ22" i="1" s="1"/>
  <c r="R23" i="1"/>
  <c r="AJ23" i="1" s="1"/>
  <c r="R24" i="1"/>
  <c r="AJ24" i="1" s="1"/>
  <c r="R25" i="1"/>
  <c r="AH25" i="1" s="1"/>
  <c r="R6" i="1"/>
  <c r="AH10" i="1" l="1"/>
  <c r="AK8" i="1"/>
  <c r="AH8" i="1"/>
  <c r="AJ6" i="1"/>
  <c r="AH6" i="1"/>
  <c r="AK24" i="1"/>
  <c r="AH24" i="1"/>
  <c r="AK22" i="1"/>
  <c r="AH22" i="1"/>
  <c r="AK18" i="1"/>
  <c r="AH18" i="1"/>
  <c r="AK16" i="1"/>
  <c r="AH16" i="1"/>
  <c r="AK12" i="1"/>
  <c r="AH12" i="1"/>
  <c r="AK23" i="1"/>
  <c r="AH23" i="1"/>
  <c r="AH19" i="1"/>
  <c r="AK15" i="1"/>
  <c r="AH15" i="1"/>
  <c r="AK13" i="1"/>
  <c r="AH13" i="1"/>
  <c r="AK11" i="1"/>
  <c r="AH11" i="1"/>
  <c r="AK9" i="1"/>
  <c r="AH9" i="1"/>
  <c r="AK7" i="1"/>
  <c r="AH7" i="1"/>
  <c r="R5" i="1"/>
  <c r="AK6" i="1" l="1"/>
  <c r="AJ5" i="1"/>
  <c r="AK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6" i="1"/>
  <c r="P7" i="1"/>
  <c r="V7" i="1" s="1"/>
  <c r="P8" i="1"/>
  <c r="U8" i="1" s="1"/>
  <c r="P9" i="1"/>
  <c r="V9" i="1" s="1"/>
  <c r="P10" i="1"/>
  <c r="P11" i="1"/>
  <c r="P12" i="1"/>
  <c r="P13" i="1"/>
  <c r="P14" i="1"/>
  <c r="P15" i="1"/>
  <c r="Q15" i="1" s="1"/>
  <c r="P16" i="1"/>
  <c r="Q16" i="1" s="1"/>
  <c r="P17" i="1"/>
  <c r="P18" i="1"/>
  <c r="P19" i="1"/>
  <c r="P20" i="1"/>
  <c r="Q20" i="1" s="1"/>
  <c r="P21" i="1"/>
  <c r="P22" i="1"/>
  <c r="Q22" i="1" s="1"/>
  <c r="P23" i="1"/>
  <c r="Q23" i="1" s="1"/>
  <c r="P24" i="1"/>
  <c r="P25" i="1"/>
  <c r="Q25" i="1" s="1"/>
  <c r="P6" i="1"/>
  <c r="Q6" i="1" s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S5" i="1"/>
  <c r="O5" i="1"/>
  <c r="N5" i="1"/>
  <c r="M5" i="1"/>
  <c r="K5" i="1"/>
  <c r="F5" i="1"/>
  <c r="E5" i="1"/>
  <c r="L5" i="1" l="1"/>
  <c r="U6" i="1"/>
  <c r="U24" i="1"/>
  <c r="U22" i="1"/>
  <c r="U20" i="1"/>
  <c r="U18" i="1"/>
  <c r="U16" i="1"/>
  <c r="U14" i="1"/>
  <c r="U12" i="1"/>
  <c r="U10" i="1"/>
  <c r="U25" i="1"/>
  <c r="U23" i="1"/>
  <c r="U21" i="1"/>
  <c r="U19" i="1"/>
  <c r="U17" i="1"/>
  <c r="U15" i="1"/>
  <c r="U13" i="1"/>
  <c r="U11" i="1"/>
  <c r="P5" i="1"/>
  <c r="U7" i="1"/>
  <c r="V24" i="1"/>
  <c r="V22" i="1"/>
  <c r="V20" i="1"/>
  <c r="V18" i="1"/>
  <c r="V16" i="1"/>
  <c r="V14" i="1"/>
  <c r="V12" i="1"/>
  <c r="V10" i="1"/>
  <c r="V8" i="1"/>
  <c r="V6" i="1"/>
  <c r="V25" i="1"/>
  <c r="V23" i="1"/>
  <c r="V21" i="1"/>
  <c r="V19" i="1"/>
  <c r="V17" i="1"/>
  <c r="V15" i="1"/>
  <c r="V13" i="1"/>
  <c r="V11" i="1"/>
  <c r="Q5" i="1"/>
  <c r="W5" i="1"/>
  <c r="AH5" i="1" l="1"/>
  <c r="U9" i="1"/>
</calcChain>
</file>

<file path=xl/sharedStrings.xml><?xml version="1.0" encoding="utf-8"?>
<sst xmlns="http://schemas.openxmlformats.org/spreadsheetml/2006/main" count="114" uniqueCount="79">
  <si>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</si>
  <si>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</si>
  <si>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</si>
  <si>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</si>
  <si>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</si>
  <si>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</si>
  <si>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</si>
  <si>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</si>
  <si>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</si>
  <si>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</si>
  <si>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</si>
  <si>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</si>
  <si>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</si>
  <si>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</si>
  <si>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</si>
  <si>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</si>
  <si>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</si>
  <si>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</si>
  <si>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</si>
  <si>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</si>
  <si>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</si>
  <si>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</si>
  <si>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</si>
  <si>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</si>
  <si>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04,08,</t>
  </si>
  <si>
    <t>18,08,</t>
  </si>
  <si>
    <t>25,08,</t>
  </si>
  <si>
    <t>11,08,</t>
  </si>
  <si>
    <t>28,07,</t>
  </si>
  <si>
    <t>21,07,</t>
  </si>
  <si>
    <t>14,07,</t>
  </si>
  <si>
    <t>07,07,</t>
  </si>
  <si>
    <t>30,06,</t>
  </si>
  <si>
    <t>23,06,</t>
  </si>
  <si>
    <t>16,06,</t>
  </si>
  <si>
    <t>КП Колбаса в/к Балыковая ВУ охл 300г*6  МИРАТОРГ</t>
  </si>
  <si>
    <t>Колбаса п/к Краковская ОХЛ ВУ 330г*5 (1,65 кг)  МИРАТОРГ</t>
  </si>
  <si>
    <t>Колбаса с/к Сальчичон ВУ ОХЛ 280г*6 (1,68 кг)  МИРАТОРГ</t>
  </si>
  <si>
    <t>МХБ Ветчина для завтрака ШТ. ОХЛ п/а 400г*6 (2,4кг) МИРАТОРГ</t>
  </si>
  <si>
    <t>шт</t>
  </si>
  <si>
    <t>нужно увеличить продажи!!!</t>
  </si>
  <si>
    <t>МХБ Колб полусухая «Салями» ШТ. ВУ ОХЛ 300гр*8  МИРАТОРГ</t>
  </si>
  <si>
    <t>МХБ Колбаса вареная Докторская ШТ. п/а ОХЛ 470г*6 (2,82 кг) МИРАТОРГ</t>
  </si>
  <si>
    <t>нужно увеличить продажи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</si>
  <si>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</si>
  <si>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</si>
  <si>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</si>
  <si>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</si>
  <si>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</si>
  <si>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</si>
  <si>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22,05,25 списание 310шт.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</si>
  <si>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</si>
  <si>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</si>
  <si>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</si>
  <si>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нужно увеличить продажи!!! / на вывод / СРОКИ (17,03,25)</t>
  </si>
  <si>
    <t>МХБ Колбаса сыровяленая Сальчичон ШТ. ф/о ОХЛ 300г*6 (1,8 кг)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</si>
  <si>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</si>
  <si>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</si>
  <si>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</si>
  <si>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22,05,25 списание 215шт.</t>
  </si>
  <si>
    <t>Сервелат Коньячный в/к ВУ ОХЛ 375гр  МИРАТОРГ</t>
  </si>
  <si>
    <t>22,05,25 списание 203шт.</t>
  </si>
  <si>
    <t>Сервелат полусухой с/к ВУ ОХЛ 300гр МИРАТОРГ</t>
  </si>
  <si>
    <t>завод вывел</t>
  </si>
  <si>
    <t>не заказывали (завод прислал вместо 430гр)</t>
  </si>
  <si>
    <t>завод ввел вместо 375гр (1010023348)</t>
  </si>
  <si>
    <t>завод не отгрузил 04,08,25</t>
  </si>
  <si>
    <t>не заказывали (завод прислал вместо 300гр)</t>
  </si>
  <si>
    <t>завод не отгрузил 04,08,25 / 24,08,25 списание 294шт.</t>
  </si>
  <si>
    <t>заказ</t>
  </si>
  <si>
    <t>от Шуваловой</t>
  </si>
  <si>
    <t>01,09,</t>
  </si>
  <si>
    <t>МХБ Колб полусухая «Салями» ШТ. ВУ ОХЛ 280гр*8  МИРАТОРГ</t>
  </si>
  <si>
    <t>вес кор.</t>
  </si>
  <si>
    <t>КОЛ-ВО кор.</t>
  </si>
  <si>
    <t>ВЕС</t>
  </si>
  <si>
    <t>новинка, нет в бланке заказа</t>
  </si>
  <si>
    <t>нет в новом бланке</t>
  </si>
  <si>
    <t>нужно увеличить продажи!!! / нет в новом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</si>
</sst>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b/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5" fontId="0" fillId="0" borderId="0" xfId="0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 applyFill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5" fontId="1" fillId="6" borderId="1" xfId="1" applyNumberFormat="1" applyFill="1"/>
    <xf numFmtId="164" fontId="1" fillId="6" borderId="2" xfId="1" applyNumberFormat="1" applyFill="1" applyBorder="1"/>
    <xf numFmtId="164" fontId="4" fillId="8" borderId="1" xfId="1" applyNumberFormat="1" applyFont="1" applyFill="1"/>
    <xf numFmtId="164" fontId="1" fillId="8" borderId="1" xfId="1" applyNumberFormat="1" applyFill="1"/>
    <xf numFmtId="164" fontId="1" fillId="5" borderId="1" xfId="1" applyNumberFormat="1" applyFill="1"/>
    <xf numFmtId="165" fontId="1" fillId="5" borderId="1" xfId="1" applyNumberFormat="1" applyFill="1"/>
    <xf numFmtId="0" fontId="5" fillId="5" borderId="0" xfId="0" applyFont="1" applyFill="1" applyBorder="1"/>
    <xf numFmtId="164" fontId="1" fillId="5" borderId="2" xfId="1" applyNumberFormat="1" applyFill="1" applyBorder="1"/>
    <xf numFmtId="164" fontId="1" fillId="9" borderId="1" xfId="1" applyNumberFormat="1" applyFill="1"/>
    <xf numFmtId="165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4" fontId="6" fillId="7" borderId="1" xfId="1" applyNumberFormat="1" applyFont="1" applyFill="1"/>
    <xf numFmtId="2" fontId="1" fillId="0" borderId="1" xfId="1" applyNumberFormat="1"/>
    <xf numFmtId="2" fontId="7" fillId="2" borderId="1" xfId="1" applyNumberFormat="1" applyFont="1" applyFill="1"/>
    <xf numFmtId="164" fontId="7" fillId="2" borderId="1" xfId="1" applyNumberFormat="1" applyFont="1" applyFill="1"/>
    <xf numFmtId="2" fontId="0" fillId="0" borderId="1" xfId="0" applyNumberFormat="1"/>
    <xf numFmtId="0" fontId="0" fillId="0" borderId="1" xfId="0"/>
    <xf numFmtId="2" fontId="1" fillId="10" borderId="1" xfId="1" applyNumberFormat="1" applyFill="1"/>
    <xf numFmtId="164" fontId="1" fillId="8" borderId="2" xfId="1" applyNumberFormat="1" applyFill="1" applyBorder="1"/>
    <xf numFmtId="164" fontId="1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(&#1076;&#1072;&#1085;&#1085;&#1099;&#1077;)&#1076;&#1074;%2025,08,25%20&#1090;&#1096;&#1088;&#1089;&#1095;%20&#1084;&#1088;&#1090;&#1088;&#1075;%20&#1082;&#1080;%20&#1086;&#1090;%20&#1064;&#1091;&#1074;&#1072;&#1083;&#1086;&#1074;&#1086;&#1081;%20(&#1089;&#1086;&#1075;&#1083;&#1072;&#1089;&#1086;&#1074;&#1072;&#1083;%20&#1051;&#1099;&#1075;&#1080;&#1085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87;&#1088;&#1086;&#1076;&#1072;&#1078;&#1080;%20&#1058;&#1072;&#1096;&#1082;&#1077;&#1085;&#1090;%2012,08,25-18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25,08,25%20&#1052;&#1080;&#1088;&#1072;&#1090;&#1086;&#1088;&#1075;%20&#1050;&#1048;%20&#1058;&#1072;&#1096;&#1082;&#1077;&#1085;&#1090;/&#1041;&#1083;&#1072;&#1085;&#1082;%20&#1079;&#1072;&#1082;&#1072;&#1079;&#1072;%20&#1052;&#1086;&#1089;&#1087;&#1088;&#1086;&#1076;&#1090;&#1086;&#1088;&#1075;%203%20&#1082;&#1074;&#1072;&#1088;&#1090;&#1072;&#10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F2">
            <v>45895</v>
          </cell>
          <cell r="G2">
            <v>45894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Конечный остаток</v>
          </cell>
          <cell r="H3" t="str">
            <v>крат</v>
          </cell>
          <cell r="I3" t="str">
            <v>сроки</v>
          </cell>
          <cell r="J3" t="str">
            <v>метка</v>
          </cell>
          <cell r="K3" t="str">
            <v>метка2</v>
          </cell>
          <cell r="L3" t="str">
            <v>заяв</v>
          </cell>
          <cell r="M3" t="str">
            <v>разн</v>
          </cell>
          <cell r="N3" t="str">
            <v>без опта</v>
          </cell>
          <cell r="O3" t="str">
            <v>опт</v>
          </cell>
          <cell r="P3" t="str">
            <v>заказ в пути</v>
          </cell>
          <cell r="Q3" t="str">
            <v>ср нов</v>
          </cell>
          <cell r="R3" t="str">
            <v>расчет</v>
          </cell>
          <cell r="S3" t="str">
            <v>заказ филиала</v>
          </cell>
        </row>
        <row r="4">
          <cell r="P4" t="str">
            <v>18,08,</v>
          </cell>
          <cell r="Q4" t="str">
            <v>25,08,</v>
          </cell>
        </row>
        <row r="5">
          <cell r="E5">
            <v>1382</v>
          </cell>
          <cell r="F5">
            <v>2346</v>
          </cell>
          <cell r="G5">
            <v>2512</v>
          </cell>
          <cell r="L5">
            <v>0</v>
          </cell>
          <cell r="M5">
            <v>1382</v>
          </cell>
          <cell r="N5">
            <v>0</v>
          </cell>
          <cell r="O5">
            <v>0</v>
          </cell>
          <cell r="P5">
            <v>4830</v>
          </cell>
          <cell r="Q5">
            <v>439.8</v>
          </cell>
          <cell r="R5">
            <v>3819</v>
          </cell>
          <cell r="S5">
            <v>6720</v>
          </cell>
        </row>
        <row r="6">
          <cell r="A6" t="str">
            <v>КП Колбаса в/к Балыковая ВУ охл 300г*6  МИРАТОРГ</v>
          </cell>
          <cell r="B6" t="str">
            <v>шт</v>
          </cell>
          <cell r="C6">
            <v>255</v>
          </cell>
          <cell r="E6">
            <v>214</v>
          </cell>
          <cell r="F6">
            <v>21</v>
          </cell>
          <cell r="G6">
            <v>33</v>
          </cell>
          <cell r="H6">
            <v>0.3</v>
          </cell>
          <cell r="J6">
            <v>1010027650</v>
          </cell>
          <cell r="M6">
            <v>214</v>
          </cell>
          <cell r="P6">
            <v>500</v>
          </cell>
          <cell r="Q6">
            <v>42.8</v>
          </cell>
          <cell r="R6">
            <v>549</v>
          </cell>
          <cell r="S6">
            <v>600</v>
          </cell>
        </row>
        <row r="7">
          <cell r="A7" t="str">
            <v>Колбаса п/к Краковская ОХЛ ВУ 330г*5 (1,65 кг)  МИРАТОРГ</v>
          </cell>
          <cell r="B7" t="str">
            <v>шт</v>
          </cell>
          <cell r="C7">
            <v>34</v>
          </cell>
          <cell r="E7">
            <v>34</v>
          </cell>
          <cell r="H7">
            <v>0.33</v>
          </cell>
          <cell r="M7">
            <v>34</v>
          </cell>
          <cell r="P7">
            <v>140</v>
          </cell>
          <cell r="Q7">
            <v>6.8</v>
          </cell>
          <cell r="R7">
            <v>30</v>
          </cell>
          <cell r="S7">
            <v>300</v>
          </cell>
        </row>
        <row r="8">
          <cell r="A8" t="str">
            <v>Колбаса с/к Сальчичон ВУ ОХЛ 280г*6 (1,68 кг)  МИРАТОРГ</v>
          </cell>
          <cell r="B8" t="str">
            <v>шт</v>
          </cell>
          <cell r="C8">
            <v>255</v>
          </cell>
          <cell r="E8">
            <v>40</v>
          </cell>
          <cell r="F8">
            <v>186</v>
          </cell>
          <cell r="G8">
            <v>194</v>
          </cell>
          <cell r="H8">
            <v>0.28000000000000003</v>
          </cell>
          <cell r="M8">
            <v>40</v>
          </cell>
          <cell r="Q8">
            <v>8</v>
          </cell>
          <cell r="R8">
            <v>14</v>
          </cell>
          <cell r="S8">
            <v>200</v>
          </cell>
        </row>
        <row r="9">
          <cell r="A9" t="str">
            <v>МХБ Ветчина для завтрака ШТ. ОХЛ п/а 400г*6 (2,4кг) МИРАТОРГ</v>
          </cell>
          <cell r="B9" t="str">
            <v>шт</v>
          </cell>
          <cell r="C9">
            <v>295</v>
          </cell>
          <cell r="E9">
            <v>65</v>
          </cell>
          <cell r="F9">
            <v>219</v>
          </cell>
          <cell r="G9">
            <v>229</v>
          </cell>
          <cell r="H9">
            <v>0.4</v>
          </cell>
          <cell r="I9">
            <v>75</v>
          </cell>
          <cell r="J9">
            <v>1010016111</v>
          </cell>
          <cell r="M9">
            <v>65</v>
          </cell>
          <cell r="P9">
            <v>100</v>
          </cell>
          <cell r="Q9">
            <v>13</v>
          </cell>
          <cell r="R9">
            <v>6</v>
          </cell>
          <cell r="S9">
            <v>100</v>
          </cell>
        </row>
        <row r="10">
          <cell r="A10" t="str">
            <v>МХБ Колб полусухая «Салями» ШТ. ВУ ОХЛ 280гр*8  МИРАТОРГ</v>
          </cell>
          <cell r="B10" t="str">
            <v>шт</v>
          </cell>
          <cell r="E10">
            <v>-6</v>
          </cell>
          <cell r="H10">
            <v>0.28000000000000003</v>
          </cell>
          <cell r="I10">
            <v>120</v>
          </cell>
          <cell r="M10">
            <v>-6</v>
          </cell>
          <cell r="P10">
            <v>750</v>
          </cell>
          <cell r="Q10">
            <v>45</v>
          </cell>
          <cell r="R10">
            <v>375</v>
          </cell>
          <cell r="S10">
            <v>700</v>
          </cell>
        </row>
        <row r="11">
          <cell r="A11" t="str">
            <v>МХБ Колбаса вареная Докторская ШТ. п/а ОХЛ 470г*6 (2,82 кг) МИРАТОРГ</v>
          </cell>
          <cell r="B11" t="str">
            <v>шт</v>
          </cell>
          <cell r="C11">
            <v>299</v>
          </cell>
          <cell r="E11">
            <v>45</v>
          </cell>
          <cell r="F11">
            <v>239</v>
          </cell>
          <cell r="G11">
            <v>251</v>
          </cell>
          <cell r="H11">
            <v>0.47</v>
          </cell>
          <cell r="I11">
            <v>75</v>
          </cell>
          <cell r="J11">
            <v>1010015954</v>
          </cell>
          <cell r="M11">
            <v>45</v>
          </cell>
          <cell r="P11">
            <v>60</v>
          </cell>
          <cell r="Q11">
            <v>9</v>
          </cell>
          <cell r="R11">
            <v>-74</v>
          </cell>
          <cell r="S11">
            <v>80</v>
          </cell>
        </row>
        <row r="12">
          <cell r="A12" t="str">
            <v>МХБ Колбаса вареная Классическая ШТ. ОХЛ п/а 470г*6 (2,82кг) МИРАТОРГ</v>
          </cell>
          <cell r="B12" t="str">
            <v>шт</v>
          </cell>
          <cell r="C12">
            <v>174</v>
          </cell>
          <cell r="E12">
            <v>20</v>
          </cell>
          <cell r="F12">
            <v>145</v>
          </cell>
          <cell r="G12">
            <v>148</v>
          </cell>
          <cell r="H12">
            <v>0.47</v>
          </cell>
          <cell r="I12">
            <v>75</v>
          </cell>
          <cell r="J12">
            <v>1010016092</v>
          </cell>
          <cell r="M12">
            <v>20</v>
          </cell>
          <cell r="P12">
            <v>80</v>
          </cell>
          <cell r="Q12">
            <v>4</v>
          </cell>
          <cell r="R12">
            <v>-125</v>
          </cell>
          <cell r="S12">
            <v>80</v>
          </cell>
        </row>
        <row r="13">
          <cell r="A13" t="str">
            <v>МХБ Колбаса вареная Молочная ШТ. п/а ОХЛ 470*6 (2,82 кг) МИРАТОРГ</v>
          </cell>
          <cell r="B13" t="str">
            <v>шт</v>
          </cell>
          <cell r="C13">
            <v>260</v>
          </cell>
          <cell r="E13">
            <v>26</v>
          </cell>
          <cell r="F13">
            <v>218</v>
          </cell>
          <cell r="G13">
            <v>230</v>
          </cell>
          <cell r="H13">
            <v>0.47</v>
          </cell>
          <cell r="I13">
            <v>75</v>
          </cell>
          <cell r="J13">
            <v>1010015952</v>
          </cell>
          <cell r="M13">
            <v>26</v>
          </cell>
          <cell r="Q13">
            <v>5.2</v>
          </cell>
          <cell r="R13">
            <v>-88</v>
          </cell>
          <cell r="S13">
            <v>80</v>
          </cell>
        </row>
        <row r="14">
          <cell r="A14" t="str">
            <v>МХБ Колбаса варено-копченая Балыковая ШТ. Ф/О ОХЛ В/У 375г*6 (2,25кг) МИРАТОРГ</v>
          </cell>
          <cell r="B14" t="str">
            <v>шт</v>
          </cell>
          <cell r="E14">
            <v>-2</v>
          </cell>
          <cell r="H14">
            <v>0</v>
          </cell>
          <cell r="I14">
            <v>55</v>
          </cell>
          <cell r="J14">
            <v>1010023348</v>
          </cell>
          <cell r="M14">
            <v>-2</v>
          </cell>
          <cell r="P14">
            <v>0</v>
          </cell>
          <cell r="Q14">
            <v>40</v>
          </cell>
          <cell r="R14">
            <v>1000</v>
          </cell>
        </row>
        <row r="15">
          <cell r="A15" t="str">
            <v>МХБ Колбаса варено-копченая Сервелат Финский ШТ. Ф/О ОХЛ В/У 375г*6 (2,25кг) МИРАТОРГ</v>
          </cell>
          <cell r="B15" t="str">
            <v>шт</v>
          </cell>
          <cell r="C15">
            <v>200</v>
          </cell>
          <cell r="E15">
            <v>198</v>
          </cell>
          <cell r="H15">
            <v>0.375</v>
          </cell>
          <cell r="I15">
            <v>55</v>
          </cell>
          <cell r="J15">
            <v>1010022954</v>
          </cell>
          <cell r="M15">
            <v>198</v>
          </cell>
          <cell r="P15">
            <v>500</v>
          </cell>
          <cell r="Q15">
            <v>39.6</v>
          </cell>
          <cell r="R15">
            <v>490</v>
          </cell>
          <cell r="S15">
            <v>700</v>
          </cell>
        </row>
        <row r="16">
          <cell r="A16" t="str">
            <v>МХБ Колбаса варено-копченая Сервелат ШТ. Ф/О ОХЛ В/У 375г*6 (2,25кг) МИРАТОРГ</v>
          </cell>
          <cell r="B16" t="str">
            <v>шт</v>
          </cell>
          <cell r="C16">
            <v>178</v>
          </cell>
          <cell r="E16">
            <v>172</v>
          </cell>
          <cell r="F16">
            <v>0</v>
          </cell>
          <cell r="G16">
            <v>3</v>
          </cell>
          <cell r="H16">
            <v>0.375</v>
          </cell>
          <cell r="I16">
            <v>55</v>
          </cell>
          <cell r="J16">
            <v>1010016034</v>
          </cell>
          <cell r="M16">
            <v>172</v>
          </cell>
          <cell r="P16">
            <v>500</v>
          </cell>
          <cell r="Q16">
            <v>34.4</v>
          </cell>
          <cell r="R16">
            <v>360</v>
          </cell>
          <cell r="S16">
            <v>600</v>
          </cell>
        </row>
        <row r="17">
          <cell r="A17" t="str">
            <v>МХБ Колбаса полукопченая Краковская ШТ. н/о ОХЛ 430*6 (2,58кг) МИРАТОРГ</v>
          </cell>
          <cell r="B17" t="str">
            <v>шт</v>
          </cell>
          <cell r="H17">
            <v>0.43</v>
          </cell>
          <cell r="I17">
            <v>55</v>
          </cell>
          <cell r="J17">
            <v>1010016024</v>
          </cell>
          <cell r="M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A18" t="str">
            <v>МХБ Колбаса полукопченая Чесночная ШТ. ф/о ОХЛ 375г*6 (2,25кг) МИРАТОРГ</v>
          </cell>
          <cell r="B18" t="str">
            <v>шт</v>
          </cell>
          <cell r="C18">
            <v>1</v>
          </cell>
          <cell r="E18">
            <v>-6</v>
          </cell>
          <cell r="H18">
            <v>0.375</v>
          </cell>
          <cell r="I18">
            <v>55</v>
          </cell>
          <cell r="J18">
            <v>1010023122</v>
          </cell>
          <cell r="M18">
            <v>-6</v>
          </cell>
          <cell r="P18">
            <v>300</v>
          </cell>
          <cell r="Q18">
            <v>35</v>
          </cell>
          <cell r="R18">
            <v>575</v>
          </cell>
          <cell r="S18">
            <v>700</v>
          </cell>
        </row>
        <row r="19">
          <cell r="A19" t="str">
            <v>МХБ Колбаса с/к "Куршская" ВУ ОХЛ 280г*8 (2,24 кг)  МИРАТОРГ</v>
          </cell>
          <cell r="B19" t="str">
            <v>шт</v>
          </cell>
          <cell r="C19">
            <v>701</v>
          </cell>
          <cell r="E19">
            <v>3</v>
          </cell>
          <cell r="F19">
            <v>696</v>
          </cell>
          <cell r="G19">
            <v>696</v>
          </cell>
          <cell r="H19">
            <v>0.28000000000000003</v>
          </cell>
          <cell r="I19">
            <v>120</v>
          </cell>
          <cell r="J19">
            <v>1010030636</v>
          </cell>
          <cell r="M19">
            <v>3</v>
          </cell>
          <cell r="Q19">
            <v>0.6</v>
          </cell>
          <cell r="R19">
            <v>-681</v>
          </cell>
        </row>
        <row r="20">
          <cell r="A20" t="str">
            <v>МХБ Колбаса сыровяленая Сальчичон ШТ. ф/о ОХЛ 300г*6 (1,8 кг) МИРАТОРГ</v>
          </cell>
          <cell r="B20" t="str">
            <v>шт</v>
          </cell>
          <cell r="C20">
            <v>300</v>
          </cell>
          <cell r="E20">
            <v>5</v>
          </cell>
          <cell r="H20">
            <v>0.3</v>
          </cell>
          <cell r="I20">
            <v>120</v>
          </cell>
          <cell r="J20">
            <v>1010030879</v>
          </cell>
          <cell r="M20">
            <v>5</v>
          </cell>
          <cell r="Q20">
            <v>1</v>
          </cell>
          <cell r="R20">
            <v>25</v>
          </cell>
        </row>
        <row r="21">
          <cell r="A21" t="str">
            <v>МХБ Колбаса сырокопченая Брауншвейгская ШТ. ВУ ОХЛ 300гр*8 (2,4 кг) МИРАТОРГ</v>
          </cell>
          <cell r="B21" t="str">
            <v>шт</v>
          </cell>
          <cell r="C21">
            <v>344</v>
          </cell>
          <cell r="E21">
            <v>59</v>
          </cell>
          <cell r="F21">
            <v>239</v>
          </cell>
          <cell r="G21">
            <v>269</v>
          </cell>
          <cell r="H21">
            <v>0.3</v>
          </cell>
          <cell r="I21">
            <v>150</v>
          </cell>
          <cell r="J21">
            <v>1010023983</v>
          </cell>
          <cell r="M21">
            <v>59</v>
          </cell>
          <cell r="P21">
            <v>250</v>
          </cell>
          <cell r="Q21">
            <v>20</v>
          </cell>
          <cell r="R21">
            <v>11</v>
          </cell>
          <cell r="S21">
            <v>80</v>
          </cell>
        </row>
        <row r="22">
          <cell r="A22" t="str">
            <v>МХБ Мясной продукт из свинины сырокопченый Бекон ШТ. ОХЛ ВУ 200г*10 (2 кг) МИРАТОРГ</v>
          </cell>
          <cell r="B22" t="str">
            <v>шт</v>
          </cell>
          <cell r="C22">
            <v>716</v>
          </cell>
          <cell r="E22">
            <v>255</v>
          </cell>
          <cell r="F22">
            <v>392</v>
          </cell>
          <cell r="G22">
            <v>455</v>
          </cell>
          <cell r="H22">
            <v>0.2</v>
          </cell>
          <cell r="I22">
            <v>90</v>
          </cell>
          <cell r="J22">
            <v>1010025585</v>
          </cell>
          <cell r="M22">
            <v>255</v>
          </cell>
          <cell r="P22">
            <v>500</v>
          </cell>
          <cell r="Q22">
            <v>51</v>
          </cell>
          <cell r="R22">
            <v>383</v>
          </cell>
          <cell r="S22">
            <v>500</v>
          </cell>
        </row>
        <row r="23">
          <cell r="A23" t="str">
            <v>МХБ Сервелат Мраморный ШТ. в/к ВУ ОХЛ 330г*6 (1,98кг)  МИРАТОРГ</v>
          </cell>
          <cell r="B23" t="str">
            <v>шт</v>
          </cell>
          <cell r="C23">
            <v>175</v>
          </cell>
          <cell r="E23">
            <v>154</v>
          </cell>
          <cell r="F23">
            <v>0</v>
          </cell>
          <cell r="G23">
            <v>13</v>
          </cell>
          <cell r="H23">
            <v>0.33</v>
          </cell>
          <cell r="I23">
            <v>55</v>
          </cell>
          <cell r="J23">
            <v>1010029655</v>
          </cell>
          <cell r="M23">
            <v>154</v>
          </cell>
          <cell r="P23">
            <v>400</v>
          </cell>
          <cell r="Q23">
            <v>30.8</v>
          </cell>
          <cell r="R23">
            <v>370</v>
          </cell>
          <cell r="S23">
            <v>600</v>
          </cell>
        </row>
        <row r="24">
          <cell r="A24" t="str">
            <v>Сервелат Коньячный в/к ВУ ОХЛ 375гр  МИРАТОРГ</v>
          </cell>
          <cell r="B24" t="str">
            <v>шт</v>
          </cell>
          <cell r="E24">
            <v>-12</v>
          </cell>
          <cell r="H24">
            <v>0.375</v>
          </cell>
          <cell r="I24">
            <v>55</v>
          </cell>
          <cell r="J24">
            <v>1010022952</v>
          </cell>
          <cell r="M24">
            <v>-12</v>
          </cell>
          <cell r="P24">
            <v>350</v>
          </cell>
          <cell r="Q24">
            <v>30</v>
          </cell>
          <cell r="R24">
            <v>400</v>
          </cell>
          <cell r="S24">
            <v>600</v>
          </cell>
        </row>
        <row r="25">
          <cell r="A25" t="str">
            <v>Сервелат полусухой с/к ВУ ОХЛ 300гр МИРАТОРГ</v>
          </cell>
          <cell r="B25" t="str">
            <v>шт</v>
          </cell>
          <cell r="C25">
            <v>118</v>
          </cell>
          <cell r="E25">
            <v>118</v>
          </cell>
          <cell r="F25">
            <v>-9</v>
          </cell>
          <cell r="G25">
            <v>-9</v>
          </cell>
          <cell r="H25">
            <v>0.3</v>
          </cell>
          <cell r="I25">
            <v>150</v>
          </cell>
          <cell r="J25">
            <v>1010023830</v>
          </cell>
          <cell r="M25">
            <v>118</v>
          </cell>
          <cell r="P25">
            <v>400</v>
          </cell>
          <cell r="Q25">
            <v>23.6</v>
          </cell>
          <cell r="R25">
            <v>199</v>
          </cell>
          <cell r="S25">
            <v>800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12.08.2025 - 18.08.2025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12.08.25</v>
          </cell>
          <cell r="E6" t="str">
            <v>13.08.25</v>
          </cell>
          <cell r="F6" t="str">
            <v>14.08.25</v>
          </cell>
        </row>
        <row r="8">
          <cell r="A8" t="str">
            <v>2074-Сосиски Молочные для завтрака Особый рецепт</v>
          </cell>
          <cell r="C8">
            <v>802.73</v>
          </cell>
          <cell r="D8">
            <v>222.22</v>
          </cell>
          <cell r="E8">
            <v>96.370999999999995</v>
          </cell>
          <cell r="F8">
            <v>109.479</v>
          </cell>
        </row>
        <row r="9">
          <cell r="A9" t="str">
            <v>1721-Сосиски Вязанка Сливочные ТМ Стародворские колбасы</v>
          </cell>
          <cell r="C9">
            <v>567.19600000000003</v>
          </cell>
          <cell r="D9">
            <v>245.38399999999999</v>
          </cell>
          <cell r="E9">
            <v>37.042999999999999</v>
          </cell>
        </row>
        <row r="10">
          <cell r="A10" t="str">
            <v>7187 ГРУДИНКА ПРЕМИУМ к/в мл/к в/у 0.3кг_50с  ОСТАНКИНО</v>
          </cell>
          <cell r="C10">
            <v>960</v>
          </cell>
          <cell r="D10">
            <v>-3</v>
          </cell>
        </row>
        <row r="11">
          <cell r="A11" t="str">
            <v>2472 Сардельки Левантские Особая Без свинины Весовые NDX мгс Особый рецепт, вес 1кг</v>
          </cell>
          <cell r="C11">
            <v>313.89</v>
          </cell>
          <cell r="D11">
            <v>38.393000000000001</v>
          </cell>
          <cell r="E11">
            <v>37.881</v>
          </cell>
          <cell r="F11">
            <v>83.825000000000003</v>
          </cell>
        </row>
        <row r="12">
          <cell r="A12" t="str">
            <v>Сервелат полусухой с/к ВУ ОХЛ 300гр МИРАТОРГ</v>
          </cell>
          <cell r="C12">
            <v>273</v>
          </cell>
          <cell r="D12">
            <v>-1</v>
          </cell>
        </row>
        <row r="13">
          <cell r="A13" t="str">
            <v>7070 СОЧНЫЕ ПМ сос п/о мгс 1.5*4_А_50с  ОСТАНКИНО</v>
          </cell>
          <cell r="C13">
            <v>358.44900000000001</v>
          </cell>
          <cell r="F13">
            <v>-1.571</v>
          </cell>
        </row>
        <row r="14">
          <cell r="A14" t="str">
            <v>КП Колбаса в/к Балыковая ВУ охл 300г*6  МИРАТОРГ</v>
          </cell>
          <cell r="C14">
            <v>364</v>
          </cell>
        </row>
        <row r="15">
          <cell r="A15" t="str">
            <v>МХБ Колб полусухая «Салями» ШТ. ВУ ОХЛ 300гр*8  МИРАТОРГ</v>
          </cell>
          <cell r="C15">
            <v>321</v>
          </cell>
          <cell r="D15">
            <v>111</v>
          </cell>
          <cell r="E15">
            <v>22</v>
          </cell>
          <cell r="F15">
            <v>10</v>
          </cell>
        </row>
        <row r="16">
          <cell r="A16" t="str">
            <v>0222-Ветчины Дугушка Дугушка б/о Стародворье, 1кг</v>
          </cell>
          <cell r="C16">
            <v>218.852</v>
          </cell>
          <cell r="D16">
            <v>77.814999999999998</v>
          </cell>
          <cell r="E16">
            <v>16.707000000000001</v>
          </cell>
          <cell r="F16">
            <v>12.826000000000001</v>
          </cell>
        </row>
        <row r="17">
          <cell r="A17" t="str">
            <v>0178 Ветчины Нежная Особая Особая Весовые П/а Особый рецепт большой батон  ПОКОМ</v>
          </cell>
          <cell r="C17">
            <v>208.92099999999999</v>
          </cell>
          <cell r="D17">
            <v>52.698</v>
          </cell>
          <cell r="E17">
            <v>17.599</v>
          </cell>
          <cell r="F17">
            <v>17.655000000000001</v>
          </cell>
        </row>
        <row r="18">
          <cell r="A18" t="str">
            <v>Вареные колбасы Сливушка Вязанка Фикс.вес 0,45 П/а Вязанка  ПОКОМ</v>
          </cell>
          <cell r="C18">
            <v>404</v>
          </cell>
          <cell r="D18">
            <v>194</v>
          </cell>
          <cell r="E18">
            <v>2</v>
          </cell>
        </row>
        <row r="19">
          <cell r="A19" t="str">
            <v>4087   СЕРВЕЛАТ КОПЧЕНЫЙ НА БУКЕ в/к в/К 0,35</v>
          </cell>
          <cell r="C19">
            <v>517</v>
          </cell>
          <cell r="D19">
            <v>161</v>
          </cell>
          <cell r="E19">
            <v>45</v>
          </cell>
          <cell r="F19">
            <v>32</v>
          </cell>
        </row>
        <row r="20">
          <cell r="A20" t="str">
            <v>МХБ Колбаса варено-копченая Сервелат Финский ШТ. Ф/О ОХЛ В/У 375г*6 (2,25кг) МИРАТОРГ</v>
          </cell>
          <cell r="C20">
            <v>338</v>
          </cell>
          <cell r="D20">
            <v>-4</v>
          </cell>
          <cell r="E20">
            <v>-3</v>
          </cell>
        </row>
        <row r="21">
          <cell r="A21" t="str">
            <v>МХБ Сервелат Мраморный ШТ. в/к ВУ ОХЛ 330г*6 (1,98кг)  МИРАТОРГ</v>
          </cell>
          <cell r="C21">
            <v>308</v>
          </cell>
          <cell r="D21">
            <v>-2</v>
          </cell>
          <cell r="F21">
            <v>-2</v>
          </cell>
        </row>
        <row r="22">
          <cell r="A22" t="str">
            <v>1875-Колбаса Филейная оригинальная ТМ Особый рецепт в оболочке полиамид.  ПОКОМ</v>
          </cell>
          <cell r="C22">
            <v>270.464</v>
          </cell>
          <cell r="D22">
            <v>22.248000000000001</v>
          </cell>
          <cell r="E22">
            <v>50.686</v>
          </cell>
          <cell r="F22">
            <v>68.917000000000002</v>
          </cell>
        </row>
        <row r="23">
          <cell r="A23" t="str">
            <v>6093 САЛЯМИ ИТАЛЬЯНСКАЯ с/к в/у 1/250 8шт_UZ</v>
          </cell>
          <cell r="C23">
            <v>360</v>
          </cell>
          <cell r="D23">
            <v>47</v>
          </cell>
          <cell r="E23">
            <v>1</v>
          </cell>
          <cell r="F23">
            <v>8</v>
          </cell>
        </row>
        <row r="24">
          <cell r="A24" t="str">
            <v>МХБ Колбаса варено-копченая Сервелат ШТ. Ф/О ОХЛ В/У 375г*6 (2,25кг) МИРАТОРГ</v>
          </cell>
          <cell r="C24">
            <v>275</v>
          </cell>
          <cell r="D24">
            <v>-6</v>
          </cell>
          <cell r="E24">
            <v>-3</v>
          </cell>
        </row>
        <row r="25">
          <cell r="A25" t="str">
            <v>1870-Колбаса Со шпиком ТМ Особый рецепт в оболочке полиамид большой батон.  ПОКОМ</v>
          </cell>
          <cell r="C25">
            <v>294.65899999999999</v>
          </cell>
          <cell r="D25">
            <v>72.295000000000002</v>
          </cell>
          <cell r="E25">
            <v>19.933</v>
          </cell>
          <cell r="F25">
            <v>27.494</v>
          </cell>
        </row>
        <row r="26">
          <cell r="A26" t="str">
            <v>7058 ШПИКАЧКИ СОЧНЫЕ С БЕКОНОМ п/о мгс 1*3_60с  ОСТАНКИНО</v>
          </cell>
          <cell r="C26">
            <v>228.398</v>
          </cell>
          <cell r="D26">
            <v>44.999000000000002</v>
          </cell>
          <cell r="E26">
            <v>49.426000000000002</v>
          </cell>
        </row>
        <row r="27">
          <cell r="A27" t="str">
            <v>5096   СЕРВЕЛАТ КРЕМЛЕВСКИЙ в/к в/у_СНГ</v>
          </cell>
          <cell r="C27">
            <v>112.70099999999999</v>
          </cell>
          <cell r="D27">
            <v>29.145</v>
          </cell>
          <cell r="E27">
            <v>7.8159999999999998</v>
          </cell>
          <cell r="F27">
            <v>5.1589999999999998</v>
          </cell>
        </row>
        <row r="28">
          <cell r="A28" t="str">
            <v>2150 В/к колбасы Рубленая Запеченная Дугушка Весовые Вектор Стародворье, вес 1кг</v>
          </cell>
          <cell r="C28">
            <v>159.733</v>
          </cell>
          <cell r="D28">
            <v>36.11</v>
          </cell>
          <cell r="E28">
            <v>16.673999999999999</v>
          </cell>
          <cell r="F28">
            <v>12.849</v>
          </cell>
        </row>
        <row r="29">
          <cell r="A29" t="str">
            <v>5608 СЕРВЕЛАТ ФИНСКИЙ в/к в/у срез 0.35кг_СНГ</v>
          </cell>
          <cell r="C29">
            <v>438</v>
          </cell>
          <cell r="D29">
            <v>144</v>
          </cell>
          <cell r="E29">
            <v>33</v>
          </cell>
          <cell r="F29">
            <v>15</v>
          </cell>
        </row>
        <row r="30">
          <cell r="A30" t="str">
            <v>2634 Колбаса Дугушка Стародворская ТМ Стародворье ТС Дугушка  ПОКОМ</v>
          </cell>
          <cell r="C30">
            <v>199.67599999999999</v>
          </cell>
          <cell r="D30">
            <v>70.587000000000003</v>
          </cell>
          <cell r="E30">
            <v>17.193999999999999</v>
          </cell>
          <cell r="F30">
            <v>9.4130000000000003</v>
          </cell>
        </row>
        <row r="31">
          <cell r="A31" t="str">
            <v>1869-Колбаса Молочная ТМ Особый рецепт в оболочке полиамид большой батон.  ПОКОМ</v>
          </cell>
          <cell r="C31">
            <v>269.41899999999998</v>
          </cell>
          <cell r="D31">
            <v>54.872999999999998</v>
          </cell>
          <cell r="E31">
            <v>34.722999999999999</v>
          </cell>
          <cell r="F31">
            <v>12.432</v>
          </cell>
        </row>
        <row r="32">
          <cell r="A32" t="str">
            <v>1205 Копченые колбасы Салями Мясорубская с рубленым шпиком срез Бордо ф/в 0,35 фиброуз Стародворье  ПОКОМ</v>
          </cell>
          <cell r="C32">
            <v>445</v>
          </cell>
          <cell r="D32">
            <v>176</v>
          </cell>
          <cell r="E32">
            <v>53</v>
          </cell>
          <cell r="F32">
            <v>45</v>
          </cell>
        </row>
        <row r="33">
          <cell r="A33" t="str">
            <v>1120 В/к колбасы Сервелат Запеченный Дугушка Вес Вектор Стародворье, вес 1кг</v>
          </cell>
          <cell r="C33">
            <v>149.72900000000001</v>
          </cell>
          <cell r="D33">
            <v>44.432000000000002</v>
          </cell>
          <cell r="E33">
            <v>14.053000000000001</v>
          </cell>
          <cell r="F33">
            <v>8.3369999999999997</v>
          </cell>
        </row>
        <row r="34">
          <cell r="A34" t="str">
            <v>МХБ Колбаса полукопченая Чесночная ШТ. ф/о ОХЛ 375г*6 (2,25кг) МИРАТОРГ</v>
          </cell>
          <cell r="C34">
            <v>285</v>
          </cell>
          <cell r="D34">
            <v>-3</v>
          </cell>
          <cell r="E34">
            <v>-3</v>
          </cell>
        </row>
        <row r="35">
          <cell r="A35" t="str">
            <v>1720-Сосиски Вязанка Сливочные ТМ Стародворские колбасы ТС Вязанка амицел в мод газов.среде 0,45кг</v>
          </cell>
          <cell r="C35">
            <v>258</v>
          </cell>
          <cell r="D35">
            <v>152</v>
          </cell>
          <cell r="E35">
            <v>7</v>
          </cell>
        </row>
        <row r="36">
          <cell r="A36" t="str">
            <v>1118 В/к колбасы Салями Запеченая Дугушка  Вектор Стародворье, 1кг</v>
          </cell>
          <cell r="C36">
            <v>136.459</v>
          </cell>
          <cell r="D36">
            <v>39.584000000000003</v>
          </cell>
          <cell r="E36">
            <v>10.53</v>
          </cell>
          <cell r="F36">
            <v>7.0119999999999996</v>
          </cell>
        </row>
        <row r="37">
          <cell r="A37" t="str">
            <v>1202 В/к колбасы Сервелат Мясорубский с мелкорубленным окороком срез Бордо Фикс.вес 0,35 фиброуз Ста</v>
          </cell>
          <cell r="C37">
            <v>409</v>
          </cell>
          <cell r="D37">
            <v>169</v>
          </cell>
        </row>
        <row r="38">
          <cell r="A38" t="str">
            <v>2205-Сосиски Молочные для завтрака ТМ Особый рецепт 0,4кг</v>
          </cell>
          <cell r="C38">
            <v>405</v>
          </cell>
          <cell r="D38">
            <v>160</v>
          </cell>
          <cell r="E38">
            <v>103</v>
          </cell>
          <cell r="F38">
            <v>2</v>
          </cell>
        </row>
        <row r="39">
          <cell r="A39" t="str">
            <v>1867-Колбаса Филейная ТМ Особый рецепт в оболочке полиамид большой батон.  ПОКОМ</v>
          </cell>
          <cell r="C39">
            <v>245.22800000000001</v>
          </cell>
          <cell r="D39">
            <v>87.230999999999995</v>
          </cell>
          <cell r="E39">
            <v>53.343000000000004</v>
          </cell>
          <cell r="F39">
            <v>12.502000000000001</v>
          </cell>
        </row>
        <row r="40">
          <cell r="A40" t="str">
            <v>Вареные колбасы Докторская ГОСТ Вязанка Фикс.вес 0,4 Вектор Вязанка  ПОКОМ</v>
          </cell>
          <cell r="C40">
            <v>251</v>
          </cell>
          <cell r="D40">
            <v>74</v>
          </cell>
          <cell r="E40">
            <v>15</v>
          </cell>
          <cell r="F40">
            <v>10</v>
          </cell>
        </row>
        <row r="41">
          <cell r="A41" t="str">
            <v>1411 Сосиски «Сочинки Сливочные» Весовые ТМ «Стародворье» 1,35 кг  ПОКОМ</v>
          </cell>
          <cell r="C41">
            <v>169.81399999999999</v>
          </cell>
          <cell r="D41">
            <v>24.349</v>
          </cell>
          <cell r="E41">
            <v>28.24</v>
          </cell>
          <cell r="F41">
            <v>16.212</v>
          </cell>
        </row>
        <row r="42">
          <cell r="A42" t="str">
            <v>4079 СЕРВЕЛАТ КОПЧЕНЫЙ НА БУКЕ в/к в/у_СНГ</v>
          </cell>
          <cell r="C42">
            <v>128.262</v>
          </cell>
          <cell r="D42">
            <v>29.003</v>
          </cell>
          <cell r="E42">
            <v>9.9559999999999995</v>
          </cell>
          <cell r="F42">
            <v>5.6719999999999997</v>
          </cell>
        </row>
        <row r="43">
          <cell r="A43" t="str">
            <v>МХБ Мясной продукт из свинины сырокопченый Бекон ШТ. ОХЛ ВУ 200г*10 (2 кг) МИРАТОРГ</v>
          </cell>
          <cell r="C43">
            <v>317</v>
          </cell>
          <cell r="D43">
            <v>117</v>
          </cell>
          <cell r="E43">
            <v>19</v>
          </cell>
        </row>
        <row r="44">
          <cell r="A44" t="str">
            <v>Сервелат Коньячный в/к ВУ ОХЛ 375гр  МИРАТОРГ</v>
          </cell>
          <cell r="C44">
            <v>228</v>
          </cell>
          <cell r="D44">
            <v>-10</v>
          </cell>
          <cell r="E44">
            <v>-3</v>
          </cell>
          <cell r="F44">
            <v>-1</v>
          </cell>
        </row>
        <row r="45">
          <cell r="A45" t="str">
            <v>1523-Сосиски Вязанка Молочные ТМ Стародворские колбасы</v>
          </cell>
          <cell r="C45">
            <v>127.40300000000001</v>
          </cell>
          <cell r="D45">
            <v>32.396000000000001</v>
          </cell>
          <cell r="E45">
            <v>11.925000000000001</v>
          </cell>
        </row>
        <row r="46">
          <cell r="A46" t="str">
            <v>6346 ФИЛЕЙНАЯ Папа может вар п/о 0.5кг_СНГ  ОСТАНКИНО</v>
          </cell>
          <cell r="C46">
            <v>358</v>
          </cell>
          <cell r="D46">
            <v>92</v>
          </cell>
          <cell r="E46">
            <v>34</v>
          </cell>
        </row>
        <row r="47">
          <cell r="A47" t="str">
            <v>1370-Сосиски Сочинки Бордо Весовой п/а Стародворье</v>
          </cell>
          <cell r="C47">
            <v>156.13999999999999</v>
          </cell>
          <cell r="D47">
            <v>53.064</v>
          </cell>
          <cell r="E47">
            <v>25.832999999999998</v>
          </cell>
          <cell r="F47">
            <v>2.8849999999999998</v>
          </cell>
        </row>
        <row r="48">
          <cell r="A48" t="str">
            <v>Колбаса п/к Краковская ОХЛ ВУ 330г*5 (1,65 кг)  МИРАТОРГ</v>
          </cell>
          <cell r="C48">
            <v>168</v>
          </cell>
        </row>
        <row r="49">
          <cell r="A49" t="str">
            <v>6094 ЮБИЛЕЙНАЯ с/к в/у_UZ</v>
          </cell>
          <cell r="C49">
            <v>60.226999999999997</v>
          </cell>
          <cell r="D49">
            <v>11.446999999999999</v>
          </cell>
          <cell r="E49">
            <v>1.024</v>
          </cell>
          <cell r="F49">
            <v>3.9209999999999998</v>
          </cell>
        </row>
        <row r="50">
          <cell r="A50" t="str">
            <v>КОПЧ БЕКОН НАР ВУ ШТ 0.18КГ К1.8  ЧЕРКИЗОВО</v>
          </cell>
          <cell r="C50">
            <v>243</v>
          </cell>
          <cell r="D50">
            <v>69</v>
          </cell>
          <cell r="E50">
            <v>9</v>
          </cell>
          <cell r="F50">
            <v>20</v>
          </cell>
        </row>
        <row r="51">
          <cell r="A51" t="str">
            <v>1201 В/к колбасы Сервелат Мясорубский с мелкорубленным окороком Бордо Весовой фиброуз Стародворье  П</v>
          </cell>
          <cell r="C51">
            <v>105.124</v>
          </cell>
          <cell r="D51">
            <v>21.751000000000001</v>
          </cell>
          <cell r="E51">
            <v>13.063000000000001</v>
          </cell>
          <cell r="F51">
            <v>10.842000000000001</v>
          </cell>
        </row>
        <row r="52">
          <cell r="A52" t="str">
            <v>ВАР МОЛОЧНАЯ ПО-Ч НМО 1 КГ К3  ЧЕРКИЗОВО</v>
          </cell>
          <cell r="C52">
            <v>98.36</v>
          </cell>
          <cell r="D52">
            <v>51.241999999999997</v>
          </cell>
          <cell r="E52">
            <v>10.196</v>
          </cell>
          <cell r="F52">
            <v>5.0940000000000003</v>
          </cell>
        </row>
        <row r="53">
          <cell r="A53" t="str">
            <v>6095 ЮБИЛЕЙНАЯ с/к в/у 1/250 8шт_UZ</v>
          </cell>
          <cell r="C53">
            <v>193</v>
          </cell>
          <cell r="D53">
            <v>40</v>
          </cell>
          <cell r="E53">
            <v>9</v>
          </cell>
        </row>
        <row r="54">
          <cell r="A54" t="str">
            <v>1371-Сосиски Сочинки с сочной грудинкой Бордо Фикс.вес 0,4 П/а мгс Стародворье</v>
          </cell>
          <cell r="C54">
            <v>291</v>
          </cell>
          <cell r="D54">
            <v>96</v>
          </cell>
          <cell r="E54">
            <v>27</v>
          </cell>
          <cell r="F54">
            <v>5</v>
          </cell>
        </row>
        <row r="55">
          <cell r="A55" t="str">
            <v>1204 Копченые колбасы Салями Мясорубская с рубленым шпиком Бордо Весовой фиброуз Стародворье  ПОКОМ</v>
          </cell>
          <cell r="C55">
            <v>97.373000000000005</v>
          </cell>
          <cell r="D55">
            <v>25.974</v>
          </cell>
          <cell r="E55">
            <v>9.3889999999999993</v>
          </cell>
          <cell r="F55">
            <v>10.808</v>
          </cell>
        </row>
        <row r="56">
          <cell r="A56" t="str">
            <v>МХБ Колбаса сырокопченая Брауншвейгская ШТ. ВУ ОХЛ 300гр*8 (2,4 кг) МИРАТОРГ</v>
          </cell>
          <cell r="C56">
            <v>102</v>
          </cell>
          <cell r="D56">
            <v>41</v>
          </cell>
          <cell r="E56">
            <v>6</v>
          </cell>
        </row>
        <row r="57">
          <cell r="A57" t="str">
            <v>6091 АРОМАТНАЯ с/к в/у_UZ</v>
          </cell>
          <cell r="C57">
            <v>48.585000000000001</v>
          </cell>
        </row>
        <row r="58">
          <cell r="A58" t="str">
            <v>7075 МОЛОЧ.ПРЕМИУМ ПМ сос п/о мгс 1.5*4_О_50с  ОСТАНКИНО</v>
          </cell>
          <cell r="C58">
            <v>122.684</v>
          </cell>
        </row>
        <row r="59">
          <cell r="A59" t="str">
            <v>1231 Сосиски Сливочные Дугушки Дугушка Весовые П/а Стародворье, вес 1кг</v>
          </cell>
          <cell r="C59">
            <v>97.427000000000007</v>
          </cell>
          <cell r="D59">
            <v>17.036999999999999</v>
          </cell>
          <cell r="E59">
            <v>9.1989999999999998</v>
          </cell>
          <cell r="F59">
            <v>5.375</v>
          </cell>
        </row>
        <row r="60">
          <cell r="A60" t="str">
            <v>1372-Сосиски Сочинки с сочным окороком Бордо Фикс.вес 0,4 П/а мгс Стародворье</v>
          </cell>
          <cell r="C60">
            <v>276</v>
          </cell>
          <cell r="D60">
            <v>83</v>
          </cell>
          <cell r="E60">
            <v>27</v>
          </cell>
          <cell r="F60">
            <v>-1</v>
          </cell>
        </row>
        <row r="61">
          <cell r="A61" t="str">
            <v>ВАР МОЛОЧНАЯ ПО-ЧЕ НМО ШТ 0.4КГ К2.4  ЧЕРКИЗОВО</v>
          </cell>
          <cell r="C61">
            <v>211</v>
          </cell>
          <cell r="D61">
            <v>85</v>
          </cell>
          <cell r="E61">
            <v>13</v>
          </cell>
          <cell r="F61">
            <v>6</v>
          </cell>
        </row>
        <row r="62">
          <cell r="A62" t="str">
            <v>СК БОГОРОДСКАЯ ПРЕСС ФИБ ВУ ШТ0.3КГ К3.6  ЧЕРКИЗОВО</v>
          </cell>
          <cell r="C62">
            <v>125</v>
          </cell>
          <cell r="D62">
            <v>41</v>
          </cell>
          <cell r="E62">
            <v>2</v>
          </cell>
          <cell r="F62">
            <v>14</v>
          </cell>
        </row>
        <row r="63">
          <cell r="A63" t="str">
            <v>Вареные колбасы «Филейская» Фикс.вес 0,45 Вектор ТМ «Вязанка»  ПОКОМ</v>
          </cell>
          <cell r="C63">
            <v>172</v>
          </cell>
          <cell r="D63">
            <v>87</v>
          </cell>
          <cell r="E63">
            <v>10</v>
          </cell>
        </row>
        <row r="64">
          <cell r="A64" t="str">
            <v>6072 ЭКСТРА Папа может вар п/о 0.4кг_UZ</v>
          </cell>
          <cell r="C64">
            <v>278</v>
          </cell>
          <cell r="D64">
            <v>75</v>
          </cell>
          <cell r="E64">
            <v>55</v>
          </cell>
          <cell r="F64">
            <v>18</v>
          </cell>
        </row>
        <row r="65">
          <cell r="A65" t="str">
            <v>6076 МЯСНАЯ Папа может вар п/о 0.4кг_UZ</v>
          </cell>
          <cell r="C65">
            <v>295</v>
          </cell>
          <cell r="D65">
            <v>75</v>
          </cell>
          <cell r="E65">
            <v>18</v>
          </cell>
        </row>
        <row r="66">
          <cell r="A66" t="str">
            <v>У_Фарш куриный "Домашний",зам,в/у0,75кг*8(6кг)  МИРАТОРГ</v>
          </cell>
          <cell r="C66">
            <v>195</v>
          </cell>
          <cell r="F66">
            <v>138</v>
          </cell>
        </row>
        <row r="67">
          <cell r="A67" t="str">
            <v>СК САЛЬЧИЧОН СРЕЗ ФИБ ВУ ШТ 0,3 КГ ЧЕРКИЗОВО (ПРЕМИУМ)</v>
          </cell>
          <cell r="C67">
            <v>82</v>
          </cell>
          <cell r="D67">
            <v>26</v>
          </cell>
          <cell r="E67">
            <v>3</v>
          </cell>
          <cell r="F67">
            <v>6</v>
          </cell>
        </row>
        <row r="68">
          <cell r="A68" t="str">
            <v>Вареные колбасы Молокуша Вязанка Вес п/а Вязанка  ПОКОМ</v>
          </cell>
          <cell r="C68">
            <v>67.421000000000006</v>
          </cell>
          <cell r="D68">
            <v>25.846</v>
          </cell>
          <cell r="E68">
            <v>5.335</v>
          </cell>
        </row>
        <row r="69">
          <cell r="A69" t="str">
            <v>6092 АРОМАТНАЯ с/к в/у 1/250 8шт_UZ</v>
          </cell>
          <cell r="C69">
            <v>119</v>
          </cell>
        </row>
        <row r="70">
          <cell r="A70" t="str">
            <v>СК СЕРВЕЛЕТТИ ПРЕСС СРЕЗ БО ВУ ШТ 0.25КГ  ЧЕРКИЗОВО</v>
          </cell>
          <cell r="C70">
            <v>76</v>
          </cell>
          <cell r="D70">
            <v>35</v>
          </cell>
          <cell r="E70">
            <v>5</v>
          </cell>
          <cell r="F70">
            <v>8</v>
          </cell>
        </row>
        <row r="71">
          <cell r="A71" t="str">
            <v>1851-Колбаса Филедворская по-стародворски ТМ Стародворье в оболочке полиамид 0,4 кг.  ПОКОМ</v>
          </cell>
          <cell r="C71">
            <v>174</v>
          </cell>
          <cell r="D71">
            <v>86</v>
          </cell>
          <cell r="E71">
            <v>13</v>
          </cell>
          <cell r="F71">
            <v>10</v>
          </cell>
        </row>
        <row r="72">
          <cell r="A72" t="str">
            <v>МХБ Ветчина для завтрака ШТ. ОХЛ п/а 400г*6 (2,4кг) МИРАТОРГ</v>
          </cell>
          <cell r="C72">
            <v>78</v>
          </cell>
        </row>
        <row r="73">
          <cell r="A73" t="str">
            <v>1284-Сосиски Баварушки ТМ Баварушка в оболочке амицел в модифицированной газовой среде 0,6 кг.</v>
          </cell>
          <cell r="C73">
            <v>69</v>
          </cell>
          <cell r="D73">
            <v>11</v>
          </cell>
          <cell r="E73">
            <v>6</v>
          </cell>
        </row>
        <row r="74">
          <cell r="A74" t="str">
            <v>1224 В/к колбасы «Сочинка по-европейски с сочной грудинкой» Весовой фиброуз ТМ «Стародворье»  ПОКОМ</v>
          </cell>
          <cell r="C74">
            <v>57.789000000000001</v>
          </cell>
          <cell r="D74">
            <v>23.300999999999998</v>
          </cell>
          <cell r="E74">
            <v>7.4870000000000001</v>
          </cell>
        </row>
        <row r="75">
          <cell r="A75" t="str">
            <v>Вареные колбасы «Филейская» Весовые Вектор ТМ «Вязанка»  ПОКОМ</v>
          </cell>
          <cell r="C75">
            <v>53.884999999999998</v>
          </cell>
          <cell r="D75">
            <v>10.86</v>
          </cell>
          <cell r="E75">
            <v>5.08</v>
          </cell>
        </row>
        <row r="76">
          <cell r="A76" t="str">
            <v>МХБ Колбаса вареная Докторская ШТ. п/а ОХЛ 470г*6 (2,82 кг) МИРАТОРГ</v>
          </cell>
          <cell r="C76">
            <v>80</v>
          </cell>
          <cell r="D76">
            <v>19</v>
          </cell>
          <cell r="E76">
            <v>4</v>
          </cell>
        </row>
        <row r="77">
          <cell r="A77" t="str">
            <v>СК САЛЯМИНИ ВУ ШТ 0.18 КГ  ЧЕРКИЗОВО</v>
          </cell>
          <cell r="C77">
            <v>120</v>
          </cell>
          <cell r="D77">
            <v>24</v>
          </cell>
          <cell r="E77">
            <v>11</v>
          </cell>
        </row>
        <row r="78">
          <cell r="A78" t="str">
            <v>1952-Колбаса Со шпиком ТМ Особый рецепт в оболочке полиамид 0,5 кг.  ПОКОМ</v>
          </cell>
          <cell r="C78">
            <v>125</v>
          </cell>
          <cell r="D78">
            <v>58</v>
          </cell>
          <cell r="E78">
            <v>11</v>
          </cell>
        </row>
        <row r="79">
          <cell r="A79" t="str">
            <v>1871-Колбаса Филейная оригинальная ТМ Особый рецепт в оболочке полиамид 0,4 кг.  ПОКОМ</v>
          </cell>
          <cell r="C79">
            <v>149</v>
          </cell>
          <cell r="D79">
            <v>68</v>
          </cell>
          <cell r="E79">
            <v>12</v>
          </cell>
        </row>
        <row r="80">
          <cell r="A80" t="str">
            <v>0262 Ветчина «Сочинка с сочным окороком» Весовой п/а ТМ «Стародворье»  ПОКОМ</v>
          </cell>
          <cell r="C80">
            <v>49.798000000000002</v>
          </cell>
        </row>
        <row r="81">
          <cell r="A81" t="str">
            <v>2027 Ветчина Нежная п/а ТМ Особый рецепт шт. 0,4кг</v>
          </cell>
          <cell r="C81">
            <v>98</v>
          </cell>
          <cell r="D81">
            <v>50</v>
          </cell>
          <cell r="E81">
            <v>1</v>
          </cell>
          <cell r="F81">
            <v>-3</v>
          </cell>
        </row>
        <row r="82">
          <cell r="A82" t="str">
            <v>МХБ Колбаса сыровяленая Сальчичон ШТ. ф/о ОХЛ 300г*6 (1,8 кг) МИРАТОРГ</v>
          </cell>
          <cell r="C82">
            <v>51</v>
          </cell>
          <cell r="F82">
            <v>6</v>
          </cell>
        </row>
        <row r="83">
          <cell r="A83" t="str">
            <v>Наггетсы куриные хрустящие 300г*12 (3,6кг) Мираторг Россия</v>
          </cell>
          <cell r="C83">
            <v>113</v>
          </cell>
          <cell r="D83">
            <v>70</v>
          </cell>
          <cell r="F83">
            <v>12</v>
          </cell>
        </row>
        <row r="84">
          <cell r="A84" t="str">
            <v>Наггетсы куриные Классические 300г*12 (3,6кг) Мираторг Россия</v>
          </cell>
          <cell r="C84">
            <v>112</v>
          </cell>
          <cell r="D84">
            <v>58</v>
          </cell>
          <cell r="E84">
            <v>21</v>
          </cell>
          <cell r="F84">
            <v>12</v>
          </cell>
        </row>
        <row r="85">
          <cell r="A85" t="str">
            <v>1868-Колбаса Филейная ТМ Особый рецепт в оболочке полиамид 0,5 кг.  ПОКОМ</v>
          </cell>
          <cell r="C85">
            <v>96</v>
          </cell>
          <cell r="D85">
            <v>76</v>
          </cell>
          <cell r="E85">
            <v>1</v>
          </cell>
          <cell r="F85">
            <v>-6</v>
          </cell>
        </row>
        <row r="86">
          <cell r="A86" t="str">
            <v>1461 Сосиски «Баварские» Фикс.вес 0,35 П/а ТМ «Стародворье»  ПОКОМ</v>
          </cell>
          <cell r="C86">
            <v>111</v>
          </cell>
          <cell r="D86">
            <v>25</v>
          </cell>
          <cell r="E86">
            <v>4</v>
          </cell>
        </row>
        <row r="87">
          <cell r="A87" t="str">
            <v>ВК СЕРВ ГОСТ СРЕЗ ФИБ ВУ ШТ 0.5КГ К2  ЧЕРКИЗОВО</v>
          </cell>
          <cell r="C87">
            <v>34</v>
          </cell>
          <cell r="D87">
            <v>25</v>
          </cell>
          <cell r="E87">
            <v>7</v>
          </cell>
          <cell r="F87">
            <v>2</v>
          </cell>
        </row>
        <row r="88">
          <cell r="A88" t="str">
            <v>С/к колбасы Швейцарская Бордо Фикс.вес 0,17 Фиброуз терм/п Стародворье</v>
          </cell>
          <cell r="C88">
            <v>79</v>
          </cell>
          <cell r="D88">
            <v>33</v>
          </cell>
          <cell r="E88">
            <v>6</v>
          </cell>
        </row>
        <row r="89">
          <cell r="A89" t="str">
            <v>СК ОНЕЖСКАЯ СРЕЗ ФИБ ВУ ШТ 0.3КГ K1.8 ЧЕРКИЗОВО</v>
          </cell>
          <cell r="C89">
            <v>41</v>
          </cell>
          <cell r="D89">
            <v>17</v>
          </cell>
          <cell r="E89">
            <v>3</v>
          </cell>
        </row>
        <row r="90">
          <cell r="A90" t="str">
            <v>6078 ФИЛЕЙНАЯ Папа может вар п/о_UZ</v>
          </cell>
          <cell r="C90">
            <v>47.808</v>
          </cell>
          <cell r="D90">
            <v>8.0679999999999996</v>
          </cell>
          <cell r="E90">
            <v>10.765000000000001</v>
          </cell>
        </row>
        <row r="91">
          <cell r="A91" t="str">
            <v>С/к колбасы Баварская Бавария Фикс.вес 0,17 б/о терм/п Стародворье</v>
          </cell>
          <cell r="C91">
            <v>58</v>
          </cell>
          <cell r="D91">
            <v>27</v>
          </cell>
          <cell r="E91">
            <v>6</v>
          </cell>
        </row>
        <row r="92">
          <cell r="A92" t="str">
            <v>МХБ Колбаса вареная Молочная ШТ. п/а ОХЛ 470*6 (2,82 кг) МИРАТОРГ</v>
          </cell>
          <cell r="C92">
            <v>43</v>
          </cell>
          <cell r="D92">
            <v>5</v>
          </cell>
          <cell r="E92">
            <v>1</v>
          </cell>
        </row>
        <row r="93">
          <cell r="A93" t="str">
            <v>1728-Сосиски сливочные по-стародворски в оболочке</v>
          </cell>
          <cell r="C93">
            <v>25.582999999999998</v>
          </cell>
          <cell r="D93">
            <v>2.72</v>
          </cell>
          <cell r="E93">
            <v>1.343</v>
          </cell>
        </row>
        <row r="94">
          <cell r="A94" t="str">
            <v>ВЕТЧ МРАМОРНАЯ ПО-ЧЕРКИЗОВСКИ ШТ 0,4 КГ  ЧЕРКИЗОВО</v>
          </cell>
          <cell r="C94">
            <v>36</v>
          </cell>
          <cell r="D94">
            <v>41</v>
          </cell>
          <cell r="E94">
            <v>-2</v>
          </cell>
        </row>
        <row r="95">
          <cell r="A95" t="str">
            <v>Стейк из мраморной говядины б/к с/м TF ~1кг BLACK ANGUS Мираторг (Брянск) Россия  МИРАТОРГ</v>
          </cell>
          <cell r="C95">
            <v>8</v>
          </cell>
        </row>
        <row r="96">
          <cell r="A96" t="str">
            <v>МХБ Колбаса вареная Классическая ШТ. ОХЛ п/а 470г*6 (2,82кг) МИРАТОРГ</v>
          </cell>
          <cell r="C96">
            <v>43</v>
          </cell>
          <cell r="D96">
            <v>7</v>
          </cell>
          <cell r="E96">
            <v>-1</v>
          </cell>
        </row>
        <row r="97">
          <cell r="A97" t="str">
            <v>Стейк Рибай Choice c/м TF 200г*60 (12 кг) Black Angus  МИРАТОРГ</v>
          </cell>
          <cell r="C97">
            <v>11</v>
          </cell>
          <cell r="D97">
            <v>7</v>
          </cell>
        </row>
        <row r="98">
          <cell r="A98" t="str">
            <v>6075 МЯСНАЯ Папа может вар п/о_UZ</v>
          </cell>
          <cell r="C98">
            <v>26.913</v>
          </cell>
        </row>
        <row r="99">
          <cell r="A99" t="str">
            <v>СК БРАУНШВЕЙГСКАЯ ГОСТ БО СРЕЗ ШТ 0,2КГ  ЧЕРКИЗОВО</v>
          </cell>
          <cell r="C99">
            <v>27</v>
          </cell>
          <cell r="D99">
            <v>21</v>
          </cell>
          <cell r="E99">
            <v>3</v>
          </cell>
          <cell r="F99">
            <v>2</v>
          </cell>
        </row>
        <row r="100">
          <cell r="A100" t="str">
            <v>Колбаса с/к Сальчичон ВУ ОХЛ 280г*6 (1,68 кг)  МИРАТОРГ</v>
          </cell>
          <cell r="C100">
            <v>15</v>
          </cell>
        </row>
        <row r="101">
          <cell r="A101" t="str">
            <v>0232 С/к колбасы Княжеская Бордо Весовые б/о терм/п Стародворье</v>
          </cell>
          <cell r="C101">
            <v>4.1820000000000004</v>
          </cell>
          <cell r="D101">
            <v>1.149</v>
          </cell>
        </row>
        <row r="102">
          <cell r="A102" t="str">
            <v>Пельмени "Из мраморной говядины" с/м пленка  400г*16(6,4кг) BLACK ANGUS Мираторг (Брянск) Россия</v>
          </cell>
          <cell r="C102">
            <v>31</v>
          </cell>
          <cell r="D102">
            <v>10</v>
          </cell>
          <cell r="F102">
            <v>8</v>
          </cell>
        </row>
        <row r="103">
          <cell r="A103" t="str">
            <v>Пельмени «Сочные» ГВ зам пакет 700г*8  МИРАТОРГ</v>
          </cell>
          <cell r="C103">
            <v>33</v>
          </cell>
          <cell r="D103">
            <v>10</v>
          </cell>
          <cell r="F103">
            <v>8</v>
          </cell>
        </row>
        <row r="104">
          <cell r="A104" t="str">
            <v>МХБ Колбаса с/к "Куршская" ВУ ОХЛ 280г*8 (2,24 кг)  МИРАТОРГ</v>
          </cell>
          <cell r="C104">
            <v>12</v>
          </cell>
          <cell r="E104">
            <v>-2</v>
          </cell>
        </row>
        <row r="105">
          <cell r="A105" t="str">
            <v>Фарш говяжий зам 0,4кг ШТ  TF  МИРАТОРГ</v>
          </cell>
          <cell r="C105">
            <v>13</v>
          </cell>
          <cell r="D105">
            <v>2</v>
          </cell>
          <cell r="E105">
            <v>5</v>
          </cell>
        </row>
        <row r="106">
          <cell r="A106" t="str">
            <v>Вишня б/косточки с/м 300г*20 (6кг) Мираторг Россия</v>
          </cell>
          <cell r="C106">
            <v>15</v>
          </cell>
          <cell r="D106">
            <v>3</v>
          </cell>
          <cell r="F106">
            <v>5</v>
          </cell>
        </row>
        <row r="107">
          <cell r="A107" t="str">
            <v>Сырники с вишневой начинкой ЗАМ 280гр*4 (1,12кг) Мираторг Трио Россия</v>
          </cell>
          <cell r="C107">
            <v>20</v>
          </cell>
          <cell r="D107">
            <v>7</v>
          </cell>
          <cell r="F107">
            <v>4</v>
          </cell>
        </row>
        <row r="108">
          <cell r="A108" t="str">
            <v>Сырники классические ЗАМ 280гр*4 (1,12кг) Мираторг Трио Россия</v>
          </cell>
          <cell r="C108">
            <v>20</v>
          </cell>
          <cell r="D108">
            <v>9</v>
          </cell>
          <cell r="F108">
            <v>3</v>
          </cell>
        </row>
        <row r="109">
          <cell r="A109" t="str">
            <v>Палочки рыбные из фарша тресковых пород 270г*12 (3,24кг) ООО "Мираторг Запад" РОССИЯ  МИРАТОРГ</v>
          </cell>
          <cell r="C109">
            <v>20</v>
          </cell>
          <cell r="D109">
            <v>10</v>
          </cell>
          <cell r="F109">
            <v>5</v>
          </cell>
        </row>
        <row r="110">
          <cell r="A110" t="str">
            <v>Карибская смесь с/м 400г*10 (4кг) Мираторг Россия</v>
          </cell>
          <cell r="C110">
            <v>15</v>
          </cell>
          <cell r="D110">
            <v>6</v>
          </cell>
          <cell r="E110">
            <v>2</v>
          </cell>
          <cell r="F110">
            <v>3</v>
          </cell>
        </row>
        <row r="111">
          <cell r="A111" t="str">
            <v>Картофель фри с/м 500г*10 (5кг) МИРАТОРГ Россия</v>
          </cell>
          <cell r="C111">
            <v>12</v>
          </cell>
          <cell r="D111">
            <v>8</v>
          </cell>
        </row>
        <row r="112">
          <cell r="A112" t="str">
            <v>Черная смородина с/м 300г*10 (3кг) Россия Мираторг</v>
          </cell>
          <cell r="C112">
            <v>11</v>
          </cell>
          <cell r="D112">
            <v>3</v>
          </cell>
          <cell r="F112">
            <v>5</v>
          </cell>
        </row>
        <row r="113">
          <cell r="A113" t="str">
            <v>Сырники с клубн.нач. 280гр ЗАМ  МИРАТОРГ</v>
          </cell>
          <cell r="C113">
            <v>11</v>
          </cell>
          <cell r="D113">
            <v>7</v>
          </cell>
          <cell r="F113">
            <v>1</v>
          </cell>
        </row>
        <row r="114">
          <cell r="A114" t="str">
            <v>Мексиканская смесь с/м 400г*10 (4кг) Мираторг Россия</v>
          </cell>
          <cell r="C114">
            <v>13</v>
          </cell>
          <cell r="D114">
            <v>5</v>
          </cell>
          <cell r="E114">
            <v>2</v>
          </cell>
          <cell r="F114">
            <v>3</v>
          </cell>
        </row>
        <row r="115">
          <cell r="A115" t="str">
            <v>Брокколи капуста 400 ЗАМ  МИРАТОРГ</v>
          </cell>
          <cell r="C115">
            <v>8</v>
          </cell>
          <cell r="D115">
            <v>3</v>
          </cell>
          <cell r="F115">
            <v>5</v>
          </cell>
        </row>
        <row r="116">
          <cell r="A116" t="str">
            <v>Итальянская смесь с/м 400г*10 (4кг) Vитамин  МИРАТОРГ</v>
          </cell>
          <cell r="C116">
            <v>9</v>
          </cell>
          <cell r="D116">
            <v>4</v>
          </cell>
          <cell r="E116">
            <v>2</v>
          </cell>
          <cell r="F116">
            <v>3</v>
          </cell>
        </row>
        <row r="117">
          <cell r="A117" t="str">
            <v>Гавайская смесь 400г*20 (8кг) Vитамин Мираторг РОССИЯ  МИРАТОРГ</v>
          </cell>
          <cell r="C117">
            <v>9</v>
          </cell>
          <cell r="D117">
            <v>9</v>
          </cell>
        </row>
        <row r="118">
          <cell r="A118" t="str">
            <v>Ягодный морс 300г*10 зам  МИРАТОРГ</v>
          </cell>
          <cell r="C118">
            <v>5</v>
          </cell>
          <cell r="D118">
            <v>3</v>
          </cell>
        </row>
        <row r="119">
          <cell r="A119" t="str">
            <v>Сотэ с прованскими травами 400г зам  МИРАТОРГ</v>
          </cell>
          <cell r="C119">
            <v>6</v>
          </cell>
          <cell r="D119">
            <v>3</v>
          </cell>
        </row>
        <row r="120">
          <cell r="A120" t="str">
            <v>Микс полезных овощей 400 зам  МИРАТОРГ</v>
          </cell>
          <cell r="C120">
            <v>3</v>
          </cell>
          <cell r="D120">
            <v>3</v>
          </cell>
        </row>
        <row r="121">
          <cell r="A121" t="str">
            <v>Шампиньоны рез. 400*20 зам  МИРАТОРГ</v>
          </cell>
          <cell r="C121">
            <v>3</v>
          </cell>
          <cell r="D121">
            <v>3</v>
          </cell>
        </row>
        <row r="122">
          <cell r="A122" t="str">
            <v>Лечо по-венгерски 0,4кг ОФ зам кор  МИРАТОРГ</v>
          </cell>
          <cell r="C122">
            <v>3</v>
          </cell>
          <cell r="D122">
            <v>3</v>
          </cell>
        </row>
        <row r="123">
          <cell r="A123" t="str">
            <v>Фасоль стручковая рез. с/м 30-40мм 400г*10 (4кг) Мираторг Россия</v>
          </cell>
          <cell r="C123">
            <v>3</v>
          </cell>
        </row>
        <row r="124">
          <cell r="A124" t="str">
            <v>БОНУС_2074-Сосиски Молочные для завтрака Особый рецепт</v>
          </cell>
          <cell r="C124">
            <v>158.929</v>
          </cell>
          <cell r="D124">
            <v>33.435000000000002</v>
          </cell>
          <cell r="E124">
            <v>15.929</v>
          </cell>
          <cell r="F124">
            <v>43.225000000000001</v>
          </cell>
        </row>
        <row r="125">
          <cell r="A125" t="str">
            <v>БОНУС_2634 Колбаса Дугушка Стародворская ТМ Стародворье ТС Дугушка  ПОКОМ</v>
          </cell>
          <cell r="C125">
            <v>113.69799999999999</v>
          </cell>
          <cell r="D125">
            <v>28.295000000000002</v>
          </cell>
          <cell r="E125">
            <v>11.191000000000001</v>
          </cell>
          <cell r="F125">
            <v>7.6970000000000001</v>
          </cell>
        </row>
        <row r="126">
          <cell r="A126" t="str">
            <v>БОНУС_1205 Копченые колбасы Салями Мясорубская с рубленым шпиком срез Бордо ф/в 0,35 фиброуз Стародворье</v>
          </cell>
          <cell r="C126">
            <v>78</v>
          </cell>
          <cell r="D126">
            <v>33</v>
          </cell>
          <cell r="E126">
            <v>5</v>
          </cell>
          <cell r="F126">
            <v>4</v>
          </cell>
        </row>
        <row r="127">
          <cell r="A127" t="str">
            <v>БОНУС_1867-Колбаса Филейная ТМ Особый рецепт в оболочке полиамид большой батон.  ПОКОМ</v>
          </cell>
          <cell r="C127">
            <v>72.367999999999995</v>
          </cell>
          <cell r="D127">
            <v>12.398999999999999</v>
          </cell>
          <cell r="E127">
            <v>2.5070000000000001</v>
          </cell>
          <cell r="F127">
            <v>5.0250000000000004</v>
          </cell>
        </row>
        <row r="128">
          <cell r="A128" t="str">
            <v>БОНУС_1875-Колбаса Филейная оригинальная ТМ Особый рецепт в оболочке полиамид.  ПОКОМ</v>
          </cell>
          <cell r="C128">
            <v>69.177000000000007</v>
          </cell>
          <cell r="D128">
            <v>6.4059999999999997</v>
          </cell>
          <cell r="E128">
            <v>10.481999999999999</v>
          </cell>
          <cell r="F128">
            <v>29.041</v>
          </cell>
        </row>
        <row r="129">
          <cell r="A129" t="str">
            <v>БОНУС_1411 Сосиски «Сочинки Сливочные» Весовые ТМ «Стародворье» 1,35 кг  ПОКОМ</v>
          </cell>
          <cell r="C129">
            <v>57.139000000000003</v>
          </cell>
          <cell r="D129">
            <v>17.488</v>
          </cell>
          <cell r="E129">
            <v>1.335</v>
          </cell>
        </row>
        <row r="130">
          <cell r="A130" t="str">
            <v>БОНУС_2205-Сосиски Молочные для завтрака ТМ Особый рецепт 0,4кг</v>
          </cell>
          <cell r="C130">
            <v>49</v>
          </cell>
          <cell r="D130">
            <v>16</v>
          </cell>
          <cell r="E130">
            <v>18</v>
          </cell>
          <cell r="F130">
            <v>1</v>
          </cell>
        </row>
        <row r="131">
          <cell r="A131" t="str">
            <v>БОНУС_1870-Колбаса Со шпиком ТМ Особый рецепт в оболочке полиамид большой батон.  ПОКОМ</v>
          </cell>
          <cell r="C131">
            <v>45.052999999999997</v>
          </cell>
          <cell r="D131">
            <v>7.5110000000000001</v>
          </cell>
          <cell r="E131">
            <v>12.536</v>
          </cell>
          <cell r="F131">
            <v>5.0069999999999997</v>
          </cell>
        </row>
        <row r="132">
          <cell r="A132" t="str">
            <v>БОНУС_1371-Сосиски Сочинки с сочной грудинкой Бордо Фикс.вес 0,4 П/а мгс Стародворье</v>
          </cell>
          <cell r="C132">
            <v>43</v>
          </cell>
          <cell r="D132">
            <v>14</v>
          </cell>
          <cell r="E132">
            <v>5</v>
          </cell>
          <cell r="F132">
            <v>1</v>
          </cell>
        </row>
        <row r="133">
          <cell r="A133" t="str">
            <v>БОНУС_1869-Колбаса Молочная ТМ Особый рецепт в оболочке полиамид большой батон.  ПОКОМ</v>
          </cell>
          <cell r="C133">
            <v>32.366999999999997</v>
          </cell>
          <cell r="D133">
            <v>7.4480000000000004</v>
          </cell>
          <cell r="E133">
            <v>7.4859999999999998</v>
          </cell>
          <cell r="F133">
            <v>5.0049999999999999</v>
          </cell>
        </row>
        <row r="134">
          <cell r="A134" t="str">
            <v>БОНУС_1204 Копченые колбасы Салями Мясорубская с рубленым шпиком Бордо Весовой фиброуз Стародворье  ПОКОМ</v>
          </cell>
          <cell r="C134">
            <v>26.032</v>
          </cell>
          <cell r="D134">
            <v>4.3230000000000004</v>
          </cell>
          <cell r="E134">
            <v>2.8919999999999999</v>
          </cell>
          <cell r="F134">
            <v>2.8959999999999999</v>
          </cell>
        </row>
        <row r="135">
          <cell r="A135" t="str">
            <v>БОНУС_1871-Колбаса Филейная оригинальная ТМ Особый рецепт в оболочке полиамид 0,4 кг.  ПОКОМ</v>
          </cell>
          <cell r="C135">
            <v>24</v>
          </cell>
          <cell r="D135">
            <v>9</v>
          </cell>
          <cell r="E135">
            <v>3</v>
          </cell>
        </row>
        <row r="136">
          <cell r="A136" t="str">
            <v>БОНУС_1370-Сосиски Сочинки Бордо Весовой п/а Стародворье</v>
          </cell>
          <cell r="C136">
            <v>18.931000000000001</v>
          </cell>
          <cell r="D136">
            <v>4.3289999999999997</v>
          </cell>
          <cell r="E136">
            <v>4.3639999999999999</v>
          </cell>
          <cell r="F136">
            <v>2.895</v>
          </cell>
        </row>
        <row r="137">
          <cell r="A137" t="str">
            <v>БОНУС_КОПЧ БЕКОН НАР ВУ ШТ 0.18КГ К1.8  ЧЕРКИЗОВО</v>
          </cell>
          <cell r="C137">
            <v>8</v>
          </cell>
        </row>
        <row r="138">
          <cell r="A138" t="str">
            <v>БОНУС_СК БОГОРОДСКАЯ ПРЕСС ФИБ ВУ ШТ0.3КГ К3.6  ЧЕРКИЗОВО</v>
          </cell>
          <cell r="C138">
            <v>5</v>
          </cell>
          <cell r="D138">
            <v>2</v>
          </cell>
        </row>
        <row r="139">
          <cell r="A139" t="str">
            <v>БОНУС_ВАР МОЛОЧНАЯ ПО-Ч НМО 1 КГ К3  ЧЕРКИЗОВО</v>
          </cell>
          <cell r="C139">
            <v>4.0579999999999998</v>
          </cell>
          <cell r="D139">
            <v>1.992</v>
          </cell>
        </row>
        <row r="140">
          <cell r="A140" t="str">
            <v>СОС КОПЧ ПО-Ч ЛОТ ПМО ЗА ШТ 0.4КГ K1.6  ЧЕРКИЗОВО</v>
          </cell>
          <cell r="C140">
            <v>-3</v>
          </cell>
          <cell r="E140">
            <v>1</v>
          </cell>
          <cell r="F140">
            <v>-1</v>
          </cell>
        </row>
        <row r="141">
          <cell r="A141" t="str">
            <v>СОС ВЕНСКИЕ БО ЗА ПАК 1.25КГ K5 ЧЕРКИЗОВО</v>
          </cell>
          <cell r="C141">
            <v>-1.2150000000000001</v>
          </cell>
          <cell r="D141">
            <v>-1.2150000000000001</v>
          </cell>
        </row>
        <row r="142">
          <cell r="A142" t="str">
            <v>СВ ФУЭТ ЭКСТРА 0.15КГ К0.9  ЧЕРКИЗОВО</v>
          </cell>
          <cell r="C142">
            <v>-2</v>
          </cell>
        </row>
        <row r="143">
          <cell r="A143" t="str">
            <v>СК САЛЬЧИЧОН С РОЗОВЫМ ПЕРЦ. СРЕЗ ШТ 0,3  ЧЕРКИЗОВО</v>
          </cell>
          <cell r="C143">
            <v>-3</v>
          </cell>
        </row>
        <row r="144">
          <cell r="A144" t="str">
            <v>МХБ Колбаса варено-копченая Балыковая ШТ. Ф/О ОХЛ В/У 375г*6 (2,25кг) МИРАТОРГ</v>
          </cell>
          <cell r="C144">
            <v>-9</v>
          </cell>
          <cell r="D144">
            <v>-4</v>
          </cell>
          <cell r="E144">
            <v>-1</v>
          </cell>
          <cell r="F144">
            <v>-1</v>
          </cell>
        </row>
        <row r="145">
          <cell r="A145" t="str">
            <v>ВАР АРОМАТНАЯ ПО-Ч ЦО ЗА 1.6КГ K3.2 ЧЕРКИЗОВО</v>
          </cell>
          <cell r="C145">
            <v>-5.101</v>
          </cell>
          <cell r="D145">
            <v>-0.75</v>
          </cell>
          <cell r="F145">
            <v>-1.6</v>
          </cell>
        </row>
        <row r="146">
          <cell r="A146" t="str">
            <v>СОС МОЛОЧНЫЕ ПО-Ч ПМО ЗА ЛОТ ШТ 0.45КГ K1.8 ЧЕРКИЗОВО</v>
          </cell>
          <cell r="C146">
            <v>-14</v>
          </cell>
          <cell r="D146">
            <v>-2</v>
          </cell>
          <cell r="E146">
            <v>-4</v>
          </cell>
          <cell r="F146">
            <v>-1</v>
          </cell>
        </row>
        <row r="147">
          <cell r="A147" t="str">
            <v>СОС СЛИВОЧНЫЕ ГОСТ ЦО ЗА ЛОТ ШТ 0.45КГ K1.8 ЧЕРКИЗОВО</v>
          </cell>
          <cell r="C147">
            <v>-13</v>
          </cell>
          <cell r="D147">
            <v>-5</v>
          </cell>
        </row>
        <row r="148">
          <cell r="A148" t="str">
            <v>ВАР КЛАССИЧЕСКАЯ ПО-Ч ЦО ЗА 1.6КГ K3.2 ЧЕРКИЗОВО</v>
          </cell>
          <cell r="C148">
            <v>-8.8940000000000001</v>
          </cell>
          <cell r="D148">
            <v>-1.615</v>
          </cell>
          <cell r="E148">
            <v>-1.1399999999999999</v>
          </cell>
          <cell r="F148">
            <v>-1.272</v>
          </cell>
        </row>
        <row r="149">
          <cell r="A149" t="str">
            <v>Итого</v>
          </cell>
          <cell r="C149">
            <v>19212.824000000001</v>
          </cell>
          <cell r="D149">
            <v>4819.2669999999998</v>
          </cell>
          <cell r="E149">
            <v>1345.396</v>
          </cell>
          <cell r="F149">
            <v>969.05700000000002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Артикул</v>
          </cell>
          <cell r="B1" t="str">
            <v>Наименование</v>
          </cell>
          <cell r="C1" t="str">
            <v>Сегмент</v>
          </cell>
          <cell r="D1" t="str">
            <v>Завод-производитель</v>
          </cell>
          <cell r="E1" t="str">
            <v>ЕИ</v>
          </cell>
          <cell r="F1" t="str">
            <v>Вес, ЕИ</v>
          </cell>
          <cell r="G1" t="str">
            <v>Вес коробки кг</v>
          </cell>
        </row>
        <row r="2">
          <cell r="A2">
            <v>1010015952</v>
          </cell>
          <cell r="B2" t="str">
            <v>МХБ Колбаса вареная Молочная п/а ОХЛ 470*6 (2,82 кг) ООО "Мираторг-Курск" РОССИЯ</v>
          </cell>
          <cell r="C2" t="str">
            <v>ВАРЕНАЯ КОЛБАСА</v>
          </cell>
          <cell r="D2" t="str">
            <v>МХБ Курск</v>
          </cell>
          <cell r="E2" t="str">
            <v>Шт</v>
          </cell>
          <cell r="F2">
            <v>0.47</v>
          </cell>
          <cell r="G2">
            <v>2.82</v>
          </cell>
        </row>
        <row r="3">
          <cell r="A3">
            <v>1010016094</v>
          </cell>
          <cell r="B3" t="str">
            <v>МХБ Колбаса вареная С молоком ОХЛ п/а 470г*6 (2,82кг) ООО "Мираторг-Курск" РОССИЯ</v>
          </cell>
          <cell r="C3" t="str">
            <v>ВАРЕНАЯ КОЛБАСА</v>
          </cell>
          <cell r="D3" t="str">
            <v>МХБ Курск</v>
          </cell>
          <cell r="E3" t="str">
            <v>Шт</v>
          </cell>
          <cell r="F3">
            <v>0.47</v>
          </cell>
          <cell r="G3">
            <v>2.82</v>
          </cell>
        </row>
        <row r="4">
          <cell r="A4">
            <v>1010016095</v>
          </cell>
          <cell r="B4" t="str">
            <v>МХБ Колбаса вареная С молоком охл п/а ~1200г*4 (~4,8кг)ООО "Мираторг-Курск" РОССИЯ</v>
          </cell>
          <cell r="C4" t="str">
            <v>ВАРЕНАЯ КОЛБАСА</v>
          </cell>
          <cell r="D4" t="str">
            <v>МХБ Курск</v>
          </cell>
          <cell r="E4" t="str">
            <v>Кг</v>
          </cell>
          <cell r="F4">
            <v>1</v>
          </cell>
          <cell r="G4">
            <v>4.8</v>
          </cell>
        </row>
        <row r="5">
          <cell r="A5">
            <v>1010017107</v>
          </cell>
          <cell r="B5" t="str">
            <v>МХБ Колбаса вареная Филейная п/а ОХЛ 400г*6 (2,4кг) ООО "Мираторг-Курск" РОССИЯ</v>
          </cell>
          <cell r="C5" t="str">
            <v>ВАРЕНАЯ КОЛБАСА</v>
          </cell>
          <cell r="D5" t="str">
            <v>МХБ Курск</v>
          </cell>
          <cell r="E5" t="str">
            <v>Шт</v>
          </cell>
          <cell r="F5">
            <v>0.4</v>
          </cell>
          <cell r="G5">
            <v>2.4</v>
          </cell>
        </row>
        <row r="6">
          <cell r="A6">
            <v>1010015954</v>
          </cell>
          <cell r="B6" t="str">
            <v>МХБ Колбаса вареная Докторская п/а ОХЛ 470г*6 (2,82 кг) ООО "Мираторг-Курск" РОССИЯ</v>
          </cell>
          <cell r="C6" t="str">
            <v>ВАРЕНАЯ КОЛБАСА</v>
          </cell>
          <cell r="D6" t="str">
            <v>МХБ Курск</v>
          </cell>
          <cell r="E6" t="str">
            <v>Шт</v>
          </cell>
          <cell r="F6">
            <v>0.47</v>
          </cell>
          <cell r="G6">
            <v>2.82</v>
          </cell>
        </row>
        <row r="7">
          <cell r="A7">
            <v>1010015940</v>
          </cell>
          <cell r="B7" t="str">
            <v>МХБ Колбаса вареная Докторская п/а ~1200г*4 (~4,8кг)ООО "Мираторг-Курск" РОССИЯ</v>
          </cell>
          <cell r="C7" t="str">
            <v>ВАРЕНАЯ КОЛБАСА</v>
          </cell>
          <cell r="D7" t="str">
            <v>МХБ Курск</v>
          </cell>
          <cell r="E7" t="str">
            <v>Кг</v>
          </cell>
          <cell r="F7">
            <v>1</v>
          </cell>
          <cell r="G7">
            <v>4.8</v>
          </cell>
        </row>
        <row r="8">
          <cell r="A8">
            <v>1010016092</v>
          </cell>
          <cell r="B8" t="str">
            <v>МХБ Колбаса вареная Классическая ОХЛ п/а 470г*6 (2,82кг) ООО "Мираторг-Курск" РОССИЯ</v>
          </cell>
          <cell r="C8" t="str">
            <v>ВАРЕНАЯ КОЛБАСА</v>
          </cell>
          <cell r="D8" t="str">
            <v>МХБ Курск</v>
          </cell>
          <cell r="E8" t="str">
            <v>Шт</v>
          </cell>
          <cell r="F8">
            <v>0.47</v>
          </cell>
          <cell r="G8">
            <v>2.82</v>
          </cell>
        </row>
        <row r="9">
          <cell r="A9">
            <v>1010016093</v>
          </cell>
          <cell r="B9" t="str">
            <v>МХБ Колбаса вареная Классическая п/а охл ~1200г*4(~4,8кг) ООО "Мираторг-Курск" РОССИЯ</v>
          </cell>
          <cell r="C9" t="str">
            <v>ВАРЕНАЯ КОЛБАСА</v>
          </cell>
          <cell r="D9" t="str">
            <v>МХБ Курск</v>
          </cell>
          <cell r="E9" t="str">
            <v>Кг</v>
          </cell>
          <cell r="F9">
            <v>1</v>
          </cell>
          <cell r="G9">
            <v>4.8</v>
          </cell>
        </row>
        <row r="10">
          <cell r="A10">
            <v>1010022320</v>
          </cell>
          <cell r="B10" t="str">
            <v>МХБ Колбаса вареная Телячья cинюга охл 450г*6 (2,7кг) ООО "Мираторг-Курск" РОССИЯ</v>
          </cell>
          <cell r="C10" t="str">
            <v>ВАРЕНАЯ КОЛБАСА</v>
          </cell>
          <cell r="D10" t="str">
            <v>МХБ Курск</v>
          </cell>
          <cell r="E10" t="str">
            <v>Шт</v>
          </cell>
          <cell r="F10">
            <v>0.45</v>
          </cell>
          <cell r="G10">
            <v>2.7</v>
          </cell>
        </row>
        <row r="11">
          <cell r="A11">
            <v>1010015941</v>
          </cell>
          <cell r="B11" t="str">
            <v>МХБ Колбаса вареная Докторская cинюга 450г*6 (2,7кг) ООО "Мираторг-Курск" РОССИЯ</v>
          </cell>
          <cell r="C11" t="str">
            <v>ВАРЕНАЯ КОЛБАСА</v>
          </cell>
          <cell r="D11" t="str">
            <v>МХБ Курск</v>
          </cell>
          <cell r="E11" t="str">
            <v>Шт</v>
          </cell>
          <cell r="F11">
            <v>0.45</v>
          </cell>
          <cell r="G11">
            <v>2.7</v>
          </cell>
        </row>
        <row r="12">
          <cell r="A12">
            <v>1010033324</v>
          </cell>
          <cell r="B12" t="str">
            <v>КП Колбаса с/к Брауншвейгская ВУ ОХЛ 300г*6 (1,8кг)  МИРАТОРГ</v>
          </cell>
          <cell r="C12" t="str">
            <v>СЫРОКОПЧЕНАЯ КОЛБАСА</v>
          </cell>
          <cell r="D12" t="str">
            <v>МХБ Курск</v>
          </cell>
          <cell r="E12" t="str">
            <v>Шт</v>
          </cell>
          <cell r="F12">
            <v>0.3</v>
          </cell>
          <cell r="G12">
            <v>1.8</v>
          </cell>
        </row>
        <row r="13">
          <cell r="A13">
            <v>1010028068</v>
          </cell>
          <cell r="B13" t="str">
            <v>Колб полусухая «Салями» ВУ ОХЛ 300гр*6</v>
          </cell>
          <cell r="C13" t="str">
            <v>СЫРОКОПЧЕНАЯ КОЛБАСА</v>
          </cell>
          <cell r="D13" t="str">
            <v>МХБ Курск</v>
          </cell>
          <cell r="E13" t="str">
            <v>Шт</v>
          </cell>
          <cell r="F13">
            <v>0.3</v>
          </cell>
          <cell r="G13">
            <v>1.8</v>
          </cell>
        </row>
        <row r="14">
          <cell r="A14">
            <v>1010033736</v>
          </cell>
          <cell r="B14" t="str">
            <v>Колбаса п/к Краковская ОХЛ ВУ 330г*5 (1,65 кг)  МИРАТОРГ</v>
          </cell>
          <cell r="C14" t="str">
            <v>ПОЛУКОПЧЁНАЯ</v>
          </cell>
          <cell r="D14" t="str">
            <v>МХБ Курск</v>
          </cell>
          <cell r="E14" t="str">
            <v>Шт</v>
          </cell>
          <cell r="F14">
            <v>0.33</v>
          </cell>
          <cell r="G14">
            <v>1.65</v>
          </cell>
        </row>
        <row r="15">
          <cell r="A15">
            <v>1010023122</v>
          </cell>
          <cell r="B15" t="str">
            <v>МХБ Колбаса полукопченая Чесночная ф/о ОХЛ 375г*6 (2,25кг)ООО "Мираторг-Курск" РОССИЯ</v>
          </cell>
          <cell r="C15" t="str">
            <v>ПОЛУКОПЧЁНАЯ</v>
          </cell>
          <cell r="D15" t="str">
            <v>МХБ Курск</v>
          </cell>
          <cell r="E15" t="str">
            <v>Шт</v>
          </cell>
          <cell r="F15">
            <v>0.375</v>
          </cell>
          <cell r="G15">
            <v>2.25</v>
          </cell>
        </row>
        <row r="16">
          <cell r="A16">
            <v>1010027650</v>
          </cell>
          <cell r="B16" t="str">
            <v>КП Колбаса в/к Балыковая ВУ охл 300г*6  МИРАТОРГ</v>
          </cell>
          <cell r="C16" t="str">
            <v>ВАРЕНО-КОПЧЕНАЯ</v>
          </cell>
          <cell r="D16" t="str">
            <v>МХБ Курск</v>
          </cell>
          <cell r="E16" t="str">
            <v>Шт</v>
          </cell>
          <cell r="F16">
            <v>0.3</v>
          </cell>
          <cell r="G16">
            <v>1.7999999999999998</v>
          </cell>
        </row>
        <row r="17">
          <cell r="A17">
            <v>1010016127</v>
          </cell>
          <cell r="B17" t="str">
            <v>МХБ Колбаса варено-копченая Московская ф/о охл ~750г*5 (~3,75кг) ООО "Мираторг-Курск" РОССИЯ</v>
          </cell>
          <cell r="C17" t="str">
            <v>ВАРЕНО-КОПЧЕНАЯ</v>
          </cell>
          <cell r="D17" t="str">
            <v>МХБ Курск</v>
          </cell>
          <cell r="E17" t="str">
            <v>Кг</v>
          </cell>
          <cell r="F17">
            <v>1</v>
          </cell>
          <cell r="G17">
            <v>3.75</v>
          </cell>
        </row>
        <row r="18">
          <cell r="A18">
            <v>1010016038</v>
          </cell>
          <cell r="B18" t="str">
            <v>МХБ Колбаса варено-копченая Московская Ф/О ОХЛ В/У 375г*6 (2,25кг) ООО "Мираторг-Курск" РОССИЯ</v>
          </cell>
          <cell r="C18" t="str">
            <v>ВАРЕНО-КОПЧЕНАЯ</v>
          </cell>
          <cell r="D18" t="str">
            <v>МХБ Курск</v>
          </cell>
          <cell r="E18" t="str">
            <v>Шт</v>
          </cell>
          <cell r="F18">
            <v>0.375</v>
          </cell>
          <cell r="G18">
            <v>2.25</v>
          </cell>
        </row>
        <row r="19">
          <cell r="A19">
            <v>1010016107</v>
          </cell>
          <cell r="B19" t="str">
            <v>МХБ Колбаса варено-копченая Сервелат ф/о охл ~750г*5 (~3,75кг) ООО "Мираторг-Курск" РОССИЯ</v>
          </cell>
          <cell r="C19" t="str">
            <v>ВАРЕНО-КОПЧЕНАЯ</v>
          </cell>
          <cell r="D19" t="str">
            <v>МХБ Курск</v>
          </cell>
          <cell r="E19" t="str">
            <v>Кг</v>
          </cell>
          <cell r="F19">
            <v>1</v>
          </cell>
          <cell r="G19">
            <v>3.75</v>
          </cell>
        </row>
        <row r="20">
          <cell r="A20">
            <v>1010016034</v>
          </cell>
          <cell r="B20" t="str">
            <v>МХБ Колбаса варено-копченая Сервелат Ф/О ОХЛ В/У 375г*6 (2,25кг) ООО "Мираторг-Курск" РОССИЯ</v>
          </cell>
          <cell r="C20" t="str">
            <v>ВАРЕНО-КОПЧЕНАЯ</v>
          </cell>
          <cell r="D20" t="str">
            <v>МХБ Курск</v>
          </cell>
          <cell r="E20" t="str">
            <v>Шт</v>
          </cell>
          <cell r="F20">
            <v>0.375</v>
          </cell>
          <cell r="G20">
            <v>2.25</v>
          </cell>
        </row>
        <row r="21">
          <cell r="A21">
            <v>1010022952</v>
          </cell>
          <cell r="B21" t="str">
            <v>МХБ Колбаса варено-копченая Сервелат Коньячный Ф/О ОХЛ В/У 375г*6 (2,25кг)ООО "Мираторг-Курск" РОССИЯ</v>
          </cell>
          <cell r="C21" t="str">
            <v>ВАРЕНО-КОПЧЕНАЯ</v>
          </cell>
          <cell r="D21" t="str">
            <v>МХБ Курск</v>
          </cell>
          <cell r="E21" t="str">
            <v>Шт</v>
          </cell>
          <cell r="F21">
            <v>0.375</v>
          </cell>
          <cell r="G21">
            <v>2.25</v>
          </cell>
        </row>
        <row r="22">
          <cell r="A22">
            <v>1010022954</v>
          </cell>
          <cell r="B22" t="str">
            <v>МХБ Колбаса варено-копченая Сервелат Финский Ф/О ОХЛ В/У 375г*6 (2,25кг) ООО "Мираторг-Курск" РОССИЯ</v>
          </cell>
          <cell r="C22" t="str">
            <v>ВАРЕНО-КОПЧЕНАЯ</v>
          </cell>
          <cell r="D22" t="str">
            <v>МХБ Курск</v>
          </cell>
          <cell r="E22" t="str">
            <v>Шт</v>
          </cell>
          <cell r="F22">
            <v>0.375</v>
          </cell>
          <cell r="G22">
            <v>2.25</v>
          </cell>
        </row>
        <row r="23">
          <cell r="A23">
            <v>1010016111</v>
          </cell>
          <cell r="B23" t="str">
            <v>МХБ Ветчина для завтрака ОХЛ п/а 400г*6 (2,4кг) ООО "Мираторг-Курск" РОССИЯ</v>
          </cell>
          <cell r="C23" t="str">
            <v>ВЕТЧИНЫ</v>
          </cell>
          <cell r="D23" t="str">
            <v>МХБ Курск</v>
          </cell>
          <cell r="E23" t="str">
            <v>Шт</v>
          </cell>
          <cell r="F23">
            <v>0.4</v>
          </cell>
          <cell r="G23">
            <v>2.4</v>
          </cell>
        </row>
        <row r="24">
          <cell r="A24">
            <v>1010023293</v>
          </cell>
          <cell r="B24" t="str">
            <v>МХБ Ветчина Сочная п/а ОХЛ 400*6 (2,4 кг )ООО "Мираторг-Курск" РОССИЯ</v>
          </cell>
          <cell r="C24" t="str">
            <v>ВЕТЧИНЫ</v>
          </cell>
          <cell r="D24" t="str">
            <v>МХБ Курск</v>
          </cell>
          <cell r="E24" t="str">
            <v>Шт</v>
          </cell>
          <cell r="F24">
            <v>0.4</v>
          </cell>
          <cell r="G24">
            <v>2.4</v>
          </cell>
        </row>
        <row r="25">
          <cell r="A25">
            <v>1010016109</v>
          </cell>
          <cell r="B25" t="str">
            <v>МХБ Ветчина для завтрака б/о охл 400г*6 (2,4кг) ООО "Мираторг-Курск" РОССИЯ</v>
          </cell>
          <cell r="C25" t="str">
            <v>ВЕТЧИНЫ</v>
          </cell>
          <cell r="D25" t="str">
            <v>МХБ Курск</v>
          </cell>
          <cell r="E25" t="str">
            <v>Шт</v>
          </cell>
          <cell r="F25">
            <v>0.4</v>
          </cell>
          <cell r="G25">
            <v>2.4</v>
          </cell>
        </row>
        <row r="26">
          <cell r="A26">
            <v>1010022846</v>
          </cell>
          <cell r="B26" t="str">
            <v>МХБ Продукт из свинины копчено-вареный Грудинка Классическая ОХЛ ВУ 360г*6 (2,16кг) ООО "Мираторг-Курск" РОССИЯ</v>
          </cell>
          <cell r="C26" t="str">
            <v>ВАРЕНО-КОПЧ. ДЕЛИКАТ</v>
          </cell>
          <cell r="D26" t="str">
            <v>МХБ Курск</v>
          </cell>
          <cell r="E26" t="str">
            <v>Шт</v>
          </cell>
          <cell r="F26">
            <v>0.36</v>
          </cell>
          <cell r="G26">
            <v>2.16</v>
          </cell>
        </row>
        <row r="27">
          <cell r="A27">
            <v>1010022854</v>
          </cell>
          <cell r="B27" t="str">
            <v>МХБ Продукт из свинины копчено-вареный Карбонад классический 360г*6 (2,16кг)ООО "Мираторг-Курск" РОССИЯ</v>
          </cell>
          <cell r="C27" t="str">
            <v>ВАРЕНО-КОПЧ. ДЕЛИКАТ</v>
          </cell>
          <cell r="D27" t="str">
            <v>МХБ Курск</v>
          </cell>
          <cell r="E27" t="str">
            <v>Шт</v>
          </cell>
          <cell r="F27">
            <v>0.36</v>
          </cell>
          <cell r="G27">
            <v>2.16</v>
          </cell>
        </row>
        <row r="28">
          <cell r="A28">
            <v>1010026572</v>
          </cell>
          <cell r="B28" t="str">
            <v>МХБ Ребрышки По-домашнему ВУ~500г*4(2кг) ООО «Мираторг-Курск» РОССИЯ</v>
          </cell>
          <cell r="C28" t="str">
            <v>ВАРЕНО-КОПЧ. ДЕЛИКАТ</v>
          </cell>
          <cell r="D28" t="str">
            <v>МХБ Курск</v>
          </cell>
          <cell r="E28" t="str">
            <v>Кг</v>
          </cell>
          <cell r="F28">
            <v>1</v>
          </cell>
          <cell r="G28">
            <v>2</v>
          </cell>
        </row>
        <row r="29">
          <cell r="A29">
            <v>1010025585</v>
          </cell>
          <cell r="B29" t="str">
            <v>МХБ Мясной продукт из свинины сырокопченый Бекон  ОХЛ ВУ 200г*10 (2 кг) ООО "Мираторг-Курск" РОССИЯ</v>
          </cell>
          <cell r="C29" t="str">
            <v>НАРЕЗКА</v>
          </cell>
          <cell r="D29" t="str">
            <v>МХБ Курск</v>
          </cell>
          <cell r="E29" t="str">
            <v>Шт</v>
          </cell>
          <cell r="F29">
            <v>0.2</v>
          </cell>
          <cell r="G29">
            <v>2</v>
          </cell>
        </row>
        <row r="30">
          <cell r="A30">
            <v>1010018239</v>
          </cell>
          <cell r="B30" t="str">
            <v>МХБ Колбаса сырокопченая Брауншвейгская нарезка охл ГЗМС 100г*10 (1,0 кг) ООО "Мираторг-Курск" РОССИЯ</v>
          </cell>
          <cell r="C30" t="str">
            <v>НАРЕЗКА</v>
          </cell>
          <cell r="D30" t="str">
            <v>МХБ Курск</v>
          </cell>
          <cell r="E30" t="str">
            <v>Шт</v>
          </cell>
          <cell r="F30">
            <v>0.1</v>
          </cell>
          <cell r="G30">
            <v>1</v>
          </cell>
        </row>
        <row r="31">
          <cell r="A31">
            <v>1010026651</v>
          </cell>
          <cell r="B31" t="str">
            <v>МХБ Карбонад классический нарезка охл ВУ 150г*10 (1,5кг) ООО "Мираторг-Курск" Россия</v>
          </cell>
          <cell r="C31" t="str">
            <v>НАРЕЗКА</v>
          </cell>
          <cell r="D31" t="str">
            <v>МХБ Курск</v>
          </cell>
          <cell r="E31" t="str">
            <v>Шт</v>
          </cell>
          <cell r="F31">
            <v>0.15</v>
          </cell>
          <cell r="G31">
            <v>1.5</v>
          </cell>
        </row>
        <row r="32">
          <cell r="A32">
            <v>1010027117</v>
          </cell>
          <cell r="B32" t="str">
            <v>МХБ Ветчина из окорока нарезка ОХЛ ВУ 150гр*10 (1,5кг) ООО "Мираторг-Курск" РОССИЯ</v>
          </cell>
          <cell r="C32" t="str">
            <v>НАРЕЗКА</v>
          </cell>
          <cell r="D32" t="str">
            <v>МХБ Курск</v>
          </cell>
          <cell r="E32" t="str">
            <v>Шт</v>
          </cell>
          <cell r="F32">
            <v>0.15</v>
          </cell>
          <cell r="G32">
            <v>1.5</v>
          </cell>
        </row>
        <row r="33">
          <cell r="A33">
            <v>1010026649</v>
          </cell>
          <cell r="B33" t="str">
            <v>МХБ Окорок классич ВУ 150гр*10 (1.5кг) ООО "Мираторг-Курск" РОССИЯ</v>
          </cell>
          <cell r="C33" t="str">
            <v>НАРЕЗКА</v>
          </cell>
          <cell r="D33" t="str">
            <v>МХБ Курск</v>
          </cell>
          <cell r="E33" t="str">
            <v>Шт</v>
          </cell>
          <cell r="F33">
            <v>0.15</v>
          </cell>
          <cell r="G33">
            <v>1.5</v>
          </cell>
        </row>
        <row r="34">
          <cell r="A34">
            <v>1010020988</v>
          </cell>
          <cell r="B34" t="str">
            <v>МХБ Колбаса вареная Докторская ОХЛ ГЗМЗ нарезка 160г*6 (960г)ООО "Мираторг-Курск" РОССИЯ</v>
          </cell>
          <cell r="C34" t="str">
            <v>НАРЕЗКА</v>
          </cell>
          <cell r="D34" t="str">
            <v>МХБ Курск</v>
          </cell>
          <cell r="E34" t="str">
            <v>Шт</v>
          </cell>
          <cell r="F34">
            <v>0.16</v>
          </cell>
          <cell r="G34">
            <v>0.96</v>
          </cell>
        </row>
        <row r="35">
          <cell r="A35">
            <v>1010021729</v>
          </cell>
          <cell r="B35" t="str">
            <v>МХБ Колбаса вареная Классическая ОХЛ ГЗМС нарезка 160гр*6 (0,96кг)ООО "Мираторг-Курск" РОССИЯ</v>
          </cell>
          <cell r="C35" t="str">
            <v>НАРЕЗКА</v>
          </cell>
          <cell r="D35" t="str">
            <v>МХБ Курск</v>
          </cell>
          <cell r="E35" t="str">
            <v>Шт</v>
          </cell>
          <cell r="F35">
            <v>0.16</v>
          </cell>
          <cell r="G35">
            <v>0.96</v>
          </cell>
        </row>
        <row r="36">
          <cell r="A36">
            <v>1010021730</v>
          </cell>
          <cell r="B36" t="str">
            <v>МХБ Колбаса вареная С молоком ГЗМЗ нарезка 160гр*6(0,96кг)ООО "Мираторг-Курск" РОССИЯ</v>
          </cell>
          <cell r="C36" t="str">
            <v>НАРЕЗКА</v>
          </cell>
          <cell r="D36" t="str">
            <v>МХБ Курск</v>
          </cell>
          <cell r="E36" t="str">
            <v>Шт</v>
          </cell>
          <cell r="F36">
            <v>0.16</v>
          </cell>
          <cell r="G36">
            <v>0.96</v>
          </cell>
        </row>
        <row r="37">
          <cell r="A37">
            <v>1010023761</v>
          </cell>
          <cell r="B37" t="str">
            <v>МХБ Колбаса варено-копченая Сервелат Финский нарезка ОХЛ ГЗМС 100г*10 (1,0 кг)ООО "Мираторг-Курск" РОССИЯ</v>
          </cell>
          <cell r="C37" t="str">
            <v>НАРЕЗКА</v>
          </cell>
          <cell r="D37" t="str">
            <v>МХБ Курск</v>
          </cell>
          <cell r="E37" t="str">
            <v>Шт</v>
          </cell>
          <cell r="F37">
            <v>0.1</v>
          </cell>
          <cell r="G37">
            <v>1</v>
          </cell>
        </row>
        <row r="38">
          <cell r="A38">
            <v>1010021819</v>
          </cell>
          <cell r="B38" t="str">
            <v>МХБ Ветчина Сочная нарезка охл ГЗМС 160г*6 (0,96кг) ООО "Мираторг-Курск" РОССИЯ</v>
          </cell>
          <cell r="C38" t="str">
            <v>НАРЕЗКА</v>
          </cell>
          <cell r="D38" t="str">
            <v>МХБ Курск</v>
          </cell>
          <cell r="E38" t="str">
            <v>Шт</v>
          </cell>
          <cell r="F38">
            <v>0.16</v>
          </cell>
          <cell r="G38">
            <v>0.96</v>
          </cell>
        </row>
        <row r="39">
          <cell r="A39">
            <v>1010024272</v>
          </cell>
          <cell r="B39" t="str">
            <v>МХБ Террин "Иль-де-Франс" 0,120кг*6 (0,72кг) ООО "Мираторг-Курск" РОССИЯ</v>
          </cell>
          <cell r="C39" t="str">
            <v>ПАШТЕТЫ</v>
          </cell>
          <cell r="D39" t="str">
            <v>МХБ Курск</v>
          </cell>
          <cell r="E39" t="str">
            <v>Шт</v>
          </cell>
          <cell r="F39">
            <v>0.12</v>
          </cell>
          <cell r="G39">
            <v>0.72</v>
          </cell>
        </row>
        <row r="40">
          <cell r="A40">
            <v>1010026904</v>
          </cell>
          <cell r="B40" t="str">
            <v>МХБ Сухиничи из куриного филе ОХЛ ГЗМС 40г*10 (0,4кг) ООО "Мираторг-Курск" Россия</v>
          </cell>
          <cell r="C40" t="str">
            <v>ЧИПСЫ МЯСНЫЕ</v>
          </cell>
          <cell r="D40" t="str">
            <v>МХБ Курск</v>
          </cell>
          <cell r="E40" t="str">
            <v>Шт</v>
          </cell>
          <cell r="F40">
            <v>0.04</v>
          </cell>
          <cell r="G40">
            <v>0.4</v>
          </cell>
        </row>
        <row r="41">
          <cell r="A41">
            <v>1010026900</v>
          </cell>
          <cell r="B41" t="str">
            <v>МХБ Сухиничи из мраморной говядины ОХЛ ГЗМС 40г*10 (0,4кг) ООО "Мираторг-Курск" Россия</v>
          </cell>
          <cell r="C41" t="str">
            <v>ЧИПСЫ МЯСНЫЕ</v>
          </cell>
          <cell r="D41" t="str">
            <v>МХБ Курск</v>
          </cell>
          <cell r="E41" t="str">
            <v>Шт</v>
          </cell>
          <cell r="F41">
            <v>0.04</v>
          </cell>
          <cell r="G41">
            <v>0.4</v>
          </cell>
        </row>
        <row r="42">
          <cell r="A42">
            <v>1010026898</v>
          </cell>
          <cell r="B42" t="str">
            <v>МХБ Сухиничи из свинины классические ОХЛ ГЗМС 40г*10 (0,4кг) ООО "Мираторг-Курск" Россия</v>
          </cell>
          <cell r="C42" t="str">
            <v>ЧИПСЫ МЯСНЫЕ</v>
          </cell>
          <cell r="D42" t="str">
            <v>МХБ Курск</v>
          </cell>
          <cell r="E42" t="str">
            <v>Шт</v>
          </cell>
          <cell r="F42">
            <v>0.04</v>
          </cell>
          <cell r="G42">
            <v>0.4</v>
          </cell>
        </row>
        <row r="43">
          <cell r="A43">
            <v>1010029655</v>
          </cell>
          <cell r="B43" t="str">
            <v>МХБ Сервелат Мраморный в/к ВУ ОХЛ 330г*6</v>
          </cell>
          <cell r="C43" t="str">
            <v>ВАРЕНО-КОПЧЕНАЯ</v>
          </cell>
          <cell r="D43" t="str">
            <v>МХБ Курск</v>
          </cell>
          <cell r="E43" t="str">
            <v>Шт</v>
          </cell>
          <cell r="F43">
            <v>0.33</v>
          </cell>
          <cell r="G43">
            <v>1.98</v>
          </cell>
        </row>
        <row r="44">
          <cell r="A44">
            <v>1010024328</v>
          </cell>
          <cell r="B44" t="str">
            <v>МХБ Колбаса вар. Докторская п/а 400г</v>
          </cell>
          <cell r="C44" t="str">
            <v>ВАРЕНАЯ КОЛБАСА</v>
          </cell>
          <cell r="D44" t="str">
            <v>МХБ Курск</v>
          </cell>
          <cell r="E44" t="str">
            <v>Шт</v>
          </cell>
          <cell r="F44">
            <v>0.4</v>
          </cell>
          <cell r="G44">
            <v>2.4</v>
          </cell>
        </row>
        <row r="45">
          <cell r="A45">
            <v>1010029770</v>
          </cell>
          <cell r="B45" t="str">
            <v>МХБ Колбаса ск "Венская" ВУ ОХЛ 0,28кг*6</v>
          </cell>
          <cell r="C45" t="str">
            <v>СЫРОКОПЧЕНАЯ КОЛБАСА</v>
          </cell>
          <cell r="D45" t="str">
            <v>МХБ Курск</v>
          </cell>
          <cell r="E45" t="str">
            <v>Шт</v>
          </cell>
          <cell r="F45">
            <v>0.28000000000000003</v>
          </cell>
          <cell r="G45">
            <v>1.68</v>
          </cell>
        </row>
        <row r="46">
          <cell r="A46">
            <v>1010030289</v>
          </cell>
          <cell r="B46" t="str">
            <v>МХБ Бекон "Венгерский" к/в ОХЛ 180г*10</v>
          </cell>
          <cell r="C46" t="str">
            <v>НАРЕЗКА</v>
          </cell>
          <cell r="D46" t="str">
            <v>МХБ Курск</v>
          </cell>
          <cell r="E46" t="str">
            <v>Шт</v>
          </cell>
          <cell r="F46">
            <v>0.18</v>
          </cell>
          <cell r="G46">
            <v>1.8</v>
          </cell>
        </row>
        <row r="47">
          <cell r="A47">
            <v>1010030636</v>
          </cell>
          <cell r="B47" t="str">
            <v>МХБ Колбаса с/к "Куршская" ВУ ОХЛ 280г*6</v>
          </cell>
          <cell r="C47" t="str">
            <v>СЫРОКОПЧЕНАЯ КОЛБАСА</v>
          </cell>
          <cell r="D47" t="str">
            <v>МХБ Курск</v>
          </cell>
          <cell r="E47" t="str">
            <v>Шт</v>
          </cell>
          <cell r="F47">
            <v>0.28000000000000003</v>
          </cell>
          <cell r="G47">
            <v>1.68</v>
          </cell>
        </row>
        <row r="48">
          <cell r="A48">
            <v>1010030635</v>
          </cell>
          <cell r="B48" t="str">
            <v>МХБ Колбаса Филейная охл п/а 350*6</v>
          </cell>
          <cell r="C48" t="str">
            <v>ВАРЕНАЯ КОЛБАСА</v>
          </cell>
          <cell r="D48" t="str">
            <v>МХБ Курск</v>
          </cell>
          <cell r="E48" t="str">
            <v>Шт</v>
          </cell>
          <cell r="F48">
            <v>0.35</v>
          </cell>
          <cell r="G48">
            <v>2.1</v>
          </cell>
        </row>
        <row r="49">
          <cell r="A49">
            <v>1010023762</v>
          </cell>
          <cell r="B49" t="str">
            <v>МХБ Колб вк "Серв Коньячный" нарОХЛв/у100*10</v>
          </cell>
          <cell r="C49" t="str">
            <v>НАРЕЗКА</v>
          </cell>
          <cell r="D49" t="str">
            <v>МХБ Курск</v>
          </cell>
          <cell r="E49" t="str">
            <v>Шт</v>
          </cell>
          <cell r="F49">
            <v>0.1</v>
          </cell>
          <cell r="G49">
            <v>1</v>
          </cell>
        </row>
        <row r="50">
          <cell r="A50">
            <v>1010033332</v>
          </cell>
          <cell r="B50" t="str">
            <v>МХБ Колбаса сырокопченая Сервелат полусухой ф/о охл 300г*6 (1,8кг) ООО "Мираторг-Курск" РОССИЯ</v>
          </cell>
          <cell r="C50" t="str">
            <v>СЫРОКОПЧЕНАЯ КОЛБАСА</v>
          </cell>
          <cell r="D50" t="str">
            <v>МХБ Курск</v>
          </cell>
          <cell r="E50" t="str">
            <v>Шт</v>
          </cell>
          <cell r="F50">
            <v>0.3</v>
          </cell>
          <cell r="G50">
            <v>1.7999999999999998</v>
          </cell>
        </row>
        <row r="51">
          <cell r="A51">
            <v>1010033333</v>
          </cell>
          <cell r="B51" t="str">
            <v>МХБ Колбаса сырокопченая Сервелат полусухой ф/о охл 280г*6 (1,8кг) ООО "Мираторг-Курск" РОССИЯ</v>
          </cell>
          <cell r="C51" t="str">
            <v>СЫРОКОПЧЕНАЯ КОЛБАСА</v>
          </cell>
          <cell r="D51" t="str">
            <v>МХБ Курск</v>
          </cell>
          <cell r="E51" t="str">
            <v>Шт</v>
          </cell>
          <cell r="F51">
            <v>0.28000000000000003</v>
          </cell>
          <cell r="G51">
            <v>1.6800000000000002</v>
          </cell>
        </row>
        <row r="52">
          <cell r="A52">
            <v>1010017262</v>
          </cell>
          <cell r="B52" t="str">
            <v>Мясной паштет банка 130*6 (0,78кг) МИРАТОРГ (Брянск) Россия</v>
          </cell>
          <cell r="C52" t="str">
            <v>ПАШТЕТЫ</v>
          </cell>
          <cell r="D52" t="str">
            <v>Брянская мясная компания</v>
          </cell>
          <cell r="E52" t="str">
            <v>Шт</v>
          </cell>
          <cell r="F52">
            <v>0.13</v>
          </cell>
          <cell r="G52">
            <v>0.78</v>
          </cell>
        </row>
        <row r="53">
          <cell r="A53">
            <v>1010017607</v>
          </cell>
          <cell r="B53" t="str">
            <v>Паштет с копченым беконом банка 130*6 (0,78кг) МИРАТОРГ (Брянск) Россия</v>
          </cell>
          <cell r="C53" t="str">
            <v>ПАШТЕТЫ</v>
          </cell>
          <cell r="D53" t="str">
            <v>Брянская мясная компания</v>
          </cell>
          <cell r="E53" t="str">
            <v>Шт</v>
          </cell>
          <cell r="F53">
            <v>0.13</v>
          </cell>
          <cell r="G53">
            <v>0.78</v>
          </cell>
        </row>
        <row r="54">
          <cell r="A54">
            <v>1010030908</v>
          </cell>
          <cell r="B54" t="str">
            <v>МХБ Колб ленивые С перцем чили 100г*10</v>
          </cell>
          <cell r="C54" t="str">
            <v>ПОЛУКОПЧЁНАЯ</v>
          </cell>
          <cell r="D54" t="str">
            <v>МХБ Курск</v>
          </cell>
          <cell r="E54" t="str">
            <v>Шт</v>
          </cell>
          <cell r="F54">
            <v>0.1</v>
          </cell>
          <cell r="G54">
            <v>1</v>
          </cell>
        </row>
        <row r="55">
          <cell r="A55">
            <v>1010030909</v>
          </cell>
          <cell r="B55" t="str">
            <v>МХБ Колб ленивые Классические 100г*10</v>
          </cell>
          <cell r="C55" t="str">
            <v>ПОЛУКОПЧЁНАЯ</v>
          </cell>
          <cell r="D55" t="str">
            <v>МХБ Курск</v>
          </cell>
          <cell r="E55" t="str">
            <v>Шт</v>
          </cell>
          <cell r="F55">
            <v>0.1</v>
          </cell>
          <cell r="G55">
            <v>1</v>
          </cell>
        </row>
        <row r="56">
          <cell r="A56">
            <v>1010031028</v>
          </cell>
          <cell r="B56" t="str">
            <v>EXP МХБ ГМ Колб вар Ориг п/а ОХЛ 400г*6</v>
          </cell>
          <cell r="C56" t="str">
            <v>ВАРЕНАЯ КОЛБАСА</v>
          </cell>
          <cell r="D56" t="str">
            <v>МХБ Курск</v>
          </cell>
          <cell r="E56" t="str">
            <v>Шт</v>
          </cell>
          <cell r="F56">
            <v>0.4</v>
          </cell>
          <cell r="G56">
            <v>2.4</v>
          </cell>
        </row>
        <row r="57">
          <cell r="A57">
            <v>1010031030</v>
          </cell>
          <cell r="B57" t="str">
            <v>EXP МХБ ГМ Сос С дымком охл ВЕС ~980г*2</v>
          </cell>
          <cell r="C57" t="str">
            <v>СОСИСКИ</v>
          </cell>
          <cell r="D57" t="str">
            <v>МХБ Курск</v>
          </cell>
          <cell r="E57" t="str">
            <v>Кг</v>
          </cell>
          <cell r="F57">
            <v>1</v>
          </cell>
          <cell r="G57">
            <v>2</v>
          </cell>
        </row>
        <row r="58">
          <cell r="A58">
            <v>1010030600</v>
          </cell>
          <cell r="B58" t="str">
            <v>МХБ "Чиполетти" вк ОХЛ ГЗМС 260*6</v>
          </cell>
          <cell r="C58" t="str">
            <v>ВАРЕНО-КОПЧЕНАЯ</v>
          </cell>
          <cell r="D58" t="str">
            <v>МХБ Курск</v>
          </cell>
          <cell r="E58" t="str">
            <v>Шт</v>
          </cell>
          <cell r="F58">
            <v>0.26</v>
          </cell>
          <cell r="G58">
            <v>1.56</v>
          </cell>
        </row>
        <row r="59">
          <cell r="A59">
            <v>1010030939</v>
          </cell>
          <cell r="B59" t="str">
            <v>МХБ колб в/к Чип с сыром ОХЛ ГЗМС 260г*6</v>
          </cell>
          <cell r="C59" t="str">
            <v>ВАРЕНО-КОПЧЕНАЯ</v>
          </cell>
          <cell r="D59" t="str">
            <v>МХБ Курск</v>
          </cell>
          <cell r="E59" t="str">
            <v>Шт</v>
          </cell>
          <cell r="F59">
            <v>0.26</v>
          </cell>
          <cell r="G59">
            <v>1.56</v>
          </cell>
        </row>
        <row r="60">
          <cell r="A60">
            <v>1010031149</v>
          </cell>
          <cell r="B60" t="str">
            <v>МХБ Сосис "Оригинальные" п/а ОХЛ ГЗМС 350*6</v>
          </cell>
          <cell r="C60" t="str">
            <v>СОСИСКИ</v>
          </cell>
          <cell r="D60" t="str">
            <v>МХБ Курск</v>
          </cell>
          <cell r="E60" t="str">
            <v>Шт</v>
          </cell>
          <cell r="F60">
            <v>0.35</v>
          </cell>
          <cell r="G60">
            <v>2.1</v>
          </cell>
        </row>
        <row r="61">
          <cell r="A61">
            <v>1010031142</v>
          </cell>
          <cell r="B61" t="str">
            <v>МХБ Сосиски Сочные охл п/а 350*6</v>
          </cell>
          <cell r="C61" t="str">
            <v>СОСИСКИ</v>
          </cell>
          <cell r="D61" t="str">
            <v>МХБ Курск</v>
          </cell>
          <cell r="E61" t="str">
            <v>Шт</v>
          </cell>
          <cell r="F61">
            <v>0.35</v>
          </cell>
          <cell r="G61">
            <v>2.1</v>
          </cell>
        </row>
        <row r="62">
          <cell r="A62">
            <v>1010031145</v>
          </cell>
          <cell r="B62" t="str">
            <v>МХБ Сос Молочные Оригиналь охл п/а 400*6</v>
          </cell>
          <cell r="C62" t="str">
            <v>СОСИСКИ</v>
          </cell>
          <cell r="D62" t="str">
            <v>МХБ Курск</v>
          </cell>
          <cell r="E62" t="str">
            <v>Шт</v>
          </cell>
          <cell r="F62">
            <v>0.4</v>
          </cell>
          <cell r="G62">
            <v>2.4000000000000004</v>
          </cell>
        </row>
        <row r="63">
          <cell r="A63">
            <v>1010031141</v>
          </cell>
          <cell r="B63" t="str">
            <v>МХБ Сосиски "Сочные" п/а ОХЛ ~ 980г*2</v>
          </cell>
          <cell r="C63" t="str">
            <v>СОСИСКИ</v>
          </cell>
          <cell r="D63" t="str">
            <v>МХБ Курск</v>
          </cell>
          <cell r="E63" t="str">
            <v>Кг</v>
          </cell>
          <cell r="F63">
            <v>1</v>
          </cell>
          <cell r="G63">
            <v>2</v>
          </cell>
        </row>
        <row r="64">
          <cell r="A64">
            <v>1010031330</v>
          </cell>
          <cell r="B64" t="str">
            <v>МХБ Набор с/к колбас ГОСТ нар 100г*10</v>
          </cell>
          <cell r="C64" t="str">
            <v>НАРЕЗКА</v>
          </cell>
          <cell r="D64" t="str">
            <v>МХБ Курск</v>
          </cell>
          <cell r="E64" t="str">
            <v>Шт</v>
          </cell>
          <cell r="F64">
            <v>0.1</v>
          </cell>
          <cell r="G64">
            <v>1</v>
          </cell>
        </row>
        <row r="65">
          <cell r="A65">
            <v>1010031137</v>
          </cell>
          <cell r="B65" t="str">
            <v>МХБ Колбаски в/к с дымком ОХЛ 300г*6</v>
          </cell>
          <cell r="C65" t="str">
            <v>ВАРЕНО-КОПЧЕНАЯ</v>
          </cell>
          <cell r="D65" t="str">
            <v>МХБ Курск</v>
          </cell>
          <cell r="E65" t="str">
            <v>Шт</v>
          </cell>
          <cell r="F65">
            <v>0.3</v>
          </cell>
          <cell r="G65">
            <v>1.7999999999999998</v>
          </cell>
        </row>
        <row r="66">
          <cell r="A66">
            <v>1010031138</v>
          </cell>
          <cell r="B66" t="str">
            <v>МХБ Колбаски в/к с сыром ОХЛ ВУ 300г*6</v>
          </cell>
          <cell r="C66" t="str">
            <v>ВАРЕНО-КОПЧЕНАЯ</v>
          </cell>
          <cell r="D66" t="str">
            <v>МХБ Курск</v>
          </cell>
          <cell r="E66" t="str">
            <v>Шт</v>
          </cell>
          <cell r="F66">
            <v>0.3</v>
          </cell>
          <cell r="G66">
            <v>1.7999999999999998</v>
          </cell>
        </row>
        <row r="67">
          <cell r="A67">
            <v>1010031327</v>
          </cell>
          <cell r="B67" t="str">
            <v>МХБ Сосиски Нежные п/а охл 350г*6 (45)</v>
          </cell>
          <cell r="C67" t="str">
            <v>СОСИСКИ</v>
          </cell>
          <cell r="D67" t="str">
            <v>МХБ Курск</v>
          </cell>
          <cell r="E67" t="str">
            <v>Шт</v>
          </cell>
          <cell r="F67">
            <v>0.35</v>
          </cell>
          <cell r="G67">
            <v>2.0999999999999996</v>
          </cell>
        </row>
        <row r="68">
          <cell r="A68">
            <v>1010030995</v>
          </cell>
          <cell r="B68" t="str">
            <v>МХБ Сосиски Нежные охл ВЕС ~980г*2</v>
          </cell>
          <cell r="C68" t="str">
            <v>СОСИСКИ</v>
          </cell>
          <cell r="D68" t="str">
            <v>МХБ Курск</v>
          </cell>
          <cell r="E68" t="str">
            <v>Кг</v>
          </cell>
          <cell r="F68">
            <v>1</v>
          </cell>
          <cell r="G68">
            <v>2</v>
          </cell>
        </row>
        <row r="69">
          <cell r="A69">
            <v>1010030598</v>
          </cell>
          <cell r="B69" t="str">
            <v>МХБ Колбаса Сервелат ГОСТ в/к ОХЛ 250г*8</v>
          </cell>
          <cell r="C69" t="str">
            <v>ВАРЕНО-КОПЧЕНАЯ</v>
          </cell>
          <cell r="D69" t="str">
            <v>МХБ Курск</v>
          </cell>
          <cell r="E69" t="str">
            <v>Шт</v>
          </cell>
          <cell r="F69">
            <v>0.25</v>
          </cell>
          <cell r="G69">
            <v>2</v>
          </cell>
        </row>
        <row r="70">
          <cell r="A70">
            <v>1010027653</v>
          </cell>
          <cell r="B70" t="str">
            <v>МХБ Колбаса вк Сервелат ГОСТ охл 300г*6</v>
          </cell>
          <cell r="C70" t="str">
            <v>ВАРЕНО-КОПЧЕНАЯ</v>
          </cell>
          <cell r="D70" t="str">
            <v>МХБ Курск</v>
          </cell>
          <cell r="E70" t="str">
            <v>Шт</v>
          </cell>
          <cell r="F70">
            <v>0.3</v>
          </cell>
          <cell r="G70">
            <v>1.8</v>
          </cell>
        </row>
        <row r="71">
          <cell r="A71">
            <v>1010030745</v>
          </cell>
          <cell r="B71" t="str">
            <v>МХБ Сервелат Коньячный в/к ОХЛ 250г*8</v>
          </cell>
          <cell r="C71" t="str">
            <v>ВАРЕНО-КОПЧЕНАЯ</v>
          </cell>
          <cell r="D71" t="str">
            <v>МХБ Курск</v>
          </cell>
          <cell r="E71" t="str">
            <v>Шт</v>
          </cell>
          <cell r="F71">
            <v>0.25</v>
          </cell>
          <cell r="G71">
            <v>2</v>
          </cell>
        </row>
        <row r="72">
          <cell r="A72">
            <v>1010030746</v>
          </cell>
          <cell r="B72" t="str">
            <v>МХБ Колбаса Чесночная п/к ОХЛ 250г*8 (2кг)</v>
          </cell>
          <cell r="C72" t="str">
            <v>ПОЛУКОПЧЁНАЯ</v>
          </cell>
          <cell r="D72" t="str">
            <v>МХБ Курск</v>
          </cell>
          <cell r="E72" t="str">
            <v>Шт</v>
          </cell>
          <cell r="F72">
            <v>0.25</v>
          </cell>
          <cell r="G72">
            <v>2</v>
          </cell>
        </row>
        <row r="73">
          <cell r="A73">
            <v>1010030118</v>
          </cell>
          <cell r="B73" t="str">
            <v>МХБ Колбаса "Брауншвейгская" 280гр*8</v>
          </cell>
          <cell r="C73" t="str">
            <v>СЫРОКОПЧЕНАЯ КОЛБАСА</v>
          </cell>
          <cell r="D73" t="str">
            <v>МХБ Курск</v>
          </cell>
          <cell r="E73" t="str">
            <v>Шт</v>
          </cell>
          <cell r="F73">
            <v>0.28000000000000003</v>
          </cell>
          <cell r="G73">
            <v>1.68</v>
          </cell>
        </row>
        <row r="74">
          <cell r="A74">
            <v>1010031341</v>
          </cell>
          <cell r="B74" t="str">
            <v>МХБ Колб ск Неаполитано ГЗМС ОХЛ 100г*10</v>
          </cell>
          <cell r="C74" t="str">
            <v>СЫРОКОПЧЕНАЯ КОЛБАСА</v>
          </cell>
          <cell r="D74" t="str">
            <v>МХБ Курск</v>
          </cell>
          <cell r="E74" t="str">
            <v>Шт</v>
          </cell>
          <cell r="F74">
            <v>0.1</v>
          </cell>
          <cell r="G74">
            <v>1</v>
          </cell>
        </row>
        <row r="75">
          <cell r="A75">
            <v>1010030370</v>
          </cell>
          <cell r="B75" t="str">
            <v>МХБ Паштет Эльзасский ОХЛ ВУ 0,120кг*6 (0,72 кг)</v>
          </cell>
          <cell r="C75" t="str">
            <v>ПАШТЕТЫ</v>
          </cell>
          <cell r="D75" t="str">
            <v>МХБ Курск</v>
          </cell>
          <cell r="E75" t="str">
            <v>Шт</v>
          </cell>
          <cell r="F75">
            <v>0.12</v>
          </cell>
          <cell r="G75">
            <v>0.72</v>
          </cell>
        </row>
        <row r="76">
          <cell r="A76">
            <v>1010025037</v>
          </cell>
          <cell r="B76" t="str">
            <v>Жареные ломтики из свинины 80г*6 (0,48кг)</v>
          </cell>
          <cell r="C76" t="str">
            <v>ЖАРЕНЫЙ БЕКОН</v>
          </cell>
          <cell r="D76" t="str">
            <v>ЗКБ Брянск</v>
          </cell>
          <cell r="E76" t="str">
            <v>Шт</v>
          </cell>
          <cell r="F76">
            <v>0.08</v>
          </cell>
          <cell r="G76">
            <v>0.48</v>
          </cell>
        </row>
        <row r="77">
          <cell r="A77">
            <v>1010015950</v>
          </cell>
          <cell r="B77" t="str">
            <v>МХБ Cосиски Сливочные ц/о ОХЛ 400г*6 (2,4 кг) ООО "Мираторг-Курск" РОССИЯ</v>
          </cell>
          <cell r="C77" t="str">
            <v>СОСИСКИ</v>
          </cell>
          <cell r="D77" t="str">
            <v>МХБ Курск</v>
          </cell>
          <cell r="E77" t="str">
            <v>Шт</v>
          </cell>
          <cell r="F77">
            <v>0.4</v>
          </cell>
          <cell r="G77">
            <v>2.4000000000000004</v>
          </cell>
        </row>
        <row r="78">
          <cell r="A78">
            <v>1010015947</v>
          </cell>
          <cell r="B78" t="str">
            <v>МХБ Сосиски Молочные б/о ОХЛ 350г*6 (2,1кг) ООО "Мираторг-Курск" РОССИЯ</v>
          </cell>
          <cell r="C78" t="str">
            <v>СОСИСКИ</v>
          </cell>
          <cell r="D78" t="str">
            <v>МХБ Курск</v>
          </cell>
          <cell r="E78" t="str">
            <v>Шт</v>
          </cell>
          <cell r="F78">
            <v>0.35</v>
          </cell>
          <cell r="G78">
            <v>2.0999999999999996</v>
          </cell>
        </row>
        <row r="79">
          <cell r="A79">
            <v>1010015949</v>
          </cell>
          <cell r="B79" t="str">
            <v>МХБ Сосиски Молочные ц/о ОХЛ 400г*6 (2,4кг) ООО "Мираторг-Курск" РОССИЯ</v>
          </cell>
          <cell r="C79" t="str">
            <v>СОСИСКИ</v>
          </cell>
          <cell r="D79" t="str">
            <v>МХБ Курск</v>
          </cell>
          <cell r="E79" t="str">
            <v>Шт</v>
          </cell>
          <cell r="F79">
            <v>0.4</v>
          </cell>
          <cell r="G79">
            <v>2.4000000000000004</v>
          </cell>
        </row>
        <row r="80">
          <cell r="A80">
            <v>1010030987</v>
          </cell>
          <cell r="B80" t="str">
            <v>ЗКБ Цыпленок тушеный стекло охл 350*4</v>
          </cell>
          <cell r="C80" t="str">
            <v>КОНСЕРВАЦИЯ</v>
          </cell>
          <cell r="D80" t="str">
            <v>ЗКБ Брянск</v>
          </cell>
          <cell r="E80" t="str">
            <v>Шт</v>
          </cell>
          <cell r="F80">
            <v>0.35</v>
          </cell>
          <cell r="G80">
            <v>1.4</v>
          </cell>
        </row>
        <row r="81">
          <cell r="A81">
            <v>1010030988</v>
          </cell>
          <cell r="B81" t="str">
            <v>ЗКБ Свинина тушеная стекло охл 350*4</v>
          </cell>
          <cell r="C81" t="str">
            <v>КОНСЕРВАЦИЯ</v>
          </cell>
          <cell r="D81" t="str">
            <v>ЗКБ Брянск</v>
          </cell>
          <cell r="E81" t="str">
            <v>Шт</v>
          </cell>
          <cell r="F81">
            <v>0.35</v>
          </cell>
          <cell r="G81">
            <v>1.4</v>
          </cell>
        </row>
        <row r="82">
          <cell r="A82">
            <v>1010030989</v>
          </cell>
          <cell r="B82" t="str">
            <v>ЗКБ Говядина тушеная стекло охл 350*4</v>
          </cell>
          <cell r="C82" t="str">
            <v>КОНСЕРВАЦИЯ</v>
          </cell>
          <cell r="D82" t="str">
            <v>ЗКБ Брянск</v>
          </cell>
          <cell r="E82" t="str">
            <v>Шт</v>
          </cell>
          <cell r="F82">
            <v>0.35</v>
          </cell>
          <cell r="G82">
            <v>1.4</v>
          </cell>
        </row>
        <row r="83">
          <cell r="A83">
            <v>1010031576</v>
          </cell>
          <cell r="B83" t="str">
            <v>МХБ Колбаса ск Салями нар охл 100г*10</v>
          </cell>
          <cell r="C83" t="str">
            <v>НАРЕЗКА</v>
          </cell>
          <cell r="D83" t="str">
            <v>МХБ Курск</v>
          </cell>
          <cell r="E83" t="str">
            <v>Шт</v>
          </cell>
          <cell r="F83">
            <v>0.1</v>
          </cell>
          <cell r="G83">
            <v>1</v>
          </cell>
        </row>
        <row r="84">
          <cell r="A84">
            <v>1010031574</v>
          </cell>
          <cell r="B84" t="str">
            <v>МХБ Колбаса с/к Куршская нар 100г*10</v>
          </cell>
          <cell r="C84" t="str">
            <v>НАРЕЗКА</v>
          </cell>
          <cell r="D84" t="str">
            <v>МХБ Курск</v>
          </cell>
          <cell r="E84" t="str">
            <v>Шт</v>
          </cell>
          <cell r="F84">
            <v>0.1</v>
          </cell>
          <cell r="G84">
            <v>1</v>
          </cell>
        </row>
        <row r="85">
          <cell r="A85">
            <v>1010031575</v>
          </cell>
          <cell r="B85" t="str">
            <v>МХБ Колбаса с/к Сальчичон нар 100г*10</v>
          </cell>
          <cell r="C85" t="str">
            <v>НАРЕЗКА</v>
          </cell>
          <cell r="D85" t="str">
            <v>МХБ Курск</v>
          </cell>
          <cell r="E85" t="str">
            <v>Шт</v>
          </cell>
          <cell r="F85">
            <v>0.1</v>
          </cell>
          <cell r="G85">
            <v>1</v>
          </cell>
        </row>
        <row r="86">
          <cell r="A86">
            <v>1010031847</v>
          </cell>
          <cell r="B86" t="str">
            <v>Сервелат Мраморный нарезка ОХЛ ГЗМС 100г</v>
          </cell>
          <cell r="C86" t="str">
            <v>ВАРЕНО-КОПЧЕНАЯ</v>
          </cell>
          <cell r="D86" t="str">
            <v>МХБ Курск</v>
          </cell>
          <cell r="E86" t="str">
            <v>Шт</v>
          </cell>
          <cell r="F86">
            <v>0.1</v>
          </cell>
          <cell r="G86">
            <v>1</v>
          </cell>
        </row>
        <row r="87">
          <cell r="A87">
            <v>1010030936</v>
          </cell>
          <cell r="B87" t="str">
            <v>МХБ Коппа с/к нарезка ОХЛ ГЗМС 100г*10</v>
          </cell>
          <cell r="C87" t="str">
            <v>НАРЕЗКА</v>
          </cell>
          <cell r="D87" t="str">
            <v>МХБ Курск</v>
          </cell>
          <cell r="E87" t="str">
            <v>Шт</v>
          </cell>
          <cell r="F87">
            <v>0.1</v>
          </cell>
          <cell r="G87">
            <v>1</v>
          </cell>
        </row>
        <row r="88">
          <cell r="A88">
            <v>1010032041</v>
          </cell>
          <cell r="B88" t="str">
            <v>МХБ Ветчина Парма ск нар ГЗМС 100г*10</v>
          </cell>
          <cell r="C88" t="str">
            <v>НАРЕЗКА</v>
          </cell>
          <cell r="D88" t="str">
            <v>МХБ Курск</v>
          </cell>
          <cell r="E88" t="str">
            <v>Шт</v>
          </cell>
          <cell r="F88">
            <v>0.1</v>
          </cell>
          <cell r="G88">
            <v>1</v>
          </cell>
        </row>
        <row r="89">
          <cell r="A89">
            <v>1010032043</v>
          </cell>
          <cell r="B89" t="str">
            <v>МХБ Прошутто ск нар ГЗМС 100г*10</v>
          </cell>
          <cell r="C89" t="str">
            <v>НАРЕЗКА</v>
          </cell>
          <cell r="D89" t="str">
            <v>МХБ Курск</v>
          </cell>
          <cell r="E89" t="str">
            <v>Шт</v>
          </cell>
          <cell r="F89">
            <v>0.1</v>
          </cell>
          <cell r="G89">
            <v>1</v>
          </cell>
        </row>
        <row r="90">
          <cell r="A90">
            <v>1010031948</v>
          </cell>
          <cell r="B90" t="str">
            <v>МХБ Сосис Венские ОХЛ ГЗМС 350г*6(2,1кг)</v>
          </cell>
          <cell r="C90" t="str">
            <v>СОСИСКИ</v>
          </cell>
          <cell r="D90" t="str">
            <v>МХБ Курск</v>
          </cell>
          <cell r="E90" t="str">
            <v>Шт</v>
          </cell>
          <cell r="F90">
            <v>0.35</v>
          </cell>
          <cell r="G90">
            <v>2.1</v>
          </cell>
        </row>
        <row r="91">
          <cell r="A91">
            <v>1010031947</v>
          </cell>
          <cell r="B91" t="str">
            <v>МХБ Сос Баварские ОХЛ ГЗМС 350г*6(2,1кг)</v>
          </cell>
          <cell r="C91" t="str">
            <v>СОСИСКИ</v>
          </cell>
          <cell r="D91" t="str">
            <v>МХБ Курск</v>
          </cell>
          <cell r="E91" t="str">
            <v>Шт</v>
          </cell>
          <cell r="F91">
            <v>0.35</v>
          </cell>
          <cell r="G91">
            <v>2.1</v>
          </cell>
        </row>
        <row r="92">
          <cell r="A92">
            <v>1010033335</v>
          </cell>
          <cell r="B92" t="str">
            <v>Колбаса с/к Сальчичон ВУ ОХЛ 280г*6 (1,68 кг)  МИРАТОРГ</v>
          </cell>
          <cell r="C92" t="str">
            <v>СЫРОКОПЧЕНАЯ КОЛБАСА</v>
          </cell>
          <cell r="D92" t="str">
            <v>МХБ Курск</v>
          </cell>
          <cell r="E92" t="str">
            <v>Шт</v>
          </cell>
          <cell r="F92">
            <v>0.28000000000000003</v>
          </cell>
          <cell r="G92">
            <v>1.68</v>
          </cell>
        </row>
        <row r="93">
          <cell r="A93">
            <v>1010032371</v>
          </cell>
          <cell r="B93" t="str">
            <v>МХБ Колб ск Тапас ОХЛ ГЗМС 70г*10</v>
          </cell>
          <cell r="C93" t="str">
            <v>СЫРОКОПЧЕНАЯ КОЛБАСА</v>
          </cell>
          <cell r="D93" t="str">
            <v>МХБ Курск</v>
          </cell>
          <cell r="E93" t="str">
            <v>Шт</v>
          </cell>
          <cell r="F93">
            <v>7.0000000000000007E-2</v>
          </cell>
          <cell r="G93">
            <v>0.70000000000000007</v>
          </cell>
        </row>
        <row r="94">
          <cell r="A94">
            <v>1010032372</v>
          </cell>
          <cell r="B94" t="str">
            <v>МХБ Колб ск Тапас с чили ОХЛ ГЗМС 70г*10</v>
          </cell>
          <cell r="C94" t="str">
            <v>СЫРОКОПЧЕНАЯ КОЛБАСА</v>
          </cell>
          <cell r="D94" t="str">
            <v>МХБ Курск</v>
          </cell>
          <cell r="E94" t="str">
            <v>Шт</v>
          </cell>
          <cell r="F94">
            <v>7.0000000000000007E-2</v>
          </cell>
          <cell r="G94">
            <v>0.70000000000000007</v>
          </cell>
        </row>
        <row r="95">
          <cell r="A95">
            <v>1010025625</v>
          </cell>
          <cell r="B95" t="str">
            <v>МХБ Бекон кв Венгерский ВУ охл 200г*10</v>
          </cell>
          <cell r="C95" t="str">
            <v>НАРЕЗКА</v>
          </cell>
          <cell r="D95" t="str">
            <v>МХБ Курск</v>
          </cell>
          <cell r="E95" t="str">
            <v>Шт</v>
          </cell>
          <cell r="F95">
            <v>0.2</v>
          </cell>
          <cell r="G95">
            <v>2</v>
          </cell>
        </row>
        <row r="96">
          <cell r="A96">
            <v>1010032502</v>
          </cell>
          <cell r="B96" t="str">
            <v>МХБ Бастурма Классическая ОХЛ ВУ ~200г*4</v>
          </cell>
          <cell r="C96" t="str">
            <v>СЫРОКОПЧЕНЫЕ ДЕЛИКАТ</v>
          </cell>
          <cell r="D96" t="str">
            <v>МХБ Курск</v>
          </cell>
          <cell r="E96" t="str">
            <v>Кг</v>
          </cell>
          <cell r="F96">
            <v>1</v>
          </cell>
          <cell r="G96">
            <v>0.8</v>
          </cell>
        </row>
        <row r="97">
          <cell r="A97">
            <v>1010032373</v>
          </cell>
          <cell r="B97" t="str">
            <v>МХБ Сосиски Мини ОХЛ ГЗМС 475г*4</v>
          </cell>
          <cell r="C97" t="str">
            <v>СОСИСКИ</v>
          </cell>
          <cell r="D97" t="str">
            <v>МХБ Курск</v>
          </cell>
          <cell r="E97" t="str">
            <v>Шт</v>
          </cell>
          <cell r="F97">
            <v>0.47499999999999998</v>
          </cell>
          <cell r="G97">
            <v>1.9</v>
          </cell>
        </row>
        <row r="98">
          <cell r="A98">
            <v>1010032565</v>
          </cell>
          <cell r="B98" t="str">
            <v>МХБ Мортаделла нарезка ОХЛ ГЗМС 100г*10</v>
          </cell>
          <cell r="C98" t="str">
            <v>ВАРЕНАЯ КОЛБАСА</v>
          </cell>
          <cell r="D98" t="str">
            <v>МХБ Курск</v>
          </cell>
          <cell r="E98" t="str">
            <v>Шт</v>
          </cell>
          <cell r="F98">
            <v>0.1</v>
          </cell>
          <cell r="G98">
            <v>1</v>
          </cell>
        </row>
        <row r="99">
          <cell r="A99">
            <v>1010032677</v>
          </cell>
          <cell r="B99" t="str">
            <v>КП Сосиски Ита с беконом ОХЛ ГЗМС 350г*6</v>
          </cell>
          <cell r="C99" t="str">
            <v>СОСИСКИ</v>
          </cell>
          <cell r="D99" t="str">
            <v>МХБ Курск</v>
          </cell>
          <cell r="E99" t="str">
            <v>Шт</v>
          </cell>
          <cell r="F99">
            <v>0.35</v>
          </cell>
          <cell r="G99">
            <v>2.0999999999999996</v>
          </cell>
        </row>
        <row r="100">
          <cell r="A100">
            <v>1010032754</v>
          </cell>
          <cell r="B100" t="str">
            <v>КП Колб вк Черная Бергамо ВУ ОХЛ 280г*6</v>
          </cell>
          <cell r="C100" t="str">
            <v>ВАРЕНО-КОПЧЕНАЯ</v>
          </cell>
          <cell r="D100" t="str">
            <v>МХБ Курск</v>
          </cell>
          <cell r="E100" t="str">
            <v>Шт</v>
          </cell>
          <cell r="F100">
            <v>0.28000000000000003</v>
          </cell>
          <cell r="G100">
            <v>1.6800000000000002</v>
          </cell>
        </row>
        <row r="101">
          <cell r="A101">
            <v>1010032675</v>
          </cell>
          <cell r="B101" t="str">
            <v>КП Сосиски Ита с сыром ОХЛ ГЗМС 350г*6</v>
          </cell>
          <cell r="C101" t="str">
            <v>СОСИСКИ</v>
          </cell>
          <cell r="D101" t="str">
            <v>МХБ Курск</v>
          </cell>
          <cell r="E101" t="str">
            <v>Шт</v>
          </cell>
          <cell r="F101">
            <v>0.35</v>
          </cell>
          <cell r="G101">
            <v>2.0999999999999996</v>
          </cell>
        </row>
        <row r="102">
          <cell r="A102">
            <v>1010032928</v>
          </cell>
          <cell r="B102" t="str">
            <v>КП Колбаса вк Московская срез 250г*6</v>
          </cell>
          <cell r="C102" t="str">
            <v>ВАРЕНО-КОПЧЕНАЯ</v>
          </cell>
          <cell r="D102" t="str">
            <v>МХБ Курск</v>
          </cell>
          <cell r="E102" t="str">
            <v>Шт</v>
          </cell>
          <cell r="F102">
            <v>0.25</v>
          </cell>
          <cell r="G102">
            <v>1.5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Y31" sqref="Y3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6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9" width="7" customWidth="1"/>
    <col min="20" max="20" width="13.140625" customWidth="1"/>
    <col min="21" max="22" width="5" customWidth="1"/>
    <col min="23" max="32" width="6" customWidth="1"/>
    <col min="33" max="33" width="42.28515625" customWidth="1"/>
    <col min="34" max="34" width="7" customWidth="1"/>
    <col min="35" max="35" width="7.85546875" style="33" customWidth="1"/>
    <col min="36" max="37" width="8" style="34" customWidth="1"/>
    <col min="38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30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70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30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69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31" t="s">
        <v>73</v>
      </c>
      <c r="AJ3" s="31" t="s">
        <v>74</v>
      </c>
      <c r="AK3" s="32" t="s">
        <v>75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25</v>
      </c>
      <c r="P4" s="1" t="s">
        <v>26</v>
      </c>
      <c r="Q4" s="1"/>
      <c r="R4" s="1" t="s">
        <v>71</v>
      </c>
      <c r="S4" s="1"/>
      <c r="T4" s="1"/>
      <c r="U4" s="1"/>
      <c r="V4" s="1"/>
      <c r="W4" s="1" t="s">
        <v>25</v>
      </c>
      <c r="X4" s="1" t="s">
        <v>27</v>
      </c>
      <c r="Y4" s="1" t="s">
        <v>24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30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1382</v>
      </c>
      <c r="F5" s="4">
        <f>SUM(F6:F500)</f>
        <v>2512</v>
      </c>
      <c r="G5" s="8"/>
      <c r="H5" s="1"/>
      <c r="I5" s="1"/>
      <c r="J5" s="1"/>
      <c r="K5" s="4">
        <f t="shared" ref="K5:S5" si="0">SUM(K6:K500)</f>
        <v>0</v>
      </c>
      <c r="L5" s="4">
        <f t="shared" si="0"/>
        <v>1382</v>
      </c>
      <c r="M5" s="4">
        <f t="shared" si="0"/>
        <v>0</v>
      </c>
      <c r="N5" s="4">
        <f t="shared" si="0"/>
        <v>0</v>
      </c>
      <c r="O5" s="4">
        <f t="shared" si="0"/>
        <v>4780</v>
      </c>
      <c r="P5" s="4">
        <f t="shared" si="0"/>
        <v>276.40000000000003</v>
      </c>
      <c r="Q5" s="4">
        <f t="shared" si="0"/>
        <v>2302.1999999999998</v>
      </c>
      <c r="R5" s="4">
        <f t="shared" si="0"/>
        <v>6720</v>
      </c>
      <c r="S5" s="4">
        <f t="shared" si="0"/>
        <v>0</v>
      </c>
      <c r="T5" s="1"/>
      <c r="U5" s="1"/>
      <c r="V5" s="1"/>
      <c r="W5" s="4">
        <f t="shared" ref="W5:AF5" si="1">SUM(W6:W500)</f>
        <v>658.39999999999986</v>
      </c>
      <c r="X5" s="4">
        <f t="shared" si="1"/>
        <v>180.99999999999997</v>
      </c>
      <c r="Y5" s="4">
        <f t="shared" si="1"/>
        <v>536.20000000000005</v>
      </c>
      <c r="Z5" s="4">
        <f t="shared" si="1"/>
        <v>205.60000000000002</v>
      </c>
      <c r="AA5" s="4">
        <f t="shared" si="1"/>
        <v>420.60000000000008</v>
      </c>
      <c r="AB5" s="4">
        <f t="shared" si="1"/>
        <v>215</v>
      </c>
      <c r="AC5" s="4">
        <f t="shared" si="1"/>
        <v>518.79999999999995</v>
      </c>
      <c r="AD5" s="4">
        <f t="shared" si="1"/>
        <v>292.59999999999997</v>
      </c>
      <c r="AE5" s="4">
        <f t="shared" si="1"/>
        <v>295.60000000000002</v>
      </c>
      <c r="AF5" s="4">
        <f t="shared" si="1"/>
        <v>482</v>
      </c>
      <c r="AG5" s="1"/>
      <c r="AH5" s="4">
        <f>SUM(AH6:AH500)</f>
        <v>2220.8000000000002</v>
      </c>
      <c r="AI5" s="30"/>
      <c r="AJ5" s="4">
        <f>SUM(AJ6:AJ499)</f>
        <v>833</v>
      </c>
      <c r="AK5" s="4">
        <f t="shared" ref="AK5" si="2">SUM(AK6:AK499)</f>
        <v>1759.7199999999998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1" t="s">
        <v>35</v>
      </c>
      <c r="B6" s="12" t="s">
        <v>39</v>
      </c>
      <c r="C6" s="21">
        <v>255</v>
      </c>
      <c r="D6" s="21"/>
      <c r="E6" s="21">
        <v>214</v>
      </c>
      <c r="F6" s="21">
        <v>33</v>
      </c>
      <c r="G6" s="22">
        <v>0.3</v>
      </c>
      <c r="H6" s="21">
        <v>55</v>
      </c>
      <c r="I6" s="23">
        <v>1010027650</v>
      </c>
      <c r="J6" s="21"/>
      <c r="K6" s="21"/>
      <c r="L6" s="21">
        <f t="shared" ref="L6:L25" si="3">E6-K6</f>
        <v>214</v>
      </c>
      <c r="M6" s="21"/>
      <c r="N6" s="21"/>
      <c r="O6" s="21"/>
      <c r="P6" s="21">
        <f>E6/5</f>
        <v>42.8</v>
      </c>
      <c r="Q6" s="24">
        <f>14*P6-O6-F6</f>
        <v>566.19999999999993</v>
      </c>
      <c r="R6" s="24">
        <f>IFERROR(VLOOKUP(A6,[1]Sheet!$A:$S,19,0),0)</f>
        <v>600</v>
      </c>
      <c r="S6" s="24"/>
      <c r="T6" s="21"/>
      <c r="U6" s="21">
        <f>(F6+O6+Q6)/P6</f>
        <v>14</v>
      </c>
      <c r="V6" s="21">
        <f>(F6+O6)/P6</f>
        <v>0.7710280373831776</v>
      </c>
      <c r="W6" s="21">
        <f>IFERROR(VLOOKUP(A6,[2]TDSheet!$A:$G,3,0),0)/5</f>
        <v>72.8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12" t="s">
        <v>65</v>
      </c>
      <c r="AH6" s="1">
        <f t="shared" ref="AH6:AH8" si="4">G6*R6</f>
        <v>180</v>
      </c>
      <c r="AI6" s="30">
        <f>VLOOKUP(I6,[3]Лист1!$A:$G,7,0)</f>
        <v>1.7999999999999998</v>
      </c>
      <c r="AJ6" s="1">
        <f>MROUND(G6*R6,AI6)/AI6</f>
        <v>100</v>
      </c>
      <c r="AK6" s="1">
        <f>AJ6*AI6</f>
        <v>179.99999999999997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4" t="s">
        <v>36</v>
      </c>
      <c r="B7" s="13" t="s">
        <v>39</v>
      </c>
      <c r="C7" s="14">
        <v>34</v>
      </c>
      <c r="D7" s="14"/>
      <c r="E7" s="14">
        <v>34</v>
      </c>
      <c r="F7" s="14"/>
      <c r="G7" s="17">
        <v>0.33</v>
      </c>
      <c r="H7" s="14">
        <v>55</v>
      </c>
      <c r="I7" s="14">
        <v>1010033736</v>
      </c>
      <c r="J7" s="14"/>
      <c r="K7" s="14"/>
      <c r="L7" s="14">
        <f t="shared" si="3"/>
        <v>34</v>
      </c>
      <c r="M7" s="14"/>
      <c r="N7" s="14"/>
      <c r="O7" s="14"/>
      <c r="P7" s="14">
        <f t="shared" ref="P7:P26" si="5">E7/5</f>
        <v>6.8</v>
      </c>
      <c r="Q7" s="18"/>
      <c r="R7" s="18">
        <f>IFERROR(VLOOKUP(A7,[1]Sheet!$A:$S,19,0),0)</f>
        <v>300</v>
      </c>
      <c r="S7" s="18"/>
      <c r="T7" s="14"/>
      <c r="U7" s="14">
        <f t="shared" ref="U7:U25" si="6">(F7+O7+Q7)/P7</f>
        <v>0</v>
      </c>
      <c r="V7" s="14">
        <f t="shared" ref="V7:V25" si="7">(F7+O7)/P7</f>
        <v>0</v>
      </c>
      <c r="W7" s="14">
        <f>IFERROR(VLOOKUP(A7,[2]TDSheet!$A:$G,3,0),0)/5</f>
        <v>33.6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3" t="s">
        <v>64</v>
      </c>
      <c r="AH7" s="1">
        <f t="shared" si="4"/>
        <v>99</v>
      </c>
      <c r="AI7" s="30">
        <f>VLOOKUP(I7,[3]Лист1!$A:$G,7,0)</f>
        <v>1.65</v>
      </c>
      <c r="AJ7" s="1">
        <f t="shared" ref="AJ7:AJ9" si="8">MROUND(G7*R7,AI7)/AI7</f>
        <v>60</v>
      </c>
      <c r="AK7" s="1">
        <f t="shared" ref="AK7:AK9" si="9">AJ7*AI7</f>
        <v>99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4" t="s">
        <v>37</v>
      </c>
      <c r="B8" s="13" t="s">
        <v>39</v>
      </c>
      <c r="C8" s="14">
        <v>255</v>
      </c>
      <c r="D8" s="14"/>
      <c r="E8" s="14">
        <v>40</v>
      </c>
      <c r="F8" s="14">
        <v>194</v>
      </c>
      <c r="G8" s="17">
        <v>0.28000000000000003</v>
      </c>
      <c r="H8" s="14">
        <v>180</v>
      </c>
      <c r="I8" s="14">
        <v>1010033335</v>
      </c>
      <c r="J8" s="14"/>
      <c r="K8" s="14"/>
      <c r="L8" s="14">
        <f t="shared" si="3"/>
        <v>40</v>
      </c>
      <c r="M8" s="14"/>
      <c r="N8" s="14"/>
      <c r="O8" s="14"/>
      <c r="P8" s="14">
        <f t="shared" si="5"/>
        <v>8</v>
      </c>
      <c r="Q8" s="18"/>
      <c r="R8" s="18">
        <f>IFERROR(VLOOKUP(A8,[1]Sheet!$A:$S,19,0),0)</f>
        <v>200</v>
      </c>
      <c r="S8" s="18"/>
      <c r="T8" s="14"/>
      <c r="U8" s="14">
        <f t="shared" si="6"/>
        <v>24.25</v>
      </c>
      <c r="V8" s="14">
        <f t="shared" si="7"/>
        <v>24.25</v>
      </c>
      <c r="W8" s="14">
        <f>IFERROR(VLOOKUP(A8,[2]TDSheet!$A:$G,3,0),0)/5</f>
        <v>3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3" t="s">
        <v>67</v>
      </c>
      <c r="AH8" s="1">
        <f t="shared" si="4"/>
        <v>56.000000000000007</v>
      </c>
      <c r="AI8" s="30">
        <f>VLOOKUP(I8,[3]Лист1!$A:$G,7,0)</f>
        <v>1.68</v>
      </c>
      <c r="AJ8" s="1">
        <f t="shared" si="8"/>
        <v>33</v>
      </c>
      <c r="AK8" s="1">
        <f t="shared" si="9"/>
        <v>55.44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39</v>
      </c>
      <c r="C9" s="1">
        <v>295</v>
      </c>
      <c r="D9" s="1"/>
      <c r="E9" s="1">
        <v>65</v>
      </c>
      <c r="F9" s="1">
        <v>229</v>
      </c>
      <c r="G9" s="8">
        <v>0.4</v>
      </c>
      <c r="H9" s="1">
        <v>75</v>
      </c>
      <c r="I9" s="1">
        <v>1010016111</v>
      </c>
      <c r="J9" s="1"/>
      <c r="K9" s="1"/>
      <c r="L9" s="1">
        <f t="shared" si="3"/>
        <v>65</v>
      </c>
      <c r="M9" s="1"/>
      <c r="N9" s="1"/>
      <c r="O9" s="1">
        <v>100</v>
      </c>
      <c r="P9" s="1">
        <f t="shared" si="5"/>
        <v>13</v>
      </c>
      <c r="Q9" s="5"/>
      <c r="R9" s="5">
        <f>IFERROR(VLOOKUP(A9,[1]Sheet!$A:$S,19,0),0)</f>
        <v>100</v>
      </c>
      <c r="S9" s="5"/>
      <c r="T9" s="1"/>
      <c r="U9" s="1">
        <f t="shared" si="6"/>
        <v>25.307692307692307</v>
      </c>
      <c r="V9" s="1">
        <f t="shared" si="7"/>
        <v>25.307692307692307</v>
      </c>
      <c r="W9" s="1">
        <f>IFERROR(VLOOKUP(A9,[2]TDSheet!$A:$G,3,0),0)/5</f>
        <v>15.6</v>
      </c>
      <c r="X9" s="1">
        <v>6.6</v>
      </c>
      <c r="Y9" s="1">
        <v>9.8000000000000007</v>
      </c>
      <c r="Z9" s="1">
        <v>8.6</v>
      </c>
      <c r="AA9" s="1">
        <v>19.2</v>
      </c>
      <c r="AB9" s="1">
        <v>-0.6</v>
      </c>
      <c r="AC9" s="1">
        <v>18.399999999999999</v>
      </c>
      <c r="AD9" s="1">
        <v>9.8000000000000007</v>
      </c>
      <c r="AE9" s="1">
        <v>10.8</v>
      </c>
      <c r="AF9" s="1">
        <v>4.8</v>
      </c>
      <c r="AG9" s="16" t="s">
        <v>43</v>
      </c>
      <c r="AH9" s="1">
        <f>G9*R9</f>
        <v>40</v>
      </c>
      <c r="AI9" s="30">
        <f>VLOOKUP(I9,[3]Лист1!$A:$G,7,0)</f>
        <v>2.4</v>
      </c>
      <c r="AJ9" s="1">
        <f t="shared" si="8"/>
        <v>17</v>
      </c>
      <c r="AK9" s="1">
        <f t="shared" si="9"/>
        <v>40.799999999999997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hidden="1" x14ac:dyDescent="0.25">
      <c r="A10" s="25" t="s">
        <v>41</v>
      </c>
      <c r="B10" s="25" t="s">
        <v>39</v>
      </c>
      <c r="C10" s="25"/>
      <c r="D10" s="25"/>
      <c r="E10" s="25">
        <v>-6</v>
      </c>
      <c r="F10" s="25"/>
      <c r="G10" s="26">
        <v>0</v>
      </c>
      <c r="H10" s="25">
        <v>120</v>
      </c>
      <c r="I10" s="25">
        <v>1010028068</v>
      </c>
      <c r="J10" s="25"/>
      <c r="K10" s="25"/>
      <c r="L10" s="25">
        <f t="shared" si="3"/>
        <v>-6</v>
      </c>
      <c r="M10" s="25"/>
      <c r="N10" s="25"/>
      <c r="O10" s="25">
        <v>700</v>
      </c>
      <c r="P10" s="25">
        <f t="shared" si="5"/>
        <v>-1.2</v>
      </c>
      <c r="Q10" s="27"/>
      <c r="R10" s="27">
        <f>IFERROR(VLOOKUP(A10,[1]Sheet!$A:$S,19,0),0)</f>
        <v>0</v>
      </c>
      <c r="S10" s="27"/>
      <c r="T10" s="25"/>
      <c r="U10" s="25">
        <f t="shared" si="6"/>
        <v>-583.33333333333337</v>
      </c>
      <c r="V10" s="25">
        <f t="shared" si="7"/>
        <v>-583.33333333333337</v>
      </c>
      <c r="W10" s="25">
        <f>IFERROR(VLOOKUP(A10,[2]TDSheet!$A:$G,3,0),0)/5</f>
        <v>64.2</v>
      </c>
      <c r="X10" s="25">
        <v>72.599999999999994</v>
      </c>
      <c r="Y10" s="25">
        <v>100.6</v>
      </c>
      <c r="Z10" s="25">
        <v>-0.4</v>
      </c>
      <c r="AA10" s="25">
        <v>30</v>
      </c>
      <c r="AB10" s="25">
        <v>45</v>
      </c>
      <c r="AC10" s="25">
        <v>67.400000000000006</v>
      </c>
      <c r="AD10" s="25">
        <v>49.2</v>
      </c>
      <c r="AE10" s="25">
        <v>44.8</v>
      </c>
      <c r="AF10" s="25">
        <v>87.2</v>
      </c>
      <c r="AG10" s="28" t="s">
        <v>63</v>
      </c>
      <c r="AH10" s="1">
        <f t="shared" ref="AH10:AH26" si="10">G10*R10</f>
        <v>0</v>
      </c>
      <c r="AI10" s="30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39</v>
      </c>
      <c r="C11" s="1">
        <v>299</v>
      </c>
      <c r="D11" s="1"/>
      <c r="E11" s="1">
        <v>45</v>
      </c>
      <c r="F11" s="1">
        <v>251</v>
      </c>
      <c r="G11" s="8">
        <v>0.47</v>
      </c>
      <c r="H11" s="1">
        <v>75</v>
      </c>
      <c r="I11" s="1">
        <v>1010015954</v>
      </c>
      <c r="J11" s="1"/>
      <c r="K11" s="1"/>
      <c r="L11" s="1">
        <f t="shared" si="3"/>
        <v>45</v>
      </c>
      <c r="M11" s="1"/>
      <c r="N11" s="1"/>
      <c r="O11" s="1">
        <v>60</v>
      </c>
      <c r="P11" s="1">
        <f t="shared" si="5"/>
        <v>9</v>
      </c>
      <c r="Q11" s="5"/>
      <c r="R11" s="5">
        <f>IFERROR(VLOOKUP(A11,[1]Sheet!$A:$S,19,0),0)</f>
        <v>80</v>
      </c>
      <c r="S11" s="5"/>
      <c r="T11" s="1"/>
      <c r="U11" s="1">
        <f t="shared" si="6"/>
        <v>34.555555555555557</v>
      </c>
      <c r="V11" s="1">
        <f t="shared" si="7"/>
        <v>34.555555555555557</v>
      </c>
      <c r="W11" s="1">
        <f>IFERROR(VLOOKUP(A11,[2]TDSheet!$A:$G,3,0),0)/5</f>
        <v>16</v>
      </c>
      <c r="X11" s="1">
        <v>11.4</v>
      </c>
      <c r="Y11" s="1">
        <v>10.199999999999999</v>
      </c>
      <c r="Z11" s="1">
        <v>14</v>
      </c>
      <c r="AA11" s="1">
        <v>18.2</v>
      </c>
      <c r="AB11" s="1">
        <v>0.8</v>
      </c>
      <c r="AC11" s="1">
        <v>19</v>
      </c>
      <c r="AD11" s="1">
        <v>10.8</v>
      </c>
      <c r="AE11" s="1">
        <v>11.8</v>
      </c>
      <c r="AF11" s="1">
        <v>15.4</v>
      </c>
      <c r="AG11" s="15" t="s">
        <v>43</v>
      </c>
      <c r="AH11" s="1">
        <f t="shared" si="10"/>
        <v>37.599999999999994</v>
      </c>
      <c r="AI11" s="30">
        <f>VLOOKUP(I11,[3]Лист1!$A:$G,7,0)</f>
        <v>2.82</v>
      </c>
      <c r="AJ11" s="1">
        <f t="shared" ref="AJ11:AJ13" si="11">MROUND(G11*R11,AI11)/AI11</f>
        <v>13</v>
      </c>
      <c r="AK11" s="1">
        <f t="shared" ref="AK11:AK13" si="12">AJ11*AI11</f>
        <v>36.659999999999997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39</v>
      </c>
      <c r="C12" s="1">
        <v>174</v>
      </c>
      <c r="D12" s="1"/>
      <c r="E12" s="1">
        <v>20</v>
      </c>
      <c r="F12" s="1">
        <v>148</v>
      </c>
      <c r="G12" s="8">
        <v>0.47</v>
      </c>
      <c r="H12" s="1">
        <v>75</v>
      </c>
      <c r="I12" s="1">
        <v>1010016092</v>
      </c>
      <c r="J12" s="1"/>
      <c r="K12" s="1"/>
      <c r="L12" s="1">
        <f t="shared" si="3"/>
        <v>20</v>
      </c>
      <c r="M12" s="1"/>
      <c r="N12" s="1"/>
      <c r="O12" s="1">
        <v>80</v>
      </c>
      <c r="P12" s="1">
        <f t="shared" si="5"/>
        <v>4</v>
      </c>
      <c r="Q12" s="5"/>
      <c r="R12" s="5">
        <f>IFERROR(VLOOKUP(A12,[1]Sheet!$A:$S,19,0),0)</f>
        <v>80</v>
      </c>
      <c r="S12" s="5"/>
      <c r="T12" s="1"/>
      <c r="U12" s="1">
        <f t="shared" si="6"/>
        <v>57</v>
      </c>
      <c r="V12" s="1">
        <f t="shared" si="7"/>
        <v>57</v>
      </c>
      <c r="W12" s="1">
        <f>IFERROR(VLOOKUP(A12,[2]TDSheet!$A:$G,3,0),0)/5</f>
        <v>8.6</v>
      </c>
      <c r="X12" s="1">
        <v>7.6</v>
      </c>
      <c r="Y12" s="1">
        <v>7.8</v>
      </c>
      <c r="Z12" s="1">
        <v>10</v>
      </c>
      <c r="AA12" s="1">
        <v>14.4</v>
      </c>
      <c r="AB12" s="1">
        <v>7</v>
      </c>
      <c r="AC12" s="1">
        <v>10</v>
      </c>
      <c r="AD12" s="1">
        <v>4.2</v>
      </c>
      <c r="AE12" s="1">
        <v>9.4</v>
      </c>
      <c r="AF12" s="1">
        <v>6.4</v>
      </c>
      <c r="AG12" s="29" t="s">
        <v>40</v>
      </c>
      <c r="AH12" s="1">
        <f t="shared" si="10"/>
        <v>37.599999999999994</v>
      </c>
      <c r="AI12" s="30">
        <f>VLOOKUP(I12,[3]Лист1!$A:$G,7,0)</f>
        <v>2.82</v>
      </c>
      <c r="AJ12" s="1">
        <f t="shared" si="11"/>
        <v>13</v>
      </c>
      <c r="AK12" s="1">
        <f t="shared" si="12"/>
        <v>36.659999999999997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39</v>
      </c>
      <c r="C13" s="1">
        <v>260</v>
      </c>
      <c r="D13" s="1"/>
      <c r="E13" s="1">
        <v>26</v>
      </c>
      <c r="F13" s="1">
        <v>230</v>
      </c>
      <c r="G13" s="8">
        <v>0.47</v>
      </c>
      <c r="H13" s="1">
        <v>75</v>
      </c>
      <c r="I13" s="1">
        <v>1010015952</v>
      </c>
      <c r="J13" s="1"/>
      <c r="K13" s="1"/>
      <c r="L13" s="1">
        <f t="shared" si="3"/>
        <v>26</v>
      </c>
      <c r="M13" s="1"/>
      <c r="N13" s="1"/>
      <c r="O13" s="1"/>
      <c r="P13" s="1">
        <f t="shared" si="5"/>
        <v>5.2</v>
      </c>
      <c r="Q13" s="5"/>
      <c r="R13" s="5">
        <f>IFERROR(VLOOKUP(A13,[1]Sheet!$A:$S,19,0),0)</f>
        <v>80</v>
      </c>
      <c r="S13" s="5"/>
      <c r="T13" s="1"/>
      <c r="U13" s="1">
        <f t="shared" si="6"/>
        <v>44.230769230769226</v>
      </c>
      <c r="V13" s="1">
        <f t="shared" si="7"/>
        <v>44.230769230769226</v>
      </c>
      <c r="W13" s="1">
        <f>IFERROR(VLOOKUP(A13,[2]TDSheet!$A:$G,3,0),0)/5</f>
        <v>8.6</v>
      </c>
      <c r="X13" s="1">
        <v>3.2</v>
      </c>
      <c r="Y13" s="1">
        <v>5.6</v>
      </c>
      <c r="Z13" s="1">
        <v>8.6</v>
      </c>
      <c r="AA13" s="1">
        <v>14.8</v>
      </c>
      <c r="AB13" s="1">
        <v>6.4</v>
      </c>
      <c r="AC13" s="1">
        <v>14.6</v>
      </c>
      <c r="AD13" s="1">
        <v>3.4</v>
      </c>
      <c r="AE13" s="1">
        <v>6.8</v>
      </c>
      <c r="AF13" s="1">
        <v>7.4</v>
      </c>
      <c r="AG13" s="29" t="s">
        <v>40</v>
      </c>
      <c r="AH13" s="1">
        <f t="shared" si="10"/>
        <v>37.599999999999994</v>
      </c>
      <c r="AI13" s="30">
        <f>VLOOKUP(I13,[3]Лист1!$A:$G,7,0)</f>
        <v>2.82</v>
      </c>
      <c r="AJ13" s="1">
        <f t="shared" si="11"/>
        <v>13</v>
      </c>
      <c r="AK13" s="1">
        <f t="shared" si="12"/>
        <v>36.659999999999997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idden="1" x14ac:dyDescent="0.25">
      <c r="A14" s="25" t="s">
        <v>46</v>
      </c>
      <c r="B14" s="25" t="s">
        <v>39</v>
      </c>
      <c r="C14" s="25"/>
      <c r="D14" s="25"/>
      <c r="E14" s="25">
        <v>-2</v>
      </c>
      <c r="F14" s="25"/>
      <c r="G14" s="26">
        <v>0</v>
      </c>
      <c r="H14" s="25">
        <v>55</v>
      </c>
      <c r="I14" s="25">
        <v>1010023348</v>
      </c>
      <c r="J14" s="25"/>
      <c r="K14" s="25"/>
      <c r="L14" s="25">
        <f t="shared" si="3"/>
        <v>-2</v>
      </c>
      <c r="M14" s="25"/>
      <c r="N14" s="25"/>
      <c r="O14" s="25">
        <v>500</v>
      </c>
      <c r="P14" s="25">
        <f t="shared" si="5"/>
        <v>-0.4</v>
      </c>
      <c r="Q14" s="27"/>
      <c r="R14" s="27">
        <f>IFERROR(VLOOKUP(A14,[1]Sheet!$A:$S,19,0),0)</f>
        <v>0</v>
      </c>
      <c r="S14" s="27"/>
      <c r="T14" s="25"/>
      <c r="U14" s="25">
        <f t="shared" si="6"/>
        <v>-1250</v>
      </c>
      <c r="V14" s="25">
        <f t="shared" si="7"/>
        <v>-1250</v>
      </c>
      <c r="W14" s="25">
        <f>IFERROR(VLOOKUP(A14,[2]TDSheet!$A:$G,3,0),0)/5</f>
        <v>-1.8</v>
      </c>
      <c r="X14" s="25">
        <v>-2.4</v>
      </c>
      <c r="Y14" s="25">
        <v>38.799999999999997</v>
      </c>
      <c r="Z14" s="25">
        <v>-1</v>
      </c>
      <c r="AA14" s="25">
        <v>48</v>
      </c>
      <c r="AB14" s="25">
        <v>26.8</v>
      </c>
      <c r="AC14" s="25">
        <v>47.2</v>
      </c>
      <c r="AD14" s="25">
        <v>43.6</v>
      </c>
      <c r="AE14" s="25">
        <v>27</v>
      </c>
      <c r="AF14" s="25">
        <v>39.6</v>
      </c>
      <c r="AG14" s="28" t="s">
        <v>63</v>
      </c>
      <c r="AH14" s="1">
        <f t="shared" si="10"/>
        <v>0</v>
      </c>
      <c r="AI14" s="28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39</v>
      </c>
      <c r="C15" s="1">
        <v>200</v>
      </c>
      <c r="D15" s="1"/>
      <c r="E15" s="1">
        <v>198</v>
      </c>
      <c r="F15" s="1"/>
      <c r="G15" s="8">
        <v>0.375</v>
      </c>
      <c r="H15" s="1">
        <v>55</v>
      </c>
      <c r="I15" s="1">
        <v>1010022954</v>
      </c>
      <c r="J15" s="1"/>
      <c r="K15" s="1"/>
      <c r="L15" s="1">
        <f t="shared" si="3"/>
        <v>198</v>
      </c>
      <c r="M15" s="1"/>
      <c r="N15" s="1"/>
      <c r="O15" s="1">
        <v>500</v>
      </c>
      <c r="P15" s="1">
        <f t="shared" si="5"/>
        <v>39.6</v>
      </c>
      <c r="Q15" s="5">
        <f t="shared" ref="Q15:Q25" si="13">25*P15-O15-F15</f>
        <v>490</v>
      </c>
      <c r="R15" s="5">
        <f>IFERROR(VLOOKUP(A15,[1]Sheet!$A:$S,19,0),0)</f>
        <v>700</v>
      </c>
      <c r="S15" s="5"/>
      <c r="T15" s="1"/>
      <c r="U15" s="1">
        <f t="shared" si="6"/>
        <v>25</v>
      </c>
      <c r="V15" s="1">
        <f t="shared" si="7"/>
        <v>12.626262626262626</v>
      </c>
      <c r="W15" s="1">
        <f>IFERROR(VLOOKUP(A15,[2]TDSheet!$A:$G,3,0),0)/5</f>
        <v>67.599999999999994</v>
      </c>
      <c r="X15" s="1">
        <v>-7.2</v>
      </c>
      <c r="Y15" s="1">
        <v>41.4</v>
      </c>
      <c r="Z15" s="1">
        <v>37.6</v>
      </c>
      <c r="AA15" s="1">
        <v>60.8</v>
      </c>
      <c r="AB15" s="1">
        <v>21.8</v>
      </c>
      <c r="AC15" s="1">
        <v>46</v>
      </c>
      <c r="AD15" s="1">
        <v>32.799999999999997</v>
      </c>
      <c r="AE15" s="1">
        <v>29</v>
      </c>
      <c r="AF15" s="1">
        <v>48.8</v>
      </c>
      <c r="AG15" s="1" t="s">
        <v>48</v>
      </c>
      <c r="AH15" s="1">
        <f t="shared" si="10"/>
        <v>262.5</v>
      </c>
      <c r="AI15" s="30">
        <f>VLOOKUP(I15,[3]Лист1!$A:$G,7,0)</f>
        <v>2.25</v>
      </c>
      <c r="AJ15" s="1">
        <f t="shared" ref="AJ15:AJ16" si="14">MROUND(G15*R15,AI15)/AI15</f>
        <v>117</v>
      </c>
      <c r="AK15" s="1">
        <f t="shared" ref="AK15:AK16" si="15">AJ15*AI15</f>
        <v>263.25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39</v>
      </c>
      <c r="C16" s="1">
        <v>178</v>
      </c>
      <c r="D16" s="1"/>
      <c r="E16" s="1">
        <v>172</v>
      </c>
      <c r="F16" s="1">
        <v>3</v>
      </c>
      <c r="G16" s="8">
        <v>0.375</v>
      </c>
      <c r="H16" s="1">
        <v>55</v>
      </c>
      <c r="I16" s="1">
        <v>1010016034</v>
      </c>
      <c r="J16" s="1"/>
      <c r="K16" s="1"/>
      <c r="L16" s="1">
        <f t="shared" si="3"/>
        <v>172</v>
      </c>
      <c r="M16" s="1"/>
      <c r="N16" s="1"/>
      <c r="O16" s="1">
        <v>500</v>
      </c>
      <c r="P16" s="1">
        <f t="shared" si="5"/>
        <v>34.4</v>
      </c>
      <c r="Q16" s="5">
        <f t="shared" si="13"/>
        <v>357</v>
      </c>
      <c r="R16" s="5">
        <f>IFERROR(VLOOKUP(A16,[1]Sheet!$A:$S,19,0),0)</f>
        <v>600</v>
      </c>
      <c r="S16" s="5"/>
      <c r="T16" s="1"/>
      <c r="U16" s="1">
        <f t="shared" si="6"/>
        <v>25</v>
      </c>
      <c r="V16" s="1">
        <f t="shared" si="7"/>
        <v>14.622093023255815</v>
      </c>
      <c r="W16" s="1">
        <f>IFERROR(VLOOKUP(A16,[2]TDSheet!$A:$G,3,0),0)/5</f>
        <v>55</v>
      </c>
      <c r="X16" s="1">
        <v>-2.4</v>
      </c>
      <c r="Y16" s="1">
        <v>38.200000000000003</v>
      </c>
      <c r="Z16" s="1">
        <v>9.1999999999999993</v>
      </c>
      <c r="AA16" s="1">
        <v>37</v>
      </c>
      <c r="AB16" s="1">
        <v>16.8</v>
      </c>
      <c r="AC16" s="1">
        <v>40</v>
      </c>
      <c r="AD16" s="1">
        <v>20.8</v>
      </c>
      <c r="AE16" s="1">
        <v>16.8</v>
      </c>
      <c r="AF16" s="1">
        <v>27.4</v>
      </c>
      <c r="AG16" s="1" t="s">
        <v>50</v>
      </c>
      <c r="AH16" s="1">
        <f t="shared" si="10"/>
        <v>225</v>
      </c>
      <c r="AI16" s="30">
        <f>VLOOKUP(I16,[3]Лист1!$A:$G,7,0)</f>
        <v>2.25</v>
      </c>
      <c r="AJ16" s="1">
        <f t="shared" si="14"/>
        <v>100</v>
      </c>
      <c r="AK16" s="1">
        <f t="shared" si="15"/>
        <v>225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idden="1" x14ac:dyDescent="0.25">
      <c r="A17" s="20" t="s">
        <v>51</v>
      </c>
      <c r="B17" s="1" t="s">
        <v>39</v>
      </c>
      <c r="C17" s="1"/>
      <c r="D17" s="1"/>
      <c r="E17" s="1"/>
      <c r="F17" s="1"/>
      <c r="G17" s="8">
        <v>0.43</v>
      </c>
      <c r="H17" s="1">
        <v>55</v>
      </c>
      <c r="I17" s="1" t="s">
        <v>63</v>
      </c>
      <c r="J17" s="1"/>
      <c r="K17" s="1"/>
      <c r="L17" s="1">
        <f t="shared" si="3"/>
        <v>0</v>
      </c>
      <c r="M17" s="1"/>
      <c r="N17" s="1"/>
      <c r="O17" s="1">
        <v>140</v>
      </c>
      <c r="P17" s="1">
        <f t="shared" si="5"/>
        <v>0</v>
      </c>
      <c r="Q17" s="5"/>
      <c r="R17" s="5">
        <f>IFERROR(VLOOKUP(A17,[1]Sheet!$A:$S,19,0),0)</f>
        <v>0</v>
      </c>
      <c r="S17" s="5"/>
      <c r="T17" s="1"/>
      <c r="U17" s="1" t="e">
        <f t="shared" si="6"/>
        <v>#DIV/0!</v>
      </c>
      <c r="V17" s="1" t="e">
        <f t="shared" si="7"/>
        <v>#DIV/0!</v>
      </c>
      <c r="W17" s="1">
        <f>IFERROR(VLOOKUP(A17,[2]TDSheet!$A:$G,3,0),0)/5</f>
        <v>0</v>
      </c>
      <c r="X17" s="1">
        <v>0</v>
      </c>
      <c r="Y17" s="1">
        <v>11.6</v>
      </c>
      <c r="Z17" s="1">
        <v>-0.4</v>
      </c>
      <c r="AA17" s="1">
        <v>8</v>
      </c>
      <c r="AB17" s="1">
        <v>-0.4</v>
      </c>
      <c r="AC17" s="1">
        <v>15.2</v>
      </c>
      <c r="AD17" s="1">
        <v>2.2000000000000002</v>
      </c>
      <c r="AE17" s="1">
        <v>4.2</v>
      </c>
      <c r="AF17" s="1">
        <v>19.600000000000001</v>
      </c>
      <c r="AG17" s="19" t="s">
        <v>66</v>
      </c>
      <c r="AH17" s="1">
        <f t="shared" si="10"/>
        <v>0</v>
      </c>
      <c r="AI17" s="19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39</v>
      </c>
      <c r="C18" s="1">
        <v>1</v>
      </c>
      <c r="D18" s="1"/>
      <c r="E18" s="1">
        <v>-6</v>
      </c>
      <c r="F18" s="1"/>
      <c r="G18" s="8">
        <v>0.375</v>
      </c>
      <c r="H18" s="1">
        <v>55</v>
      </c>
      <c r="I18" s="1">
        <v>1010023122</v>
      </c>
      <c r="J18" s="1"/>
      <c r="K18" s="1"/>
      <c r="L18" s="1">
        <f t="shared" si="3"/>
        <v>-6</v>
      </c>
      <c r="M18" s="1"/>
      <c r="N18" s="1"/>
      <c r="O18" s="1">
        <v>300</v>
      </c>
      <c r="P18" s="1">
        <f t="shared" si="5"/>
        <v>-1.2</v>
      </c>
      <c r="Q18" s="5"/>
      <c r="R18" s="5">
        <f>IFERROR(VLOOKUP(A18,[1]Sheet!$A:$S,19,0),0)</f>
        <v>700</v>
      </c>
      <c r="S18" s="5"/>
      <c r="T18" s="1"/>
      <c r="U18" s="1">
        <f t="shared" si="6"/>
        <v>-250</v>
      </c>
      <c r="V18" s="1">
        <f t="shared" si="7"/>
        <v>-250</v>
      </c>
      <c r="W18" s="1">
        <f>IFERROR(VLOOKUP(A18,[2]TDSheet!$A:$G,3,0),0)/5</f>
        <v>57</v>
      </c>
      <c r="X18" s="1">
        <v>10.199999999999999</v>
      </c>
      <c r="Y18" s="1">
        <v>38.200000000000003</v>
      </c>
      <c r="Z18" s="1">
        <v>16.8</v>
      </c>
      <c r="AA18" s="1">
        <v>22</v>
      </c>
      <c r="AB18" s="1">
        <v>20.6</v>
      </c>
      <c r="AC18" s="1">
        <v>33.6</v>
      </c>
      <c r="AD18" s="1">
        <v>16.600000000000001</v>
      </c>
      <c r="AE18" s="1">
        <v>23.6</v>
      </c>
      <c r="AF18" s="1">
        <v>32</v>
      </c>
      <c r="AG18" s="1"/>
      <c r="AH18" s="1">
        <f t="shared" si="10"/>
        <v>262.5</v>
      </c>
      <c r="AI18" s="30">
        <f>VLOOKUP(I18,[3]Лист1!$A:$G,7,0)</f>
        <v>2.25</v>
      </c>
      <c r="AJ18" s="1">
        <f>MROUND(G18*R18,AI18)/AI18</f>
        <v>117</v>
      </c>
      <c r="AK18" s="1">
        <f>AJ18*AI18</f>
        <v>263.25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idden="1" x14ac:dyDescent="0.25">
      <c r="A19" s="1" t="s">
        <v>53</v>
      </c>
      <c r="B19" s="1" t="s">
        <v>39</v>
      </c>
      <c r="C19" s="1">
        <v>701</v>
      </c>
      <c r="D19" s="1"/>
      <c r="E19" s="1">
        <v>3</v>
      </c>
      <c r="F19" s="1">
        <v>696</v>
      </c>
      <c r="G19" s="8">
        <v>0.28000000000000003</v>
      </c>
      <c r="H19" s="1">
        <v>120</v>
      </c>
      <c r="I19" s="1">
        <v>1010030636</v>
      </c>
      <c r="J19" s="1"/>
      <c r="K19" s="1"/>
      <c r="L19" s="1">
        <f t="shared" si="3"/>
        <v>3</v>
      </c>
      <c r="M19" s="1"/>
      <c r="N19" s="1"/>
      <c r="O19" s="1"/>
      <c r="P19" s="1">
        <f t="shared" si="5"/>
        <v>0.6</v>
      </c>
      <c r="Q19" s="5"/>
      <c r="R19" s="5">
        <f>IFERROR(VLOOKUP(A19,[1]Sheet!$A:$S,19,0),0)</f>
        <v>0</v>
      </c>
      <c r="S19" s="5"/>
      <c r="T19" s="1"/>
      <c r="U19" s="1">
        <f t="shared" si="6"/>
        <v>1160</v>
      </c>
      <c r="V19" s="1">
        <f t="shared" si="7"/>
        <v>1160</v>
      </c>
      <c r="W19" s="1">
        <f>IFERROR(VLOOKUP(A19,[2]TDSheet!$A:$G,3,0),0)/5</f>
        <v>2.4</v>
      </c>
      <c r="X19" s="1">
        <v>7.2</v>
      </c>
      <c r="Y19" s="1">
        <v>5</v>
      </c>
      <c r="Z19" s="1">
        <v>1.2</v>
      </c>
      <c r="AA19" s="1">
        <v>4.4000000000000004</v>
      </c>
      <c r="AB19" s="1">
        <v>1</v>
      </c>
      <c r="AC19" s="1">
        <v>8.8000000000000007</v>
      </c>
      <c r="AD19" s="1">
        <v>0.2</v>
      </c>
      <c r="AE19" s="1">
        <v>2</v>
      </c>
      <c r="AF19" s="1">
        <v>3.4</v>
      </c>
      <c r="AG19" s="29" t="s">
        <v>54</v>
      </c>
      <c r="AH19" s="1">
        <f t="shared" si="10"/>
        <v>0</v>
      </c>
      <c r="AI19" s="30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idden="1" x14ac:dyDescent="0.25">
      <c r="A20" s="20" t="s">
        <v>55</v>
      </c>
      <c r="B20" s="1" t="s">
        <v>39</v>
      </c>
      <c r="C20" s="1">
        <v>300</v>
      </c>
      <c r="D20" s="1"/>
      <c r="E20" s="1">
        <v>5</v>
      </c>
      <c r="F20" s="1"/>
      <c r="G20" s="8">
        <v>0.3</v>
      </c>
      <c r="H20" s="1">
        <v>120</v>
      </c>
      <c r="I20" s="1" t="s">
        <v>63</v>
      </c>
      <c r="J20" s="1"/>
      <c r="K20" s="1"/>
      <c r="L20" s="1">
        <f t="shared" si="3"/>
        <v>5</v>
      </c>
      <c r="M20" s="1"/>
      <c r="N20" s="1"/>
      <c r="O20" s="1"/>
      <c r="P20" s="1">
        <f t="shared" si="5"/>
        <v>1</v>
      </c>
      <c r="Q20" s="5">
        <f>13*P20-O20-F20</f>
        <v>13</v>
      </c>
      <c r="R20" s="5">
        <f>IFERROR(VLOOKUP(A20,[1]Sheet!$A:$S,19,0),0)</f>
        <v>0</v>
      </c>
      <c r="S20" s="5"/>
      <c r="T20" s="1"/>
      <c r="U20" s="1">
        <f t="shared" si="6"/>
        <v>13</v>
      </c>
      <c r="V20" s="1">
        <f t="shared" si="7"/>
        <v>0</v>
      </c>
      <c r="W20" s="1">
        <f>IFERROR(VLOOKUP(A20,[2]TDSheet!$A:$G,3,0),0)/5</f>
        <v>10.199999999999999</v>
      </c>
      <c r="X20" s="1">
        <v>7</v>
      </c>
      <c r="Y20" s="1">
        <v>5.4</v>
      </c>
      <c r="Z20" s="1">
        <v>-0.2</v>
      </c>
      <c r="AA20" s="1">
        <v>4.8</v>
      </c>
      <c r="AB20" s="1">
        <v>1</v>
      </c>
      <c r="AC20" s="1">
        <v>12.2</v>
      </c>
      <c r="AD20" s="1">
        <v>1.4</v>
      </c>
      <c r="AE20" s="1">
        <v>4.5999999999999996</v>
      </c>
      <c r="AF20" s="1">
        <v>-0.4</v>
      </c>
      <c r="AG20" s="19" t="s">
        <v>68</v>
      </c>
      <c r="AH20" s="1">
        <f t="shared" si="10"/>
        <v>0</v>
      </c>
      <c r="AI20" s="19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39</v>
      </c>
      <c r="C21" s="1">
        <v>344</v>
      </c>
      <c r="D21" s="1"/>
      <c r="E21" s="1">
        <v>59</v>
      </c>
      <c r="F21" s="1">
        <v>269</v>
      </c>
      <c r="G21" s="8">
        <v>0.3</v>
      </c>
      <c r="H21" s="1">
        <v>150</v>
      </c>
      <c r="I21" s="1">
        <v>1010023983</v>
      </c>
      <c r="J21" s="1"/>
      <c r="K21" s="1"/>
      <c r="L21" s="1">
        <f t="shared" si="3"/>
        <v>59</v>
      </c>
      <c r="M21" s="1"/>
      <c r="N21" s="1"/>
      <c r="O21" s="1">
        <v>250</v>
      </c>
      <c r="P21" s="1">
        <f t="shared" si="5"/>
        <v>11.8</v>
      </c>
      <c r="Q21" s="5"/>
      <c r="R21" s="36">
        <f>IFERROR(VLOOKUP(A21,[1]Sheet!$A:$S,19,0),0)</f>
        <v>80</v>
      </c>
      <c r="S21" s="5"/>
      <c r="T21" s="1"/>
      <c r="U21" s="1">
        <f t="shared" si="6"/>
        <v>43.983050847457626</v>
      </c>
      <c r="V21" s="1">
        <f t="shared" si="7"/>
        <v>43.983050847457626</v>
      </c>
      <c r="W21" s="1">
        <f>IFERROR(VLOOKUP(A21,[2]TDSheet!$A:$G,3,0),0)/5</f>
        <v>20.399999999999999</v>
      </c>
      <c r="X21" s="1">
        <v>18.600000000000001</v>
      </c>
      <c r="Y21" s="1">
        <v>31.4</v>
      </c>
      <c r="Z21" s="1">
        <v>14.4</v>
      </c>
      <c r="AA21" s="1">
        <v>27</v>
      </c>
      <c r="AB21" s="1">
        <v>-1.2</v>
      </c>
      <c r="AC21" s="1">
        <v>-1</v>
      </c>
      <c r="AD21" s="1">
        <v>-0.6</v>
      </c>
      <c r="AE21" s="1">
        <v>0.4</v>
      </c>
      <c r="AF21" s="1">
        <v>27.2</v>
      </c>
      <c r="AG21" s="29" t="s">
        <v>78</v>
      </c>
      <c r="AH21" s="1">
        <f t="shared" si="10"/>
        <v>24</v>
      </c>
      <c r="AI21" s="35"/>
      <c r="AJ21" s="1"/>
      <c r="AK21" s="1">
        <f t="shared" ref="AK21:AK26" si="16">AJ21*AI21</f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39</v>
      </c>
      <c r="C22" s="1">
        <v>716</v>
      </c>
      <c r="D22" s="1"/>
      <c r="E22" s="1">
        <v>255</v>
      </c>
      <c r="F22" s="1">
        <v>455</v>
      </c>
      <c r="G22" s="8">
        <v>0.2</v>
      </c>
      <c r="H22" s="1">
        <v>90</v>
      </c>
      <c r="I22" s="1">
        <v>1010025585</v>
      </c>
      <c r="J22" s="1"/>
      <c r="K22" s="1"/>
      <c r="L22" s="1">
        <f t="shared" si="3"/>
        <v>255</v>
      </c>
      <c r="M22" s="1"/>
      <c r="N22" s="1"/>
      <c r="O22" s="1">
        <v>500</v>
      </c>
      <c r="P22" s="1">
        <f t="shared" si="5"/>
        <v>51</v>
      </c>
      <c r="Q22" s="5">
        <f t="shared" si="13"/>
        <v>320</v>
      </c>
      <c r="R22" s="5">
        <f>IFERROR(VLOOKUP(A22,[1]Sheet!$A:$S,19,0),0)</f>
        <v>500</v>
      </c>
      <c r="S22" s="5"/>
      <c r="T22" s="1"/>
      <c r="U22" s="1">
        <f t="shared" si="6"/>
        <v>25</v>
      </c>
      <c r="V22" s="1">
        <f t="shared" si="7"/>
        <v>18.725490196078432</v>
      </c>
      <c r="W22" s="1">
        <f>IFERROR(VLOOKUP(A22,[2]TDSheet!$A:$G,3,0),0)/5</f>
        <v>63.4</v>
      </c>
      <c r="X22" s="1">
        <v>42.2</v>
      </c>
      <c r="Y22" s="1">
        <v>54.8</v>
      </c>
      <c r="Z22" s="1">
        <v>53.4</v>
      </c>
      <c r="AA22" s="1">
        <v>45.6</v>
      </c>
      <c r="AB22" s="1">
        <v>18.600000000000001</v>
      </c>
      <c r="AC22" s="1">
        <v>70</v>
      </c>
      <c r="AD22" s="1">
        <v>27.8</v>
      </c>
      <c r="AE22" s="1">
        <v>38.6</v>
      </c>
      <c r="AF22" s="1">
        <v>52.6</v>
      </c>
      <c r="AG22" s="1"/>
      <c r="AH22" s="1">
        <f t="shared" si="10"/>
        <v>100</v>
      </c>
      <c r="AI22" s="30">
        <f>VLOOKUP(I22,[3]Лист1!$A:$G,7,0)</f>
        <v>2</v>
      </c>
      <c r="AJ22" s="1">
        <f t="shared" ref="AJ22:AJ24" si="17">MROUND(G22*R22,AI22)/AI22</f>
        <v>50</v>
      </c>
      <c r="AK22" s="1">
        <f t="shared" si="16"/>
        <v>100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39</v>
      </c>
      <c r="C23" s="1">
        <v>175</v>
      </c>
      <c r="D23" s="1"/>
      <c r="E23" s="1">
        <v>154</v>
      </c>
      <c r="F23" s="1">
        <v>13</v>
      </c>
      <c r="G23" s="8">
        <v>0.33</v>
      </c>
      <c r="H23" s="1">
        <v>55</v>
      </c>
      <c r="I23" s="1">
        <v>1010029655</v>
      </c>
      <c r="J23" s="1"/>
      <c r="K23" s="1"/>
      <c r="L23" s="1">
        <f t="shared" si="3"/>
        <v>154</v>
      </c>
      <c r="M23" s="1"/>
      <c r="N23" s="1"/>
      <c r="O23" s="1">
        <v>400</v>
      </c>
      <c r="P23" s="1">
        <f t="shared" si="5"/>
        <v>30.8</v>
      </c>
      <c r="Q23" s="5">
        <f t="shared" si="13"/>
        <v>357</v>
      </c>
      <c r="R23" s="5">
        <f>IFERROR(VLOOKUP(A23,[1]Sheet!$A:$S,19,0),0)</f>
        <v>600</v>
      </c>
      <c r="S23" s="5"/>
      <c r="T23" s="1"/>
      <c r="U23" s="1">
        <f t="shared" si="6"/>
        <v>25</v>
      </c>
      <c r="V23" s="1">
        <f t="shared" si="7"/>
        <v>13.409090909090908</v>
      </c>
      <c r="W23" s="1">
        <f>IFERROR(VLOOKUP(A23,[2]TDSheet!$A:$G,3,0),0)/5</f>
        <v>61.6</v>
      </c>
      <c r="X23" s="1">
        <v>-3.8</v>
      </c>
      <c r="Y23" s="1">
        <v>21.8</v>
      </c>
      <c r="Z23" s="1">
        <v>15.8</v>
      </c>
      <c r="AA23" s="1">
        <v>40</v>
      </c>
      <c r="AB23" s="1">
        <v>25.2</v>
      </c>
      <c r="AC23" s="1">
        <v>41.4</v>
      </c>
      <c r="AD23" s="1">
        <v>31.2</v>
      </c>
      <c r="AE23" s="1">
        <v>20.2</v>
      </c>
      <c r="AF23" s="1">
        <v>36.200000000000003</v>
      </c>
      <c r="AG23" s="1" t="s">
        <v>59</v>
      </c>
      <c r="AH23" s="1">
        <f t="shared" si="10"/>
        <v>198</v>
      </c>
      <c r="AI23" s="30">
        <f>VLOOKUP(I23,[3]Лист1!$A:$G,7,0)</f>
        <v>1.98</v>
      </c>
      <c r="AJ23" s="1">
        <f t="shared" si="17"/>
        <v>100</v>
      </c>
      <c r="AK23" s="1">
        <f t="shared" si="16"/>
        <v>198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60</v>
      </c>
      <c r="B24" s="1" t="s">
        <v>39</v>
      </c>
      <c r="C24" s="1"/>
      <c r="D24" s="1"/>
      <c r="E24" s="1">
        <v>-12</v>
      </c>
      <c r="F24" s="1"/>
      <c r="G24" s="8">
        <v>0.375</v>
      </c>
      <c r="H24" s="1">
        <v>55</v>
      </c>
      <c r="I24" s="1">
        <v>1010022952</v>
      </c>
      <c r="J24" s="1"/>
      <c r="K24" s="1"/>
      <c r="L24" s="1">
        <f t="shared" si="3"/>
        <v>-12</v>
      </c>
      <c r="M24" s="1"/>
      <c r="N24" s="1"/>
      <c r="O24" s="1">
        <v>350</v>
      </c>
      <c r="P24" s="1">
        <f t="shared" si="5"/>
        <v>-2.4</v>
      </c>
      <c r="Q24" s="5"/>
      <c r="R24" s="5">
        <f>IFERROR(VLOOKUP(A24,[1]Sheet!$A:$S,19,0),0)</f>
        <v>600</v>
      </c>
      <c r="S24" s="5"/>
      <c r="T24" s="1"/>
      <c r="U24" s="1">
        <f t="shared" si="6"/>
        <v>-145.83333333333334</v>
      </c>
      <c r="V24" s="1">
        <f t="shared" si="7"/>
        <v>-145.83333333333334</v>
      </c>
      <c r="W24" s="1">
        <f>IFERROR(VLOOKUP(A24,[2]TDSheet!$A:$G,3,0),0)/5</f>
        <v>45.6</v>
      </c>
      <c r="X24" s="1">
        <v>17.8</v>
      </c>
      <c r="Y24" s="1">
        <v>38.4</v>
      </c>
      <c r="Z24" s="1">
        <v>18.600000000000001</v>
      </c>
      <c r="AA24" s="1">
        <v>29.6</v>
      </c>
      <c r="AB24" s="1">
        <v>14.4</v>
      </c>
      <c r="AC24" s="1">
        <v>32.200000000000003</v>
      </c>
      <c r="AD24" s="1">
        <v>16.8</v>
      </c>
      <c r="AE24" s="1">
        <v>17</v>
      </c>
      <c r="AF24" s="1">
        <v>25.2</v>
      </c>
      <c r="AG24" s="11" t="s">
        <v>61</v>
      </c>
      <c r="AH24" s="1">
        <f t="shared" si="10"/>
        <v>225</v>
      </c>
      <c r="AI24" s="30">
        <f>VLOOKUP(I24,[3]Лист1!$A:$G,7,0)</f>
        <v>2.25</v>
      </c>
      <c r="AJ24" s="1">
        <f t="shared" si="17"/>
        <v>100</v>
      </c>
      <c r="AK24" s="1">
        <f t="shared" si="16"/>
        <v>225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37" t="s">
        <v>62</v>
      </c>
      <c r="B25" s="1" t="s">
        <v>39</v>
      </c>
      <c r="C25" s="1">
        <v>118</v>
      </c>
      <c r="D25" s="1"/>
      <c r="E25" s="1">
        <v>118</v>
      </c>
      <c r="F25" s="1">
        <v>-9</v>
      </c>
      <c r="G25" s="8">
        <v>0.3</v>
      </c>
      <c r="H25" s="1">
        <v>150</v>
      </c>
      <c r="I25" s="1">
        <v>1010023830</v>
      </c>
      <c r="J25" s="1"/>
      <c r="K25" s="1"/>
      <c r="L25" s="1">
        <f t="shared" si="3"/>
        <v>118</v>
      </c>
      <c r="M25" s="1"/>
      <c r="N25" s="1"/>
      <c r="O25" s="1">
        <v>400</v>
      </c>
      <c r="P25" s="1">
        <f t="shared" si="5"/>
        <v>23.6</v>
      </c>
      <c r="Q25" s="5">
        <f t="shared" si="13"/>
        <v>199</v>
      </c>
      <c r="R25" s="36">
        <f>IFERROR(VLOOKUP(A25,[1]Sheet!$A:$S,19,0),0)</f>
        <v>800</v>
      </c>
      <c r="S25" s="5"/>
      <c r="T25" s="1"/>
      <c r="U25" s="1">
        <f t="shared" si="6"/>
        <v>25</v>
      </c>
      <c r="V25" s="1">
        <f t="shared" si="7"/>
        <v>16.567796610169491</v>
      </c>
      <c r="W25" s="1">
        <f>IFERROR(VLOOKUP(A25,[2]TDSheet!$A:$G,3,0),0)/5</f>
        <v>54.6</v>
      </c>
      <c r="X25" s="1">
        <v>-7.6</v>
      </c>
      <c r="Y25" s="1">
        <v>77.2</v>
      </c>
      <c r="Z25" s="1">
        <v>-0.6</v>
      </c>
      <c r="AA25" s="1">
        <v>-3.2</v>
      </c>
      <c r="AB25" s="1">
        <v>11.8</v>
      </c>
      <c r="AC25" s="1">
        <v>43.8</v>
      </c>
      <c r="AD25" s="1">
        <v>22.4</v>
      </c>
      <c r="AE25" s="1">
        <v>28.6</v>
      </c>
      <c r="AF25" s="1">
        <v>49.2</v>
      </c>
      <c r="AG25" s="1" t="s">
        <v>77</v>
      </c>
      <c r="AH25" s="1">
        <f t="shared" si="10"/>
        <v>240</v>
      </c>
      <c r="AI25" s="35"/>
      <c r="AJ25" s="1"/>
      <c r="AK25" s="1">
        <f t="shared" si="16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72</v>
      </c>
      <c r="B26" s="1" t="s">
        <v>39</v>
      </c>
      <c r="C26" s="1"/>
      <c r="D26" s="1"/>
      <c r="E26" s="1"/>
      <c r="F26" s="1"/>
      <c r="G26" s="8">
        <v>0.28000000000000003</v>
      </c>
      <c r="H26" s="1"/>
      <c r="I26" s="1"/>
      <c r="J26" s="1"/>
      <c r="K26" s="1"/>
      <c r="L26" s="1"/>
      <c r="M26" s="1"/>
      <c r="N26" s="1"/>
      <c r="O26" s="1"/>
      <c r="P26" s="1">
        <f t="shared" si="5"/>
        <v>0</v>
      </c>
      <c r="Q26" s="5"/>
      <c r="R26" s="36">
        <v>700</v>
      </c>
      <c r="S26" s="5"/>
      <c r="T26" s="1"/>
      <c r="U26" s="1" t="e">
        <f t="shared" ref="U26" si="18">(F26+O26+Q26)/P26</f>
        <v>#DIV/0!</v>
      </c>
      <c r="V26" s="1" t="e">
        <f t="shared" ref="V26" si="19">(F26+O26)/P26</f>
        <v>#DIV/0!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 t="s">
        <v>76</v>
      </c>
      <c r="AH26" s="1">
        <f t="shared" si="10"/>
        <v>196.00000000000003</v>
      </c>
      <c r="AI26" s="30"/>
      <c r="AJ26" s="1"/>
      <c r="AK26" s="1">
        <f t="shared" si="16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30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30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30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30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30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30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30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30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30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30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30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30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30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30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30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30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30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30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30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30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30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30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30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30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30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30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30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30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30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30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30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30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30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30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30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30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30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30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30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30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30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30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30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30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30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30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30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30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30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30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30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30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30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30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30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30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30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30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30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30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30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30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30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30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30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30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30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30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30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30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30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30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30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30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30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30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30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30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30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30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30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30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30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30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30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30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30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30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30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30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30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30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30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30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30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30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30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30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30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30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30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30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30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30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30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30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30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30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30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30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30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30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30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30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30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30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30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30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30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30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30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30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30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30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30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30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30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30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30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30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30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30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30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30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30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30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30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30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30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30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30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30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30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30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30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30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30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30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30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30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30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30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30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30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30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30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30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30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30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30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30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30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30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30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30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30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30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30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30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30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30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30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30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30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30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30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30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30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30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30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30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30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30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30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30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30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30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30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30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30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30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30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30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30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30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30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30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30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30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30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30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30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30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30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30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30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30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30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30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30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30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30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30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30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30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30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30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30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30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30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30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30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30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30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30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30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30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30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30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30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30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30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30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30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30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30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30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30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30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30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30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30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30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30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30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30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30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30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30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30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30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30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30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30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30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30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30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30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30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30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30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30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30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30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30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30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30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30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30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30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30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30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30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30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30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30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30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30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30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30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30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30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30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30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30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30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30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30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30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30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30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30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30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30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30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30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30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30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30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30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30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30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30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30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30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30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30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30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30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30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30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30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30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30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30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30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30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30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30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30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30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30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30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30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30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30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30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30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30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30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30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30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30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30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30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30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30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30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30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30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30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30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30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30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30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30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30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30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30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30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30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30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30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30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30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30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30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30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30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30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30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30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30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30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30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30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30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30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30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30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30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30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30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30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30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30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30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30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30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30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30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30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30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30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30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30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30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30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30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30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30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30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30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30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30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30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30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30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30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30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30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30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30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30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30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30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30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30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30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30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30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30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30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30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30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30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30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30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30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30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30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30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30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30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30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30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30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30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30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30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30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30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30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30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30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30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30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30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30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30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30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30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30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30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30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30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30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30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30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30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30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30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30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30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30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30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30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30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30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30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30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30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30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30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30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30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30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30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30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30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30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30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30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30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26" xr:uid="{70C937BD-301B-47C0-B95B-7CE41602CA6F}">
    <filterColumn colId="17">
      <filters>
        <filter val="01,09,"/>
        <filter val="100"/>
        <filter val="200"/>
        <filter val="300"/>
        <filter val="500"/>
        <filter val="600"/>
        <filter val="6720"/>
        <filter val="700"/>
        <filter val="80"/>
        <filter val="800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2025-08-25T12:49:19Z</dcterms:created>
  <dcterms:modified xsi:type="dcterms:W3CDTF">2025-09-11T06:33:31Z</dcterms:modified>
</cp:coreProperties>
</file>