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8CA113-6C92-4793-9EF8-7667FCCE08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9" i="1" s="1"/>
  <c r="P356" i="1"/>
  <c r="X354" i="1"/>
  <c r="X353" i="1"/>
  <c r="BO352" i="1"/>
  <c r="BM352" i="1"/>
  <c r="Y352" i="1"/>
  <c r="BP352" i="1" s="1"/>
  <c r="P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O341" i="1"/>
  <c r="BM341" i="1"/>
  <c r="Y341" i="1"/>
  <c r="P341" i="1"/>
  <c r="X337" i="1"/>
  <c r="X336" i="1"/>
  <c r="BO335" i="1"/>
  <c r="BM335" i="1"/>
  <c r="Y335" i="1"/>
  <c r="P335" i="1"/>
  <c r="BO334" i="1"/>
  <c r="BM334" i="1"/>
  <c r="Y334" i="1"/>
  <c r="BP334" i="1" s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Y316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G515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41" i="1" l="1"/>
  <c r="BN41" i="1"/>
  <c r="BP56" i="1"/>
  <c r="BN56" i="1"/>
  <c r="Z56" i="1"/>
  <c r="BP84" i="1"/>
  <c r="BN84" i="1"/>
  <c r="Z84" i="1"/>
  <c r="BP119" i="1"/>
  <c r="BN119" i="1"/>
  <c r="Z119" i="1"/>
  <c r="BP163" i="1"/>
  <c r="BN163" i="1"/>
  <c r="Z163" i="1"/>
  <c r="BP198" i="1"/>
  <c r="BN198" i="1"/>
  <c r="Z198" i="1"/>
  <c r="BP223" i="1"/>
  <c r="BN223" i="1"/>
  <c r="Z223" i="1"/>
  <c r="BP259" i="1"/>
  <c r="BN259" i="1"/>
  <c r="Z259" i="1"/>
  <c r="BP288" i="1"/>
  <c r="BN288" i="1"/>
  <c r="Z288" i="1"/>
  <c r="BP322" i="1"/>
  <c r="BN322" i="1"/>
  <c r="Z322" i="1"/>
  <c r="BP347" i="1"/>
  <c r="BN347" i="1"/>
  <c r="Z347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P70" i="1"/>
  <c r="BN70" i="1"/>
  <c r="Z70" i="1"/>
  <c r="BP100" i="1"/>
  <c r="BN100" i="1"/>
  <c r="Z100" i="1"/>
  <c r="BP136" i="1"/>
  <c r="BN136" i="1"/>
  <c r="Z136" i="1"/>
  <c r="J515" i="1"/>
  <c r="BP186" i="1"/>
  <c r="BN186" i="1"/>
  <c r="Z186" i="1"/>
  <c r="BP208" i="1"/>
  <c r="BN208" i="1"/>
  <c r="Z208" i="1"/>
  <c r="BP248" i="1"/>
  <c r="BN248" i="1"/>
  <c r="Z248" i="1"/>
  <c r="BP260" i="1"/>
  <c r="BN260" i="1"/>
  <c r="Z26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80" i="1"/>
  <c r="BP147" i="1"/>
  <c r="BN147" i="1"/>
  <c r="BP161" i="1"/>
  <c r="BN161" i="1"/>
  <c r="Z161" i="1"/>
  <c r="BP182" i="1"/>
  <c r="BN182" i="1"/>
  <c r="Z182" i="1"/>
  <c r="BP196" i="1"/>
  <c r="BN196" i="1"/>
  <c r="Z196" i="1"/>
  <c r="BP206" i="1"/>
  <c r="BN206" i="1"/>
  <c r="Z206" i="1"/>
  <c r="BP221" i="1"/>
  <c r="BN221" i="1"/>
  <c r="Z221" i="1"/>
  <c r="BP243" i="1"/>
  <c r="BN243" i="1"/>
  <c r="Z243" i="1"/>
  <c r="BP257" i="1"/>
  <c r="BN257" i="1"/>
  <c r="Z257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Y127" i="1"/>
  <c r="Z132" i="1"/>
  <c r="BN132" i="1"/>
  <c r="Y138" i="1"/>
  <c r="Z147" i="1"/>
  <c r="BP165" i="1"/>
  <c r="BN165" i="1"/>
  <c r="Z165" i="1"/>
  <c r="Y200" i="1"/>
  <c r="BP192" i="1"/>
  <c r="BN192" i="1"/>
  <c r="Z192" i="1"/>
  <c r="Y212" i="1"/>
  <c r="BP202" i="1"/>
  <c r="BN202" i="1"/>
  <c r="Z202" i="1"/>
  <c r="BP210" i="1"/>
  <c r="BN210" i="1"/>
  <c r="Z210" i="1"/>
  <c r="BP225" i="1"/>
  <c r="BN225" i="1"/>
  <c r="Z225" i="1"/>
  <c r="BP250" i="1"/>
  <c r="BN250" i="1"/>
  <c r="Z250" i="1"/>
  <c r="Y269" i="1"/>
  <c r="BP265" i="1"/>
  <c r="BN265" i="1"/>
  <c r="Z265" i="1"/>
  <c r="BP290" i="1"/>
  <c r="BN290" i="1"/>
  <c r="Z290" i="1"/>
  <c r="Y310" i="1"/>
  <c r="BP306" i="1"/>
  <c r="BN306" i="1"/>
  <c r="Z306" i="1"/>
  <c r="Y324" i="1"/>
  <c r="BP319" i="1"/>
  <c r="BN319" i="1"/>
  <c r="Z319" i="1"/>
  <c r="Y330" i="1"/>
  <c r="BP326" i="1"/>
  <c r="BN326" i="1"/>
  <c r="Z326" i="1"/>
  <c r="BP341" i="1"/>
  <c r="BN341" i="1"/>
  <c r="Z341" i="1"/>
  <c r="Y353" i="1"/>
  <c r="BP351" i="1"/>
  <c r="BN351" i="1"/>
  <c r="Z351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I515" i="1"/>
  <c r="Y167" i="1"/>
  <c r="Y173" i="1"/>
  <c r="Y188" i="1"/>
  <c r="Y302" i="1"/>
  <c r="S515" i="1"/>
  <c r="BP333" i="1"/>
  <c r="BN333" i="1"/>
  <c r="Z333" i="1"/>
  <c r="BP345" i="1"/>
  <c r="BN345" i="1"/>
  <c r="Z345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4" i="1"/>
  <c r="Y150" i="1"/>
  <c r="Y156" i="1"/>
  <c r="Y168" i="1"/>
  <c r="Y174" i="1"/>
  <c r="Y178" i="1"/>
  <c r="Y183" i="1"/>
  <c r="Y189" i="1"/>
  <c r="Y199" i="1"/>
  <c r="Y211" i="1"/>
  <c r="BP215" i="1"/>
  <c r="BN215" i="1"/>
  <c r="Z215" i="1"/>
  <c r="Z216" i="1" s="1"/>
  <c r="Y217" i="1"/>
  <c r="K515" i="1"/>
  <c r="Y227" i="1"/>
  <c r="BP220" i="1"/>
  <c r="BN220" i="1"/>
  <c r="Z220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BP242" i="1"/>
  <c r="BN242" i="1"/>
  <c r="Z242" i="1"/>
  <c r="BP251" i="1"/>
  <c r="BN251" i="1"/>
  <c r="Z251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5" i="1"/>
  <c r="Z90" i="1"/>
  <c r="Z92" i="1" s="1"/>
  <c r="BN90" i="1"/>
  <c r="Y93" i="1"/>
  <c r="Z95" i="1"/>
  <c r="BN95" i="1"/>
  <c r="BP95" i="1"/>
  <c r="Z97" i="1"/>
  <c r="BN97" i="1"/>
  <c r="Z99" i="1"/>
  <c r="BN99" i="1"/>
  <c r="F515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6" i="1"/>
  <c r="Z127" i="1" s="1"/>
  <c r="BN126" i="1"/>
  <c r="Z131" i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BN181" i="1"/>
  <c r="BP181" i="1"/>
  <c r="Y184" i="1"/>
  <c r="Z187" i="1"/>
  <c r="Z188" i="1" s="1"/>
  <c r="BN187" i="1"/>
  <c r="Z191" i="1"/>
  <c r="BN191" i="1"/>
  <c r="BP191" i="1"/>
  <c r="Z193" i="1"/>
  <c r="BN193" i="1"/>
  <c r="Z195" i="1"/>
  <c r="BN195" i="1"/>
  <c r="Z197" i="1"/>
  <c r="BN197" i="1"/>
  <c r="Z203" i="1"/>
  <c r="BN203" i="1"/>
  <c r="Z205" i="1"/>
  <c r="BN205" i="1"/>
  <c r="Z207" i="1"/>
  <c r="BN207" i="1"/>
  <c r="Z209" i="1"/>
  <c r="BN209" i="1"/>
  <c r="Y216" i="1"/>
  <c r="BP222" i="1"/>
  <c r="BN222" i="1"/>
  <c r="Z222" i="1"/>
  <c r="BP226" i="1"/>
  <c r="BN226" i="1"/>
  <c r="Z226" i="1"/>
  <c r="Y228" i="1"/>
  <c r="Y233" i="1"/>
  <c r="BP230" i="1"/>
  <c r="BN230" i="1"/>
  <c r="Z230" i="1"/>
  <c r="Z232" i="1" s="1"/>
  <c r="BP240" i="1"/>
  <c r="BN240" i="1"/>
  <c r="Z240" i="1"/>
  <c r="Y244" i="1"/>
  <c r="BP249" i="1"/>
  <c r="BN249" i="1"/>
  <c r="Z249" i="1"/>
  <c r="Z253" i="1" s="1"/>
  <c r="Y253" i="1"/>
  <c r="BP258" i="1"/>
  <c r="BN258" i="1"/>
  <c r="Z258" i="1"/>
  <c r="Z261" i="1" s="1"/>
  <c r="Y261" i="1"/>
  <c r="Y268" i="1"/>
  <c r="Y293" i="1"/>
  <c r="Y303" i="1"/>
  <c r="Y311" i="1"/>
  <c r="Y317" i="1"/>
  <c r="Y323" i="1"/>
  <c r="Y329" i="1"/>
  <c r="Y336" i="1"/>
  <c r="Y348" i="1"/>
  <c r="Y354" i="1"/>
  <c r="Y358" i="1"/>
  <c r="Y371" i="1"/>
  <c r="Y374" i="1"/>
  <c r="BP373" i="1"/>
  <c r="Y375" i="1"/>
  <c r="Y380" i="1"/>
  <c r="BP377" i="1"/>
  <c r="BN377" i="1"/>
  <c r="Z377" i="1"/>
  <c r="BP391" i="1"/>
  <c r="BN391" i="1"/>
  <c r="Z391" i="1"/>
  <c r="BP395" i="1"/>
  <c r="BN395" i="1"/>
  <c r="Z395" i="1"/>
  <c r="BP412" i="1"/>
  <c r="BN412" i="1"/>
  <c r="Z412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O515" i="1"/>
  <c r="W515" i="1"/>
  <c r="L515" i="1"/>
  <c r="Y254" i="1"/>
  <c r="M515" i="1"/>
  <c r="Y262" i="1"/>
  <c r="Z266" i="1"/>
  <c r="Z268" i="1" s="1"/>
  <c r="BN266" i="1"/>
  <c r="Y274" i="1"/>
  <c r="Y283" i="1"/>
  <c r="R515" i="1"/>
  <c r="Z287" i="1"/>
  <c r="BN287" i="1"/>
  <c r="Z289" i="1"/>
  <c r="BN289" i="1"/>
  <c r="Z291" i="1"/>
  <c r="BN291" i="1"/>
  <c r="Y292" i="1"/>
  <c r="Z295" i="1"/>
  <c r="BN295" i="1"/>
  <c r="BP295" i="1"/>
  <c r="Z297" i="1"/>
  <c r="BN297" i="1"/>
  <c r="Z299" i="1"/>
  <c r="BN299" i="1"/>
  <c r="Z301" i="1"/>
  <c r="BN301" i="1"/>
  <c r="Z305" i="1"/>
  <c r="BN305" i="1"/>
  <c r="BP305" i="1"/>
  <c r="Z307" i="1"/>
  <c r="BN307" i="1"/>
  <c r="Z309" i="1"/>
  <c r="BN309" i="1"/>
  <c r="Z313" i="1"/>
  <c r="BN313" i="1"/>
  <c r="BP313" i="1"/>
  <c r="Z315" i="1"/>
  <c r="BN315" i="1"/>
  <c r="Z321" i="1"/>
  <c r="Z323" i="1" s="1"/>
  <c r="BN321" i="1"/>
  <c r="Z327" i="1"/>
  <c r="Z329" i="1" s="1"/>
  <c r="BN327" i="1"/>
  <c r="Z334" i="1"/>
  <c r="BN334" i="1"/>
  <c r="Y337" i="1"/>
  <c r="T515" i="1"/>
  <c r="Z342" i="1"/>
  <c r="BN342" i="1"/>
  <c r="Z344" i="1"/>
  <c r="BN344" i="1"/>
  <c r="Z346" i="1"/>
  <c r="BN346" i="1"/>
  <c r="Y349" i="1"/>
  <c r="Z352" i="1"/>
  <c r="Z353" i="1" s="1"/>
  <c r="BN352" i="1"/>
  <c r="Z356" i="1"/>
  <c r="Z358" i="1" s="1"/>
  <c r="BN356" i="1"/>
  <c r="BP356" i="1"/>
  <c r="U515" i="1"/>
  <c r="Z367" i="1"/>
  <c r="BN367" i="1"/>
  <c r="Z369" i="1"/>
  <c r="BN369" i="1"/>
  <c r="Y370" i="1"/>
  <c r="Z373" i="1"/>
  <c r="Z374" i="1" s="1"/>
  <c r="BN373" i="1"/>
  <c r="Y379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Y416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AA515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493" i="1" l="1"/>
  <c r="Z467" i="1"/>
  <c r="Z451" i="1"/>
  <c r="Z336" i="1"/>
  <c r="Z310" i="1"/>
  <c r="Z167" i="1"/>
  <c r="Z122" i="1"/>
  <c r="Z101" i="1"/>
  <c r="Z65" i="1"/>
  <c r="Z476" i="1"/>
  <c r="Z348" i="1"/>
  <c r="Z292" i="1"/>
  <c r="Z415" i="1"/>
  <c r="Z211" i="1"/>
  <c r="Z109" i="1"/>
  <c r="Z498" i="1"/>
  <c r="Z398" i="1"/>
  <c r="Z370" i="1"/>
  <c r="Z379" i="1"/>
  <c r="Z183" i="1"/>
  <c r="Z133" i="1"/>
  <c r="Z80" i="1"/>
  <c r="Z58" i="1"/>
  <c r="Z483" i="1"/>
  <c r="Z461" i="1"/>
  <c r="Y507" i="1"/>
  <c r="Z445" i="1"/>
  <c r="Z316" i="1"/>
  <c r="Z302" i="1"/>
  <c r="Z199" i="1"/>
  <c r="Z173" i="1"/>
  <c r="Z149" i="1"/>
  <c r="Z115" i="1"/>
  <c r="Z32" i="1"/>
  <c r="Y509" i="1"/>
  <c r="Y506" i="1"/>
  <c r="Y508" i="1" s="1"/>
  <c r="Z244" i="1"/>
  <c r="Z227" i="1"/>
  <c r="Y505" i="1"/>
  <c r="Z510" i="1" l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<sst xmlns="http://schemas.openxmlformats.org/spreadsheetml/2006/main" count="2264" uniqueCount="812">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</sst>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45861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Среда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40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8</v>
      </c>
      <c r="Y42" s="564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5.7037037037037033</v>
      </c>
      <c r="Y44" s="565">
        <f>IFERROR(Y41/H41,"0")+IFERROR(Y42/H42,"0")+IFERROR(Y43/H43,"0")</f>
        <v>6</v>
      </c>
      <c r="Z44" s="565">
        <f>IFERROR(IF(Z41="",0,Z41),"0")+IFERROR(IF(Z42="",0,Z42),"0")+IFERROR(IF(Z43="",0,Z43),"0")</f>
        <v>9.3960000000000002E-2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48</v>
      </c>
      <c r="Y45" s="565">
        <f>IFERROR(SUM(Y41:Y43),"0")</f>
        <v>51.2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170</v>
      </c>
      <c r="Y53" s="564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176.8472222222222</v>
      </c>
      <c r="BN53" s="64">
        <f t="shared" si="8"/>
        <v>179.76</v>
      </c>
      <c r="BO53" s="64">
        <f t="shared" si="9"/>
        <v>0.24594907407407407</v>
      </c>
      <c r="BP53" s="64">
        <f t="shared" si="10"/>
        <v>0.25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90</v>
      </c>
      <c r="Y57" s="564">
        <f t="shared" si="6"/>
        <v>90</v>
      </c>
      <c r="Z57" s="36">
        <f>IFERROR(IF(Y57=0,"",ROUNDUP(Y57/H57,0)*0.00902),"")</f>
        <v>0.1804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94.199999999999989</v>
      </c>
      <c r="BN57" s="64">
        <f t="shared" si="8"/>
        <v>94.199999999999989</v>
      </c>
      <c r="BO57" s="64">
        <f t="shared" si="9"/>
        <v>0.15151515151515152</v>
      </c>
      <c r="BP57" s="64">
        <f t="shared" si="10"/>
        <v>0.15151515151515152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35.74074074074074</v>
      </c>
      <c r="Y58" s="565">
        <f>IFERROR(Y52/H52,"0")+IFERROR(Y53/H53,"0")+IFERROR(Y54/H54,"0")+IFERROR(Y55/H55,"0")+IFERROR(Y56/H56,"0")+IFERROR(Y57/H57,"0")</f>
        <v>36</v>
      </c>
      <c r="Z58" s="565">
        <f>IFERROR(IF(Z52="",0,Z52),"0")+IFERROR(IF(Z53="",0,Z53),"0")+IFERROR(IF(Z54="",0,Z54),"0")+IFERROR(IF(Z55="",0,Z55),"0")+IFERROR(IF(Z56="",0,Z56),"0")+IFERROR(IF(Z57="",0,Z57),"0")</f>
        <v>0.48408000000000001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260</v>
      </c>
      <c r="Y59" s="565">
        <f>IFERROR(SUM(Y52:Y57),"0")</f>
        <v>262.8</v>
      </c>
      <c r="Z59" s="37"/>
      <c r="AA59" s="566"/>
      <c r="AB59" s="566"/>
      <c r="AC59" s="566"/>
    </row>
    <row r="60" spans="1:68" ht="14.25" hidden="1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100</v>
      </c>
      <c r="Y61" s="56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40.5</v>
      </c>
      <c r="Y64" s="564">
        <f>IFERROR(IF(X64="",0,CEILING((X64/$H64),1)*$H64),"")</f>
        <v>40.5</v>
      </c>
      <c r="Z64" s="36">
        <f>IFERROR(IF(Y64=0,"",ROUNDUP(Y64/H64,0)*0.00651),"")</f>
        <v>9.7650000000000001E-2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43.199999999999996</v>
      </c>
      <c r="BN64" s="64">
        <f>IFERROR(Y64*I64/H64,"0")</f>
        <v>43.199999999999996</v>
      </c>
      <c r="BO64" s="64">
        <f>IFERROR(1/J64*(X64/H64),"0")</f>
        <v>8.2417582417582416E-2</v>
      </c>
      <c r="BP64" s="64">
        <f>IFERROR(1/J64*(Y64/H64),"0")</f>
        <v>8.2417582417582416E-2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24.25925925925926</v>
      </c>
      <c r="Y65" s="565">
        <f>IFERROR(Y61/H61,"0")+IFERROR(Y62/H62,"0")+IFERROR(Y63/H63,"0")+IFERROR(Y64/H64,"0")</f>
        <v>25</v>
      </c>
      <c r="Z65" s="565">
        <f>IFERROR(IF(Z61="",0,Z61),"0")+IFERROR(IF(Z62="",0,Z62),"0")+IFERROR(IF(Z63="",0,Z63),"0")+IFERROR(IF(Z64="",0,Z64),"0")</f>
        <v>0.28744999999999998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140.5</v>
      </c>
      <c r="Y66" s="565">
        <f>IFERROR(SUM(Y61:Y64),"0")</f>
        <v>148.5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20</v>
      </c>
      <c r="Y76" s="564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21.207142857142856</v>
      </c>
      <c r="BN76" s="64">
        <f t="shared" si="13"/>
        <v>26.721000000000004</v>
      </c>
      <c r="BO76" s="64">
        <f t="shared" si="14"/>
        <v>3.7202380952380952E-2</v>
      </c>
      <c r="BP76" s="64">
        <f t="shared" si="15"/>
        <v>4.6875E-2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2.3809523809523809</v>
      </c>
      <c r="Y80" s="565">
        <f>IFERROR(Y74/H74,"0")+IFERROR(Y75/H75,"0")+IFERROR(Y76/H76,"0")+IFERROR(Y77/H77,"0")+IFERROR(Y78/H78,"0")+IFERROR(Y79/H79,"0")</f>
        <v>3</v>
      </c>
      <c r="Z80" s="565">
        <f>IFERROR(IF(Z74="",0,Z74),"0")+IFERROR(IF(Z75="",0,Z75),"0")+IFERROR(IF(Z76="",0,Z76),"0")+IFERROR(IF(Z77="",0,Z77),"0")+IFERROR(IF(Z78="",0,Z78),"0")+IFERROR(IF(Z79="",0,Z79),"0")</f>
        <v>5.6940000000000004E-2</v>
      </c>
      <c r="AA80" s="566"/>
      <c r="AB80" s="566"/>
      <c r="AC80" s="566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20</v>
      </c>
      <c r="Y81" s="565">
        <f>IFERROR(SUM(Y74:Y79),"0")</f>
        <v>25.200000000000003</v>
      </c>
      <c r="Z81" s="37"/>
      <c r="AA81" s="566"/>
      <c r="AB81" s="566"/>
      <c r="AC81" s="566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13.5</v>
      </c>
      <c r="Y91" s="564">
        <f>IFERROR(IF(X91="",0,CEILING((X91/$H91),1)*$H91),"")</f>
        <v>13.5</v>
      </c>
      <c r="Z91" s="36">
        <f>IFERROR(IF(Y91=0,"",ROUNDUP(Y91/H91,0)*0.00902),"")</f>
        <v>2.7060000000000001E-2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14.13</v>
      </c>
      <c r="BN91" s="64">
        <f>IFERROR(Y91*I91/H91,"0")</f>
        <v>14.13</v>
      </c>
      <c r="BO91" s="64">
        <f>IFERROR(1/J91*(X91/H91),"0")</f>
        <v>2.2727272727272728E-2</v>
      </c>
      <c r="BP91" s="64">
        <f>IFERROR(1/J91*(Y91/H91),"0")</f>
        <v>2.2727272727272728E-2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3</v>
      </c>
      <c r="Y92" s="565">
        <f>IFERROR(Y89/H89,"0")+IFERROR(Y90/H90,"0")+IFERROR(Y91/H91,"0")</f>
        <v>3</v>
      </c>
      <c r="Z92" s="565">
        <f>IFERROR(IF(Z89="",0,Z89),"0")+IFERROR(IF(Z90="",0,Z90),"0")+IFERROR(IF(Z91="",0,Z91),"0")</f>
        <v>2.7060000000000001E-2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13.5</v>
      </c>
      <c r="Y93" s="565">
        <f>IFERROR(SUM(Y89:Y91),"0")</f>
        <v>13.5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191</v>
      </c>
      <c r="Q95" s="570"/>
      <c r="R95" s="570"/>
      <c r="S95" s="570"/>
      <c r="T95" s="571"/>
      <c r="U95" s="34"/>
      <c r="V95" s="34"/>
      <c r="W95" s="35" t="s">
        <v>70</v>
      </c>
      <c r="X95" s="563">
        <v>15</v>
      </c>
      <c r="Y95" s="564">
        <f t="shared" ref="Y95:Y100" si="16"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15.961111111111112</v>
      </c>
      <c r="BN95" s="64">
        <f t="shared" ref="BN95:BN100" si="18">IFERROR(Y95*I95/H95,"0")</f>
        <v>17.238</v>
      </c>
      <c r="BO95" s="64">
        <f t="shared" ref="BO95:BO100" si="19">IFERROR(1/J95*(X95/H95),"0")</f>
        <v>2.8935185185185185E-2</v>
      </c>
      <c r="BP95" s="64">
        <f t="shared" ref="BP95:BP100" si="20">IFERROR(1/J95*(Y95/H95),"0")</f>
        <v>3.125E-2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1.8518518518518519</v>
      </c>
      <c r="Y101" s="565">
        <f>IFERROR(Y95/H95,"0")+IFERROR(Y96/H96,"0")+IFERROR(Y97/H97,"0")+IFERROR(Y98/H98,"0")+IFERROR(Y99/H99,"0")+IFERROR(Y100/H100,"0")</f>
        <v>2</v>
      </c>
      <c r="Z101" s="565">
        <f>IFERROR(IF(Z95="",0,Z95),"0")+IFERROR(IF(Z96="",0,Z96),"0")+IFERROR(IF(Z97="",0,Z97),"0")+IFERROR(IF(Z98="",0,Z98),"0")+IFERROR(IF(Z99="",0,Z99),"0")+IFERROR(IF(Z100="",0,Z100),"0")</f>
        <v>3.7960000000000001E-2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15</v>
      </c>
      <c r="Y102" s="565">
        <f>IFERROR(SUM(Y95:Y100),"0")</f>
        <v>16.2</v>
      </c>
      <c r="Z102" s="37"/>
      <c r="AA102" s="566"/>
      <c r="AB102" s="566"/>
      <c r="AC102" s="566"/>
    </row>
    <row r="103" spans="1:68" ht="16.5" hidden="1" customHeight="1" x14ac:dyDescent="0.25">
      <c r="A103" s="579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11.25</v>
      </c>
      <c r="Y106" s="564">
        <f>IFERROR(IF(X106="",0,CEILING((X106/$H106),1)*$H106),"")</f>
        <v>11.25</v>
      </c>
      <c r="Z106" s="36">
        <f>IFERROR(IF(Y106=0,"",ROUNDUP(Y106/H106,0)*0.00902),"")</f>
        <v>2.7060000000000001E-2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11.879999999999999</v>
      </c>
      <c r="BN106" s="64">
        <f>IFERROR(Y106*I106/H106,"0")</f>
        <v>11.879999999999999</v>
      </c>
      <c r="BO106" s="64">
        <f>IFERROR(1/J106*(X106/H106),"0")</f>
        <v>2.2727272727272728E-2</v>
      </c>
      <c r="BP106" s="64">
        <f>IFERROR(1/J106*(Y106/H106),"0")</f>
        <v>2.2727272727272728E-2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3</v>
      </c>
      <c r="Y109" s="565">
        <f>IFERROR(Y105/H105,"0")+IFERROR(Y106/H106,"0")+IFERROR(Y107/H107,"0")+IFERROR(Y108/H108,"0")</f>
        <v>3</v>
      </c>
      <c r="Z109" s="565">
        <f>IFERROR(IF(Z105="",0,Z105),"0")+IFERROR(IF(Z106="",0,Z106),"0")+IFERROR(IF(Z107="",0,Z107),"0")+IFERROR(IF(Z108="",0,Z108),"0")</f>
        <v>2.7060000000000001E-2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11.25</v>
      </c>
      <c r="Y110" s="565">
        <f>IFERROR(SUM(Y105:Y108),"0")</f>
        <v>11.25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15</v>
      </c>
      <c r="Y118" s="564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15.95</v>
      </c>
      <c r="BN118" s="64">
        <f>IFERROR(Y118*I118/H118,"0")</f>
        <v>17.225999999999999</v>
      </c>
      <c r="BO118" s="64">
        <f>IFERROR(1/J118*(X118/H118),"0")</f>
        <v>2.8935185185185185E-2</v>
      </c>
      <c r="BP118" s="64">
        <f>IFERROR(1/J118*(Y118/H118),"0")</f>
        <v>3.125E-2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10.8</v>
      </c>
      <c r="Y120" s="564">
        <f>IFERROR(IF(X120="",0,CEILING((X120/$H120),1)*$H120),"")</f>
        <v>10.8</v>
      </c>
      <c r="Z120" s="36">
        <f>IFERROR(IF(Y120=0,"",ROUNDUP(Y120/H120,0)*0.00651),"")</f>
        <v>2.6040000000000001E-2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11.808</v>
      </c>
      <c r="BN120" s="64">
        <f>IFERROR(Y120*I120/H120,"0")</f>
        <v>11.808</v>
      </c>
      <c r="BO120" s="64">
        <f>IFERROR(1/J120*(X120/H120),"0")</f>
        <v>2.197802197802198E-2</v>
      </c>
      <c r="BP120" s="64">
        <f>IFERROR(1/J120*(Y120/H120),"0")</f>
        <v>2.197802197802198E-2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5.8518518518518521</v>
      </c>
      <c r="Y122" s="565">
        <f>IFERROR(Y118/H118,"0")+IFERROR(Y119/H119,"0")+IFERROR(Y120/H120,"0")+IFERROR(Y121/H121,"0")</f>
        <v>6</v>
      </c>
      <c r="Z122" s="565">
        <f>IFERROR(IF(Z118="",0,Z118),"0")+IFERROR(IF(Z119="",0,Z119),"0")+IFERROR(IF(Z120="",0,Z120),"0")+IFERROR(IF(Z121="",0,Z121),"0")</f>
        <v>6.4000000000000001E-2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25.8</v>
      </c>
      <c r="Y123" s="565">
        <f>IFERROR(SUM(Y118:Y121),"0")</f>
        <v>27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20</v>
      </c>
      <c r="Y146" s="564">
        <f>IFERROR(IF(X146="",0,CEILING((X146/$H146),1)*$H146),"")</f>
        <v>27</v>
      </c>
      <c r="Z146" s="36">
        <f>IFERROR(IF(Y146=0,"",ROUNDUP(Y146/H146,0)*0.01898),"")</f>
        <v>5.6940000000000004E-2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21.3</v>
      </c>
      <c r="BN146" s="64">
        <f>IFERROR(Y146*I146/H146,"0")</f>
        <v>28.755000000000003</v>
      </c>
      <c r="BO146" s="64">
        <f>IFERROR(1/J146*(X146/H146),"0")</f>
        <v>3.4722222222222224E-2</v>
      </c>
      <c r="BP146" s="64">
        <f>IFERROR(1/J146*(Y146/H146),"0")</f>
        <v>4.6875E-2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8</v>
      </c>
      <c r="Y148" s="564">
        <f>IFERROR(IF(X148="",0,CEILING((X148/$H148),1)*$H148),"")</f>
        <v>9</v>
      </c>
      <c r="Z148" s="36">
        <f>IFERROR(IF(Y148=0,"",ROUNDUP(Y148/H148,0)*0.01898),"")</f>
        <v>1.898E-2</v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8.5200000000000014</v>
      </c>
      <c r="BN148" s="64">
        <f>IFERROR(Y148*I148/H148,"0")</f>
        <v>9.5850000000000009</v>
      </c>
      <c r="BO148" s="64">
        <f>IFERROR(1/J148*(X148/H148),"0")</f>
        <v>1.3888888888888888E-2</v>
      </c>
      <c r="BP148" s="64">
        <f>IFERROR(1/J148*(Y148/H148),"0")</f>
        <v>1.5625E-2</v>
      </c>
    </row>
    <row r="149" spans="1:68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3.1111111111111112</v>
      </c>
      <c r="Y149" s="565">
        <f>IFERROR(Y146/H146,"0")+IFERROR(Y147/H147,"0")+IFERROR(Y148/H148,"0")</f>
        <v>4</v>
      </c>
      <c r="Z149" s="565">
        <f>IFERROR(IF(Z146="",0,Z146),"0")+IFERROR(IF(Z147="",0,Z147),"0")+IFERROR(IF(Z148="",0,Z148),"0")</f>
        <v>7.5920000000000001E-2</v>
      </c>
      <c r="AA149" s="566"/>
      <c r="AB149" s="566"/>
      <c r="AC149" s="566"/>
    </row>
    <row r="150" spans="1:68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28</v>
      </c>
      <c r="Y150" s="565">
        <f>IFERROR(SUM(Y146:Y148),"0")</f>
        <v>36</v>
      </c>
      <c r="Z150" s="37"/>
      <c r="AA150" s="566"/>
      <c r="AB150" s="566"/>
      <c r="AC150" s="566"/>
    </row>
    <row r="151" spans="1:68" ht="27.75" hidden="1" customHeight="1" x14ac:dyDescent="0.2">
      <c r="A151" s="642" t="s">
        <v>258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10.8</v>
      </c>
      <c r="Y207" s="564">
        <f t="shared" si="31"/>
        <v>12</v>
      </c>
      <c r="Z207" s="36">
        <f t="shared" si="36"/>
        <v>3.2550000000000003E-2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11.934000000000003</v>
      </c>
      <c r="BN207" s="64">
        <f t="shared" si="33"/>
        <v>13.260000000000002</v>
      </c>
      <c r="BO207" s="64">
        <f t="shared" si="34"/>
        <v>2.4725274725274731E-2</v>
      </c>
      <c r="BP207" s="64">
        <f t="shared" si="35"/>
        <v>2.7472527472527476E-2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4.5000000000000009</v>
      </c>
      <c r="Y211" s="565">
        <f>IFERROR(Y202/H202,"0")+IFERROR(Y203/H203,"0")+IFERROR(Y204/H204,"0")+IFERROR(Y205/H205,"0")+IFERROR(Y206/H206,"0")+IFERROR(Y207/H207,"0")+IFERROR(Y208/H208,"0")+IFERROR(Y209/H209,"0")+IFERROR(Y210/H210,"0")</f>
        <v>5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3.2550000000000003E-2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10.8</v>
      </c>
      <c r="Y212" s="565">
        <f>IFERROR(SUM(Y202:Y210),"0")</f>
        <v>12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86" t="s">
        <v>386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6" t="s">
        <v>394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401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30</v>
      </c>
      <c r="Y248" s="564">
        <f>IFERROR(IF(X248="",0,CEILING((X248/$H248),1)*$H248),"")</f>
        <v>32.400000000000006</v>
      </c>
      <c r="Z248" s="36">
        <f>IFERROR(IF(Y248=0,"",ROUNDUP(Y248/H248,0)*0.01898),"")</f>
        <v>5.6940000000000004E-2</v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31.208333333333329</v>
      </c>
      <c r="BN248" s="64">
        <f>IFERROR(Y248*I248/H248,"0")</f>
        <v>33.705000000000005</v>
      </c>
      <c r="BO248" s="64">
        <f>IFERROR(1/J248*(X248/H248),"0")</f>
        <v>4.3402777777777776E-2</v>
      </c>
      <c r="BP248" s="64">
        <f>IFERROR(1/J248*(Y248/H248),"0")</f>
        <v>4.6875000000000007E-2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50</v>
      </c>
      <c r="Y249" s="564">
        <f>IFERROR(IF(X249="",0,CEILING((X249/$H249),1)*$H249),"")</f>
        <v>54</v>
      </c>
      <c r="Z249" s="36">
        <f>IFERROR(IF(Y249=0,"",ROUNDUP(Y249/H249,0)*0.01898),"")</f>
        <v>9.4899999999999998E-2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52.013888888888886</v>
      </c>
      <c r="BN249" s="64">
        <f>IFERROR(Y249*I249/H249,"0")</f>
        <v>56.17499999999999</v>
      </c>
      <c r="BO249" s="64">
        <f>IFERROR(1/J249*(X249/H249),"0")</f>
        <v>7.2337962962962965E-2</v>
      </c>
      <c r="BP249" s="64">
        <f>IFERROR(1/J249*(Y249/H249),"0")</f>
        <v>7.8125E-2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8</v>
      </c>
      <c r="Y252" s="564">
        <f>IFERROR(IF(X252="",0,CEILING((X252/$H252),1)*$H252),"")</f>
        <v>8</v>
      </c>
      <c r="Z252" s="36">
        <f>IFERROR(IF(Y252=0,"",ROUNDUP(Y252/H252,0)*0.00902),"")</f>
        <v>1.804E-2</v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8.42</v>
      </c>
      <c r="BN252" s="64">
        <f>IFERROR(Y252*I252/H252,"0")</f>
        <v>8.42</v>
      </c>
      <c r="BO252" s="64">
        <f>IFERROR(1/J252*(X252/H252),"0")</f>
        <v>1.5151515151515152E-2</v>
      </c>
      <c r="BP252" s="64">
        <f>IFERROR(1/J252*(Y252/H252),"0")</f>
        <v>1.5151515151515152E-2</v>
      </c>
    </row>
    <row r="253" spans="1:68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9.4074074074074083</v>
      </c>
      <c r="Y253" s="565">
        <f>IFERROR(Y248/H248,"0")+IFERROR(Y249/H249,"0")+IFERROR(Y250/H250,"0")+IFERROR(Y251/H251,"0")+IFERROR(Y252/H252,"0")</f>
        <v>10</v>
      </c>
      <c r="Z253" s="565">
        <f>IFERROR(IF(Z248="",0,Z248),"0")+IFERROR(IF(Z249="",0,Z249),"0")+IFERROR(IF(Z250="",0,Z250),"0")+IFERROR(IF(Z251="",0,Z251),"0")+IFERROR(IF(Z252="",0,Z252),"0")</f>
        <v>0.16988</v>
      </c>
      <c r="AA253" s="566"/>
      <c r="AB253" s="566"/>
      <c r="AC253" s="566"/>
    </row>
    <row r="254" spans="1:68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88</v>
      </c>
      <c r="Y254" s="565">
        <f>IFERROR(SUM(Y248:Y252),"0")</f>
        <v>94.4</v>
      </c>
      <c r="Z254" s="37"/>
      <c r="AA254" s="566"/>
      <c r="AB254" s="566"/>
      <c r="AC254" s="566"/>
    </row>
    <row r="255" spans="1:68" ht="16.5" hidden="1" customHeight="1" x14ac:dyDescent="0.25">
      <c r="A255" s="579" t="s">
        <v>417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428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430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440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447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452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50</v>
      </c>
      <c r="Y286" s="564">
        <f t="shared" ref="Y286:Y291" si="42">IFERROR(IF(X286="",0,CEILING((X286/$H286),1)*$H286),"")</f>
        <v>54</v>
      </c>
      <c r="Z286" s="36">
        <f>IFERROR(IF(Y286=0,"",ROUNDUP(Y286/H286,0)*0.01898),"")</f>
        <v>9.4899999999999998E-2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52.013888888888886</v>
      </c>
      <c r="BN286" s="64">
        <f t="shared" ref="BN286:BN291" si="44">IFERROR(Y286*I286/H286,"0")</f>
        <v>56.17499999999999</v>
      </c>
      <c r="BO286" s="64">
        <f t="shared" ref="BO286:BO291" si="45">IFERROR(1/J286*(X286/H286),"0")</f>
        <v>7.2337962962962965E-2</v>
      </c>
      <c r="BP286" s="64">
        <f t="shared" ref="BP286:BP291" si="46">IFERROR(1/J286*(Y286/H286),"0")</f>
        <v>7.8125E-2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200</v>
      </c>
      <c r="Y287" s="564">
        <f t="shared" si="42"/>
        <v>205.20000000000002</v>
      </c>
      <c r="Z287" s="36">
        <f>IFERROR(IF(Y287=0,"",ROUNDUP(Y287/H287,0)*0.01898),"")</f>
        <v>0.36062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208.05555555555554</v>
      </c>
      <c r="BN287" s="64">
        <f t="shared" si="44"/>
        <v>213.46499999999997</v>
      </c>
      <c r="BO287" s="64">
        <f t="shared" si="45"/>
        <v>0.28935185185185186</v>
      </c>
      <c r="BP287" s="64">
        <f t="shared" si="46"/>
        <v>0.296875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12</v>
      </c>
      <c r="Y290" s="564">
        <f t="shared" si="42"/>
        <v>12</v>
      </c>
      <c r="Z290" s="36">
        <f>IFERROR(IF(Y290=0,"",ROUNDUP(Y290/H290,0)*0.00902),"")</f>
        <v>2.7060000000000001E-2</v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12.629999999999999</v>
      </c>
      <c r="BN290" s="64">
        <f t="shared" si="44"/>
        <v>12.629999999999999</v>
      </c>
      <c r="BO290" s="64">
        <f t="shared" si="45"/>
        <v>2.2727272727272728E-2</v>
      </c>
      <c r="BP290" s="64">
        <f t="shared" si="46"/>
        <v>2.2727272727272728E-2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28</v>
      </c>
      <c r="Y291" s="564">
        <f t="shared" si="42"/>
        <v>28</v>
      </c>
      <c r="Z291" s="36">
        <f>IFERROR(IF(Y291=0,"",ROUNDUP(Y291/H291,0)*0.00902),"")</f>
        <v>6.3140000000000002E-2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29.47</v>
      </c>
      <c r="BN291" s="64">
        <f t="shared" si="44"/>
        <v>29.47</v>
      </c>
      <c r="BO291" s="64">
        <f t="shared" si="45"/>
        <v>5.3030303030303032E-2</v>
      </c>
      <c r="BP291" s="64">
        <f t="shared" si="46"/>
        <v>5.3030303030303032E-2</v>
      </c>
    </row>
    <row r="292" spans="1:68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33.148148148148152</v>
      </c>
      <c r="Y292" s="565">
        <f>IFERROR(Y286/H286,"0")+IFERROR(Y287/H287,"0")+IFERROR(Y288/H288,"0")+IFERROR(Y289/H289,"0")+IFERROR(Y290/H290,"0")+IFERROR(Y291/H291,"0")</f>
        <v>34</v>
      </c>
      <c r="Z292" s="565">
        <f>IFERROR(IF(Z286="",0,Z286),"0")+IFERROR(IF(Z287="",0,Z287),"0")+IFERROR(IF(Z288="",0,Z288),"0")+IFERROR(IF(Z289="",0,Z289),"0")+IFERROR(IF(Z290="",0,Z290),"0")+IFERROR(IF(Z291="",0,Z291),"0")</f>
        <v>0.54571999999999998</v>
      </c>
      <c r="AA292" s="566"/>
      <c r="AB292" s="566"/>
      <c r="AC292" s="566"/>
    </row>
    <row r="293" spans="1:68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290</v>
      </c>
      <c r="Y293" s="565">
        <f>IFERROR(SUM(Y286:Y291),"0")</f>
        <v>299.20000000000005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50</v>
      </c>
      <c r="Y295" s="564">
        <f t="shared" ref="Y295:Y301" si="47">IFERROR(IF(X295="",0,CEILING((X295/$H295),1)*$H295),"")</f>
        <v>50.400000000000006</v>
      </c>
      <c r="Z295" s="36">
        <f>IFERROR(IF(Y295=0,"",ROUNDUP(Y295/H295,0)*0.00902),"")</f>
        <v>0.10824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53.214285714285715</v>
      </c>
      <c r="BN295" s="64">
        <f t="shared" ref="BN295:BN301" si="49">IFERROR(Y295*I295/H295,"0")</f>
        <v>53.64</v>
      </c>
      <c r="BO295" s="64">
        <f t="shared" ref="BO295:BO301" si="50">IFERROR(1/J295*(X295/H295),"0")</f>
        <v>9.0187590187590191E-2</v>
      </c>
      <c r="BP295" s="64">
        <f t="shared" ref="BP295:BP301" si="51">IFERROR(1/J295*(Y295/H295),"0")</f>
        <v>9.0909090909090912E-2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80</v>
      </c>
      <c r="Y296" s="564">
        <f t="shared" si="47"/>
        <v>84</v>
      </c>
      <c r="Z296" s="36">
        <f>IFERROR(IF(Y296=0,"",ROUNDUP(Y296/H296,0)*0.00902),"")</f>
        <v>0.1804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85.142857142857125</v>
      </c>
      <c r="BN296" s="64">
        <f t="shared" si="49"/>
        <v>89.399999999999991</v>
      </c>
      <c r="BO296" s="64">
        <f t="shared" si="50"/>
        <v>0.14430014430014429</v>
      </c>
      <c r="BP296" s="64">
        <f t="shared" si="51"/>
        <v>0.15151515151515152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10.5</v>
      </c>
      <c r="Y298" s="564">
        <f t="shared" si="47"/>
        <v>10.5</v>
      </c>
      <c r="Z298" s="36">
        <f>IFERROR(IF(Y298=0,"",ROUNDUP(Y298/H298,0)*0.00502),"")</f>
        <v>2.5100000000000001E-2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11.149999999999999</v>
      </c>
      <c r="BN298" s="64">
        <f t="shared" si="49"/>
        <v>11.149999999999999</v>
      </c>
      <c r="BO298" s="64">
        <f t="shared" si="50"/>
        <v>2.1367521367521368E-2</v>
      </c>
      <c r="BP298" s="64">
        <f t="shared" si="51"/>
        <v>2.1367521367521368E-2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35.952380952380949</v>
      </c>
      <c r="Y302" s="565">
        <f>IFERROR(Y295/H295,"0")+IFERROR(Y296/H296,"0")+IFERROR(Y297/H297,"0")+IFERROR(Y298/H298,"0")+IFERROR(Y299/H299,"0")+IFERROR(Y300/H300,"0")+IFERROR(Y301/H301,"0")</f>
        <v>37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0.31374000000000002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140.5</v>
      </c>
      <c r="Y303" s="565">
        <f>IFERROR(SUM(Y295:Y301),"0")</f>
        <v>144.9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800</v>
      </c>
      <c r="Y305" s="564">
        <f>IFERROR(IF(X305="",0,CEILING((X305/$H305),1)*$H305),"")</f>
        <v>803.4</v>
      </c>
      <c r="Z305" s="36">
        <f>IFERROR(IF(Y305=0,"",ROUNDUP(Y305/H305,0)*0.01898),"")</f>
        <v>1.9549400000000001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852.61538461538476</v>
      </c>
      <c r="BN305" s="64">
        <f>IFERROR(Y305*I305/H305,"0")</f>
        <v>856.23900000000003</v>
      </c>
      <c r="BO305" s="64">
        <f>IFERROR(1/J305*(X305/H305),"0")</f>
        <v>1.6025641025641026</v>
      </c>
      <c r="BP305" s="64">
        <f>IFERROR(1/J305*(Y305/H305),"0")</f>
        <v>1.609375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102.56410256410257</v>
      </c>
      <c r="Y310" s="565">
        <f>IFERROR(Y305/H305,"0")+IFERROR(Y306/H306,"0")+IFERROR(Y307/H307,"0")+IFERROR(Y308/H308,"0")+IFERROR(Y309/H309,"0")</f>
        <v>103</v>
      </c>
      <c r="Z310" s="565">
        <f>IFERROR(IF(Z305="",0,Z305),"0")+IFERROR(IF(Z306="",0,Z306),"0")+IFERROR(IF(Z307="",0,Z307),"0")+IFERROR(IF(Z308="",0,Z308),"0")+IFERROR(IF(Z309="",0,Z309),"0")</f>
        <v>1.9549400000000001</v>
      </c>
      <c r="AA310" s="566"/>
      <c r="AB310" s="566"/>
      <c r="AC310" s="566"/>
    </row>
    <row r="311" spans="1:68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800</v>
      </c>
      <c r="Y311" s="565">
        <f>IFERROR(SUM(Y305:Y309),"0")</f>
        <v>803.4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174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56</v>
      </c>
      <c r="Y314" s="564">
        <f>IFERROR(IF(X314="",0,CEILING((X314/$H314),1)*$H314),"")</f>
        <v>62.4</v>
      </c>
      <c r="Z314" s="36">
        <f>IFERROR(IF(Y314=0,"",ROUNDUP(Y314/H314,0)*0.01898),"")</f>
        <v>0.15184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59.726153846153849</v>
      </c>
      <c r="BN314" s="64">
        <f>IFERROR(Y314*I314/H314,"0")</f>
        <v>66.552000000000007</v>
      </c>
      <c r="BO314" s="64">
        <f>IFERROR(1/J314*(X314/H314),"0")</f>
        <v>0.11217948717948718</v>
      </c>
      <c r="BP314" s="64">
        <f>IFERROR(1/J314*(Y314/H314),"0")</f>
        <v>0.125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33</v>
      </c>
      <c r="Y315" s="564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35.038928571428571</v>
      </c>
      <c r="BN315" s="64">
        <f>IFERROR(Y315*I315/H315,"0")</f>
        <v>35.676000000000002</v>
      </c>
      <c r="BO315" s="64">
        <f>IFERROR(1/J315*(X315/H315),"0")</f>
        <v>6.1383928571428568E-2</v>
      </c>
      <c r="BP315" s="64">
        <f>IFERROR(1/J315*(Y315/H315),"0")</f>
        <v>6.25E-2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11.108058608058608</v>
      </c>
      <c r="Y316" s="565">
        <f>IFERROR(Y313/H313,"0")+IFERROR(Y314/H314,"0")+IFERROR(Y315/H315,"0")</f>
        <v>12</v>
      </c>
      <c r="Z316" s="565">
        <f>IFERROR(IF(Z313="",0,Z313),"0")+IFERROR(IF(Z314="",0,Z314),"0")+IFERROR(IF(Z315="",0,Z315),"0")</f>
        <v>0.22776000000000002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89</v>
      </c>
      <c r="Y317" s="565">
        <f>IFERROR(SUM(Y313:Y315),"0")</f>
        <v>96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5.1000000000000014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5.7600000000000025</v>
      </c>
      <c r="BN322" s="64">
        <f>IFERROR(Y322*I322/H322,"0")</f>
        <v>5.76</v>
      </c>
      <c r="BO322" s="64">
        <f>IFERROR(1/J322*(X322/H322),"0")</f>
        <v>1.0989010989010995E-2</v>
      </c>
      <c r="BP322" s="64">
        <f>IFERROR(1/J322*(Y322/H322),"0")</f>
        <v>1.098901098901099E-2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2.0000000000000009</v>
      </c>
      <c r="Y323" s="565">
        <f>IFERROR(Y319/H319,"0")+IFERROR(Y320/H320,"0")+IFERROR(Y321/H321,"0")+IFERROR(Y322/H322,"0")</f>
        <v>2</v>
      </c>
      <c r="Z323" s="565">
        <f>IFERROR(IF(Z319="",0,Z319),"0")+IFERROR(IF(Z320="",0,Z320),"0")+IFERROR(IF(Z321="",0,Z321),"0")+IFERROR(IF(Z322="",0,Z322),"0")</f>
        <v>1.302E-2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5.1000000000000014</v>
      </c>
      <c r="Y324" s="565">
        <f>IFERROR(SUM(Y319:Y322),"0")</f>
        <v>5.0999999999999996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31</v>
      </c>
      <c r="Y333" s="564">
        <f>IFERROR(IF(X333="",0,CEILING((X333/$H333),1)*$H333),"")</f>
        <v>32.4</v>
      </c>
      <c r="Z333" s="36">
        <f>IFERROR(IF(Y333=0,"",ROUNDUP(Y333/H333,0)*0.01898),"")</f>
        <v>7.5920000000000001E-2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32.986296296296295</v>
      </c>
      <c r="BN333" s="64">
        <f>IFERROR(Y333*I333/H333,"0")</f>
        <v>34.475999999999999</v>
      </c>
      <c r="BO333" s="64">
        <f>IFERROR(1/J333*(X333/H333),"0")</f>
        <v>5.9799382716049385E-2</v>
      </c>
      <c r="BP333" s="64">
        <f>IFERROR(1/J333*(Y333/H333),"0")</f>
        <v>6.25E-2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4.1999999999999993</v>
      </c>
      <c r="Y334" s="564">
        <f>IFERROR(IF(X334="",0,CEILING((X334/$H334),1)*$H334),"")</f>
        <v>4.2</v>
      </c>
      <c r="Z334" s="36">
        <f>IFERROR(IF(Y334=0,"",ROUNDUP(Y334/H334,0)*0.00651),"")</f>
        <v>1.302E-2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4.7039999999999988</v>
      </c>
      <c r="BN334" s="64">
        <f>IFERROR(Y334*I334/H334,"0")</f>
        <v>4.7039999999999997</v>
      </c>
      <c r="BO334" s="64">
        <f>IFERROR(1/J334*(X334/H334),"0")</f>
        <v>1.0989010989010988E-2</v>
      </c>
      <c r="BP334" s="64">
        <f>IFERROR(1/J334*(Y334/H334),"0")</f>
        <v>1.098901098901099E-2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2.1</v>
      </c>
      <c r="Y335" s="564">
        <f>IFERROR(IF(X335="",0,CEILING((X335/$H335),1)*$H335),"")</f>
        <v>2.1</v>
      </c>
      <c r="Z335" s="36">
        <f>IFERROR(IF(Y335=0,"",ROUNDUP(Y335/H335,0)*0.00651),"")</f>
        <v>6.5100000000000002E-3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2.34</v>
      </c>
      <c r="BN335" s="64">
        <f>IFERROR(Y335*I335/H335,"0")</f>
        <v>2.34</v>
      </c>
      <c r="BO335" s="64">
        <f>IFERROR(1/J335*(X335/H335),"0")</f>
        <v>5.4945054945054949E-3</v>
      </c>
      <c r="BP335" s="64">
        <f>IFERROR(1/J335*(Y335/H335),"0")</f>
        <v>5.4945054945054949E-3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6.8271604938271597</v>
      </c>
      <c r="Y336" s="565">
        <f>IFERROR(Y333/H333,"0")+IFERROR(Y334/H334,"0")+IFERROR(Y335/H335,"0")</f>
        <v>7</v>
      </c>
      <c r="Z336" s="565">
        <f>IFERROR(IF(Z333="",0,Z333),"0")+IFERROR(IF(Z334="",0,Z334),"0")+IFERROR(IF(Z335="",0,Z335),"0")</f>
        <v>9.5450000000000007E-2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37.300000000000004</v>
      </c>
      <c r="Y337" s="565">
        <f>IFERROR(SUM(Y333:Y335),"0")</f>
        <v>38.700000000000003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30</v>
      </c>
      <c r="Y341" s="564">
        <f t="shared" ref="Y341:Y347" si="52">IFERROR(IF(X341="",0,CEILING((X341/$H341),1)*$H341),"")</f>
        <v>30</v>
      </c>
      <c r="Z341" s="36">
        <f>IFERROR(IF(Y341=0,"",ROUNDUP(Y341/H341,0)*0.02175),"")</f>
        <v>4.3499999999999997E-2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30.96</v>
      </c>
      <c r="BN341" s="64">
        <f t="shared" ref="BN341:BN347" si="54">IFERROR(Y341*I341/H341,"0")</f>
        <v>30.96</v>
      </c>
      <c r="BO341" s="64">
        <f t="shared" ref="BO341:BO347" si="55">IFERROR(1/J341*(X341/H341),"0")</f>
        <v>4.1666666666666664E-2</v>
      </c>
      <c r="BP341" s="64">
        <f t="shared" ref="BP341:BP347" si="56">IFERROR(1/J341*(Y341/H341),"0")</f>
        <v>4.1666666666666664E-2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90</v>
      </c>
      <c r="Y342" s="564">
        <f t="shared" si="52"/>
        <v>90</v>
      </c>
      <c r="Z342" s="36">
        <f>IFERROR(IF(Y342=0,"",ROUNDUP(Y342/H342,0)*0.02175),"")</f>
        <v>0.1305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92.88000000000001</v>
      </c>
      <c r="BN342" s="64">
        <f t="shared" si="54"/>
        <v>92.88000000000001</v>
      </c>
      <c r="BO342" s="64">
        <f t="shared" si="55"/>
        <v>0.125</v>
      </c>
      <c r="BP342" s="64">
        <f t="shared" si="56"/>
        <v>0.125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500</v>
      </c>
      <c r="Y343" s="564">
        <f t="shared" si="52"/>
        <v>510</v>
      </c>
      <c r="Z343" s="36">
        <f>IFERROR(IF(Y343=0,"",ROUNDUP(Y343/H343,0)*0.02175),"")</f>
        <v>0.73949999999999994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516</v>
      </c>
      <c r="BN343" s="64">
        <f t="shared" si="54"/>
        <v>526.32000000000005</v>
      </c>
      <c r="BO343" s="64">
        <f t="shared" si="55"/>
        <v>0.69444444444444442</v>
      </c>
      <c r="BP343" s="64">
        <f t="shared" si="56"/>
        <v>0.70833333333333326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41.333333333333336</v>
      </c>
      <c r="Y348" s="565">
        <f>IFERROR(Y341/H341,"0")+IFERROR(Y342/H342,"0")+IFERROR(Y343/H343,"0")+IFERROR(Y344/H344,"0")+IFERROR(Y345/H345,"0")+IFERROR(Y346/H346,"0")+IFERROR(Y347/H347,"0")</f>
        <v>42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0.91349999999999998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620</v>
      </c>
      <c r="Y349" s="565">
        <f>IFERROR(SUM(Y341:Y347),"0")</f>
        <v>630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139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500</v>
      </c>
      <c r="Y351" s="564">
        <f>IFERROR(IF(X351="",0,CEILING((X351/$H351),1)*$H351),"")</f>
        <v>510</v>
      </c>
      <c r="Z351" s="36">
        <f>IFERROR(IF(Y351=0,"",ROUNDUP(Y351/H351,0)*0.02175),"")</f>
        <v>0.73949999999999994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516</v>
      </c>
      <c r="BN351" s="64">
        <f>IFERROR(Y351*I351/H351,"0")</f>
        <v>526.32000000000005</v>
      </c>
      <c r="BO351" s="64">
        <f>IFERROR(1/J351*(X351/H351),"0")</f>
        <v>0.69444444444444442</v>
      </c>
      <c r="BP351" s="64">
        <f>IFERROR(1/J351*(Y351/H351),"0")</f>
        <v>0.70833333333333326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33.333333333333336</v>
      </c>
      <c r="Y353" s="565">
        <f>IFERROR(Y351/H351,"0")+IFERROR(Y352/H352,"0")</f>
        <v>34</v>
      </c>
      <c r="Z353" s="565">
        <f>IFERROR(IF(Z351="",0,Z351),"0")+IFERROR(IF(Z352="",0,Z352),"0")</f>
        <v>0.73949999999999994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500</v>
      </c>
      <c r="Y354" s="565">
        <f>IFERROR(SUM(Y351:Y352),"0")</f>
        <v>510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174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hidden="1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174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139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25</v>
      </c>
      <c r="Y430" s="564">
        <f t="shared" ref="Y430:Y444" si="63">IFERROR(IF(X430="",0,CEILING((X430/$H430),1)*$H430),"")</f>
        <v>26.400000000000002</v>
      </c>
      <c r="Z430" s="36">
        <f t="shared" ref="Z430:Z436" si="64">IFERROR(IF(Y430=0,"",ROUNDUP(Y430/H430,0)*0.01196),"")</f>
        <v>5.9799999999999999E-2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26.704545454545453</v>
      </c>
      <c r="BN430" s="64">
        <f t="shared" ref="BN430:BN444" si="66">IFERROR(Y430*I430/H430,"0")</f>
        <v>28.200000000000003</v>
      </c>
      <c r="BO430" s="64">
        <f t="shared" ref="BO430:BO444" si="67">IFERROR(1/J430*(X430/H430),"0")</f>
        <v>4.5527389277389273E-2</v>
      </c>
      <c r="BP430" s="64">
        <f t="shared" ref="BP430:BP444" si="68">IFERROR(1/J430*(Y430/H430),"0")</f>
        <v>4.807692307692308E-2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hidden="1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4.7348484848484844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5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5.9799999999999999E-2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25</v>
      </c>
      <c r="Y446" s="565">
        <f>IFERROR(SUM(Y430:Y444),"0")</f>
        <v>26.400000000000002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139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10</v>
      </c>
      <c r="Y448" s="564">
        <f>IFERROR(IF(X448="",0,CEILING((X448/$H448),1)*$H448),"")</f>
        <v>10.56</v>
      </c>
      <c r="Z448" s="36">
        <f>IFERROR(IF(Y448=0,"",ROUNDUP(Y448/H448,0)*0.01196),"")</f>
        <v>2.392E-2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10.681818181818182</v>
      </c>
      <c r="BN448" s="64">
        <f>IFERROR(Y448*I448/H448,"0")</f>
        <v>11.28</v>
      </c>
      <c r="BO448" s="64">
        <f>IFERROR(1/J448*(X448/H448),"0")</f>
        <v>1.8210955710955712E-2</v>
      </c>
      <c r="BP448" s="64">
        <f>IFERROR(1/J448*(Y448/H448),"0")</f>
        <v>1.9230769230769232E-2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1.8939393939393938</v>
      </c>
      <c r="Y451" s="565">
        <f>IFERROR(Y448/H448,"0")+IFERROR(Y449/H449,"0")+IFERROR(Y450/H450,"0")</f>
        <v>2</v>
      </c>
      <c r="Z451" s="565">
        <f>IFERROR(IF(Z448="",0,Z448),"0")+IFERROR(IF(Z449="",0,Z449),"0")+IFERROR(IF(Z450="",0,Z450),"0")</f>
        <v>2.392E-2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10</v>
      </c>
      <c r="Y452" s="565">
        <f>IFERROR(SUM(Y448:Y450),"0")</f>
        <v>10.56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hidden="1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10</v>
      </c>
      <c r="Y456" s="564">
        <f t="shared" si="69"/>
        <v>10.56</v>
      </c>
      <c r="Z456" s="36">
        <f>IFERROR(IF(Y456=0,"",ROUNDUP(Y456/H456,0)*0.01196),"")</f>
        <v>2.392E-2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10.681818181818182</v>
      </c>
      <c r="BN456" s="64">
        <f t="shared" si="71"/>
        <v>11.28</v>
      </c>
      <c r="BO456" s="64">
        <f t="shared" si="72"/>
        <v>1.8210955710955712E-2</v>
      </c>
      <c r="BP456" s="64">
        <f t="shared" si="73"/>
        <v>1.9230769230769232E-2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1.8939393939393938</v>
      </c>
      <c r="Y461" s="565">
        <f>IFERROR(Y454/H454,"0")+IFERROR(Y455/H455,"0")+IFERROR(Y456/H456,"0")+IFERROR(Y457/H457,"0")+IFERROR(Y458/H458,"0")+IFERROR(Y459/H459,"0")+IFERROR(Y460/H460,"0")</f>
        <v>2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2.392E-2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10</v>
      </c>
      <c r="Y462" s="565">
        <f>IFERROR(SUM(Y454:Y460),"0")</f>
        <v>10.56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70</v>
      </c>
      <c r="Y474" s="564">
        <f>IFERROR(IF(X474="",0,CEILING((X474/$H474),1)*$H474),"")</f>
        <v>72</v>
      </c>
      <c r="Z474" s="36">
        <f>IFERROR(IF(Y474=0,"",ROUNDUP(Y474/H474,0)*0.01898),"")</f>
        <v>0.11388000000000001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72.537500000000009</v>
      </c>
      <c r="BN474" s="64">
        <f>IFERROR(Y474*I474/H474,"0")</f>
        <v>74.61</v>
      </c>
      <c r="BO474" s="64">
        <f>IFERROR(1/J474*(X474/H474),"0")</f>
        <v>9.1145833333333329E-2</v>
      </c>
      <c r="BP474" s="64">
        <f>IFERROR(1/J474*(Y474/H474),"0")</f>
        <v>9.375E-2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5.833333333333333</v>
      </c>
      <c r="Y476" s="565">
        <f>IFERROR(Y472/H472,"0")+IFERROR(Y473/H473,"0")+IFERROR(Y474/H474,"0")+IFERROR(Y475/H475,"0")</f>
        <v>6</v>
      </c>
      <c r="Z476" s="565">
        <f>IFERROR(IF(Z472="",0,Z472),"0")+IFERROR(IF(Z473="",0,Z473),"0")+IFERROR(IF(Z474="",0,Z474),"0")+IFERROR(IF(Z475="",0,Z475),"0")</f>
        <v>0.11388000000000001</v>
      </c>
      <c r="AA476" s="566"/>
      <c r="AB476" s="566"/>
      <c r="AC476" s="566"/>
    </row>
    <row r="477" spans="1:68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70</v>
      </c>
      <c r="Y477" s="565">
        <f>IFERROR(SUM(Y472:Y475),"0")</f>
        <v>72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139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25</v>
      </c>
      <c r="Y486" s="564">
        <f>IFERROR(IF(X486="",0,CEILING((X486/$H486),1)*$H486),"")</f>
        <v>25.200000000000003</v>
      </c>
      <c r="Z486" s="36">
        <f>IFERROR(IF(Y486=0,"",ROUNDUP(Y486/H486,0)*0.00902),"")</f>
        <v>5.4120000000000001E-2</v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26.607142857142858</v>
      </c>
      <c r="BN486" s="64">
        <f>IFERROR(Y486*I486/H486,"0")</f>
        <v>26.82</v>
      </c>
      <c r="BO486" s="64">
        <f>IFERROR(1/J486*(X486/H486),"0")</f>
        <v>4.5093795093795096E-2</v>
      </c>
      <c r="BP486" s="64">
        <f>IFERROR(1/J486*(Y486/H486),"0")</f>
        <v>4.5454545454545456E-2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75</v>
      </c>
      <c r="Y487" s="564">
        <f>IFERROR(IF(X487="",0,CEILING((X487/$H487),1)*$H487),"")</f>
        <v>75.600000000000009</v>
      </c>
      <c r="Z487" s="36">
        <f>IFERROR(IF(Y487=0,"",ROUNDUP(Y487/H487,0)*0.00902),"")</f>
        <v>0.16236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79.821428571428569</v>
      </c>
      <c r="BN487" s="64">
        <f>IFERROR(Y487*I487/H487,"0")</f>
        <v>80.459999999999994</v>
      </c>
      <c r="BO487" s="64">
        <f>IFERROR(1/J487*(X487/H487),"0")</f>
        <v>0.13528138528138528</v>
      </c>
      <c r="BP487" s="64">
        <f>IFERROR(1/J487*(Y487/H487),"0")</f>
        <v>0.13636363636363635</v>
      </c>
    </row>
    <row r="488" spans="1:68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23.80952380952381</v>
      </c>
      <c r="Y488" s="565">
        <f>IFERROR(Y486/H486,"0")+IFERROR(Y487/H487,"0")</f>
        <v>24</v>
      </c>
      <c r="Z488" s="565">
        <f>IFERROR(IF(Z486="",0,Z486),"0")+IFERROR(IF(Z487="",0,Z487),"0")</f>
        <v>0.21648000000000001</v>
      </c>
      <c r="AA488" s="566"/>
      <c r="AB488" s="566"/>
      <c r="AC488" s="566"/>
    </row>
    <row r="489" spans="1:68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100</v>
      </c>
      <c r="Y489" s="565">
        <f>IFERROR(SUM(Y486:Y487),"0")</f>
        <v>100.80000000000001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174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139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3357.75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3445.67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3520.3601911791911</v>
      </c>
      <c r="Y506" s="565">
        <f>IFERROR(SUM(BN22:BN502),"0")</f>
        <v>3612.5800000000017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6</v>
      </c>
      <c r="Y507" s="38">
        <f>ROUNDUP(SUM(BP22:BP502),0)</f>
        <v>6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3670.3601911791911</v>
      </c>
      <c r="Y508" s="565">
        <f>GrossWeightTotalR+PalletQtyTotalR*25</f>
        <v>3762.5800000000017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403.23898015564669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413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6.59849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258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181</v>
      </c>
      <c r="F513" s="588" t="s">
        <v>204</v>
      </c>
      <c r="G513" s="588" t="s">
        <v>237</v>
      </c>
      <c r="H513" s="588" t="s">
        <v>101</v>
      </c>
      <c r="I513" s="588" t="s">
        <v>259</v>
      </c>
      <c r="J513" s="588" t="s">
        <v>299</v>
      </c>
      <c r="K513" s="588" t="s">
        <v>360</v>
      </c>
      <c r="L513" s="588" t="s">
        <v>401</v>
      </c>
      <c r="M513" s="588" t="s">
        <v>417</v>
      </c>
      <c r="N513" s="561"/>
      <c r="O513" s="588" t="s">
        <v>430</v>
      </c>
      <c r="P513" s="588" t="s">
        <v>440</v>
      </c>
      <c r="Q513" s="588" t="s">
        <v>447</v>
      </c>
      <c r="R513" s="588" t="s">
        <v>452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51.2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436.5</v>
      </c>
      <c r="E515" s="46">
        <f>IFERROR(Y89*1,"0")+IFERROR(Y90*1,"0")+IFERROR(Y91*1,"0")+IFERROR(Y95*1,"0")+IFERROR(Y96*1,"0")+IFERROR(Y97*1,"0")+IFERROR(Y98*1,"0")+IFERROR(Y99*1,"0")+IFERROR(Y100*1,"0")</f>
        <v>29.7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38.25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36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94.4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1348.6</v>
      </c>
      <c r="S515" s="46">
        <f>IFERROR(Y333*1,"0")+IFERROR(Y334*1,"0")+IFERROR(Y335*1,"0")</f>
        <v>38.700000000000003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1140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47.52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172.8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,89"/>
        <filter val="10,00"/>
        <filter val="10,50"/>
        <filter val="10,80"/>
        <filter val="100,00"/>
        <filter val="102,56"/>
        <filter val="11,11"/>
        <filter val="11,25"/>
        <filter val="12,00"/>
        <filter val="13,50"/>
        <filter val="140,50"/>
        <filter val="15,00"/>
        <filter val="170,00"/>
        <filter val="2,00"/>
        <filter val="2,10"/>
        <filter val="2,38"/>
        <filter val="20,00"/>
        <filter val="200,00"/>
        <filter val="23,81"/>
        <filter val="24,26"/>
        <filter val="25,00"/>
        <filter val="25,80"/>
        <filter val="260,00"/>
        <filter val="28,00"/>
        <filter val="290,00"/>
        <filter val="3 357,75"/>
        <filter val="3 520,36"/>
        <filter val="3 670,36"/>
        <filter val="3,00"/>
        <filter val="3,11"/>
        <filter val="30,00"/>
        <filter val="31,00"/>
        <filter val="33,00"/>
        <filter val="33,15"/>
        <filter val="33,33"/>
        <filter val="35,74"/>
        <filter val="35,95"/>
        <filter val="37,30"/>
        <filter val="4,20"/>
        <filter val="4,50"/>
        <filter val="4,73"/>
        <filter val="40,00"/>
        <filter val="40,50"/>
        <filter val="403,24"/>
        <filter val="41,33"/>
        <filter val="48,00"/>
        <filter val="5,10"/>
        <filter val="5,70"/>
        <filter val="5,83"/>
        <filter val="5,85"/>
        <filter val="50,00"/>
        <filter val="500,00"/>
        <filter val="56,00"/>
        <filter val="6"/>
        <filter val="6,83"/>
        <filter val="620,00"/>
        <filter val="70,00"/>
        <filter val="75,00"/>
        <filter val="8,00"/>
        <filter val="80,00"/>
        <filter val="800,00"/>
        <filter val="88,00"/>
        <filter val="89,00"/>
        <filter val="9,41"/>
        <filter val="9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2025-07-21T12:29:36Z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