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ПОКОМ КИ Новороссийск\"/>
    </mc:Choice>
  </mc:AlternateContent>
  <xr:revisionPtr revIDLastSave="0" documentId="13_ncr:1_{6DA9C656-CD41-43D2-8C30-068B581A2A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7" i="1" l="1"/>
  <c r="V47" i="1" s="1"/>
  <c r="Q100" i="1"/>
  <c r="V100" i="1" s="1"/>
  <c r="L100" i="1"/>
  <c r="Q99" i="1"/>
  <c r="V99" i="1" s="1"/>
  <c r="L99" i="1"/>
  <c r="Q98" i="1"/>
  <c r="V98" i="1" s="1"/>
  <c r="L98" i="1"/>
  <c r="Q97" i="1"/>
  <c r="V97" i="1" s="1"/>
  <c r="L97" i="1"/>
  <c r="Q96" i="1"/>
  <c r="V96" i="1" s="1"/>
  <c r="L96" i="1"/>
  <c r="Q95" i="1"/>
  <c r="V95" i="1" s="1"/>
  <c r="L95" i="1"/>
  <c r="Q94" i="1"/>
  <c r="L94" i="1"/>
  <c r="Q93" i="1"/>
  <c r="V93" i="1" s="1"/>
  <c r="L93" i="1"/>
  <c r="Q92" i="1"/>
  <c r="L92" i="1"/>
  <c r="Q91" i="1"/>
  <c r="L91" i="1"/>
  <c r="Q90" i="1"/>
  <c r="L90" i="1"/>
  <c r="Q89" i="1"/>
  <c r="V89" i="1" s="1"/>
  <c r="L89" i="1"/>
  <c r="Q88" i="1"/>
  <c r="L88" i="1"/>
  <c r="Q87" i="1"/>
  <c r="L87" i="1"/>
  <c r="Q86" i="1"/>
  <c r="R86" i="1" s="1"/>
  <c r="L86" i="1"/>
  <c r="Q85" i="1"/>
  <c r="V85" i="1" s="1"/>
  <c r="L85" i="1"/>
  <c r="Q84" i="1"/>
  <c r="L84" i="1"/>
  <c r="Q83" i="1"/>
  <c r="L83" i="1"/>
  <c r="Q82" i="1"/>
  <c r="L82" i="1"/>
  <c r="Q81" i="1"/>
  <c r="V81" i="1" s="1"/>
  <c r="L81" i="1"/>
  <c r="Q80" i="1"/>
  <c r="L80" i="1"/>
  <c r="F79" i="1"/>
  <c r="E79" i="1"/>
  <c r="Q79" i="1" s="1"/>
  <c r="Q78" i="1"/>
  <c r="L78" i="1"/>
  <c r="Q77" i="1"/>
  <c r="V77" i="1" s="1"/>
  <c r="L77" i="1"/>
  <c r="Q76" i="1"/>
  <c r="R76" i="1" s="1"/>
  <c r="L76" i="1"/>
  <c r="Q75" i="1"/>
  <c r="L75" i="1"/>
  <c r="Q74" i="1"/>
  <c r="L74" i="1"/>
  <c r="Q73" i="1"/>
  <c r="V73" i="1" s="1"/>
  <c r="L73" i="1"/>
  <c r="Q72" i="1"/>
  <c r="L72" i="1"/>
  <c r="Q71" i="1"/>
  <c r="V71" i="1" s="1"/>
  <c r="L71" i="1"/>
  <c r="Q70" i="1"/>
  <c r="L70" i="1"/>
  <c r="Q69" i="1"/>
  <c r="V69" i="1" s="1"/>
  <c r="L69" i="1"/>
  <c r="Q68" i="1"/>
  <c r="L68" i="1"/>
  <c r="Q67" i="1"/>
  <c r="V67" i="1" s="1"/>
  <c r="L67" i="1"/>
  <c r="Q66" i="1"/>
  <c r="V66" i="1" s="1"/>
  <c r="L66" i="1"/>
  <c r="Q65" i="1"/>
  <c r="V65" i="1" s="1"/>
  <c r="L65" i="1"/>
  <c r="F64" i="1"/>
  <c r="E64" i="1"/>
  <c r="L64" i="1" s="1"/>
  <c r="Q63" i="1"/>
  <c r="V63" i="1" s="1"/>
  <c r="L63" i="1"/>
  <c r="Q62" i="1"/>
  <c r="L62" i="1"/>
  <c r="Q61" i="1"/>
  <c r="V61" i="1" s="1"/>
  <c r="L61" i="1"/>
  <c r="Q60" i="1"/>
  <c r="L60" i="1"/>
  <c r="Q59" i="1"/>
  <c r="V59" i="1" s="1"/>
  <c r="L59" i="1"/>
  <c r="Q58" i="1"/>
  <c r="L58" i="1"/>
  <c r="Q57" i="1"/>
  <c r="V57" i="1" s="1"/>
  <c r="L57" i="1"/>
  <c r="Q56" i="1"/>
  <c r="L56" i="1"/>
  <c r="Q55" i="1"/>
  <c r="V55" i="1" s="1"/>
  <c r="L55" i="1"/>
  <c r="Q54" i="1"/>
  <c r="L54" i="1"/>
  <c r="Q53" i="1"/>
  <c r="V53" i="1" s="1"/>
  <c r="L53" i="1"/>
  <c r="Q52" i="1"/>
  <c r="L52" i="1"/>
  <c r="Q51" i="1"/>
  <c r="V51" i="1" s="1"/>
  <c r="L51" i="1"/>
  <c r="Q50" i="1"/>
  <c r="L50" i="1"/>
  <c r="Q49" i="1"/>
  <c r="V49" i="1" s="1"/>
  <c r="L49" i="1"/>
  <c r="F48" i="1"/>
  <c r="E48" i="1"/>
  <c r="L48" i="1" s="1"/>
  <c r="L47" i="1"/>
  <c r="Q46" i="1"/>
  <c r="L46" i="1"/>
  <c r="Q45" i="1"/>
  <c r="V45" i="1" s="1"/>
  <c r="L45" i="1"/>
  <c r="Q44" i="1"/>
  <c r="R44" i="1" s="1"/>
  <c r="L44" i="1"/>
  <c r="Q43" i="1"/>
  <c r="V43" i="1" s="1"/>
  <c r="L43" i="1"/>
  <c r="Q42" i="1"/>
  <c r="L42" i="1"/>
  <c r="F41" i="1"/>
  <c r="E41" i="1"/>
  <c r="Q41" i="1" s="1"/>
  <c r="Q40" i="1"/>
  <c r="L40" i="1"/>
  <c r="Q39" i="1"/>
  <c r="V39" i="1" s="1"/>
  <c r="L39" i="1"/>
  <c r="Q38" i="1"/>
  <c r="L38" i="1"/>
  <c r="Q37" i="1"/>
  <c r="V37" i="1" s="1"/>
  <c r="L37" i="1"/>
  <c r="Q36" i="1"/>
  <c r="L36" i="1"/>
  <c r="Q35" i="1"/>
  <c r="V35" i="1" s="1"/>
  <c r="L35" i="1"/>
  <c r="Q34" i="1"/>
  <c r="L34" i="1"/>
  <c r="Q33" i="1"/>
  <c r="V33" i="1" s="1"/>
  <c r="L33" i="1"/>
  <c r="Q32" i="1"/>
  <c r="L32" i="1"/>
  <c r="Q31" i="1"/>
  <c r="V31" i="1" s="1"/>
  <c r="L31" i="1"/>
  <c r="Q30" i="1"/>
  <c r="R30" i="1" s="1"/>
  <c r="L30" i="1"/>
  <c r="Q29" i="1"/>
  <c r="V29" i="1" s="1"/>
  <c r="L29" i="1"/>
  <c r="Q28" i="1"/>
  <c r="L28" i="1"/>
  <c r="F27" i="1"/>
  <c r="E27" i="1"/>
  <c r="Q27" i="1" s="1"/>
  <c r="Q26" i="1"/>
  <c r="L26" i="1"/>
  <c r="Q25" i="1"/>
  <c r="V25" i="1" s="1"/>
  <c r="L25" i="1"/>
  <c r="Q24" i="1"/>
  <c r="R24" i="1" s="1"/>
  <c r="L24" i="1"/>
  <c r="Q23" i="1"/>
  <c r="V23" i="1" s="1"/>
  <c r="L23" i="1"/>
  <c r="Q22" i="1"/>
  <c r="V22" i="1" s="1"/>
  <c r="L22" i="1"/>
  <c r="Q21" i="1"/>
  <c r="V21" i="1" s="1"/>
  <c r="L21" i="1"/>
  <c r="Q20" i="1"/>
  <c r="L20" i="1"/>
  <c r="F19" i="1"/>
  <c r="E19" i="1"/>
  <c r="L19" i="1" s="1"/>
  <c r="Q18" i="1"/>
  <c r="U18" i="1" s="1"/>
  <c r="L18" i="1"/>
  <c r="Q17" i="1"/>
  <c r="V17" i="1" s="1"/>
  <c r="L17" i="1"/>
  <c r="Q16" i="1"/>
  <c r="L16" i="1"/>
  <c r="Q15" i="1"/>
  <c r="R15" i="1" s="1"/>
  <c r="L15" i="1"/>
  <c r="Q14" i="1"/>
  <c r="L14" i="1"/>
  <c r="Q13" i="1"/>
  <c r="V13" i="1" s="1"/>
  <c r="L13" i="1"/>
  <c r="Q12" i="1"/>
  <c r="R12" i="1" s="1"/>
  <c r="AH12" i="1" s="1"/>
  <c r="L12" i="1"/>
  <c r="Q11" i="1"/>
  <c r="V11" i="1" s="1"/>
  <c r="L11" i="1"/>
  <c r="Q10" i="1"/>
  <c r="L10" i="1"/>
  <c r="Q9" i="1"/>
  <c r="V9" i="1" s="1"/>
  <c r="L9" i="1"/>
  <c r="Q8" i="1"/>
  <c r="V8" i="1" s="1"/>
  <c r="L8" i="1"/>
  <c r="Q7" i="1"/>
  <c r="V7" i="1" s="1"/>
  <c r="L7" i="1"/>
  <c r="Q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7" i="1" l="1"/>
  <c r="R79" i="1"/>
  <c r="AH79" i="1" s="1"/>
  <c r="R59" i="1"/>
  <c r="R31" i="1"/>
  <c r="AH31" i="1" s="1"/>
  <c r="R71" i="1"/>
  <c r="R17" i="1"/>
  <c r="AH17" i="1" s="1"/>
  <c r="R77" i="1"/>
  <c r="AH77" i="1" s="1"/>
  <c r="R27" i="1"/>
  <c r="AH27" i="1" s="1"/>
  <c r="AH23" i="1"/>
  <c r="AH63" i="1"/>
  <c r="AH89" i="1"/>
  <c r="R69" i="1"/>
  <c r="AH69" i="1" s="1"/>
  <c r="AH39" i="1"/>
  <c r="AH81" i="1"/>
  <c r="R16" i="1"/>
  <c r="AH16" i="1" s="1"/>
  <c r="R41" i="1"/>
  <c r="AH41" i="1" s="1"/>
  <c r="AH35" i="1"/>
  <c r="AH43" i="1"/>
  <c r="AH73" i="1"/>
  <c r="AH85" i="1"/>
  <c r="AH93" i="1"/>
  <c r="AH47" i="1"/>
  <c r="R55" i="1"/>
  <c r="AH55" i="1" s="1"/>
  <c r="AH7" i="1"/>
  <c r="R51" i="1"/>
  <c r="AH51" i="1" s="1"/>
  <c r="AH59" i="1"/>
  <c r="V15" i="1"/>
  <c r="AH15" i="1"/>
  <c r="AH26" i="1"/>
  <c r="AH34" i="1"/>
  <c r="R42" i="1"/>
  <c r="AH42" i="1" s="1"/>
  <c r="R50" i="1"/>
  <c r="AH50" i="1" s="1"/>
  <c r="AH58" i="1"/>
  <c r="R68" i="1"/>
  <c r="AH68" i="1" s="1"/>
  <c r="V75" i="1"/>
  <c r="R75" i="1"/>
  <c r="AH75" i="1" s="1"/>
  <c r="AH76" i="1"/>
  <c r="V83" i="1"/>
  <c r="AH83" i="1"/>
  <c r="AH84" i="1"/>
  <c r="V91" i="1"/>
  <c r="AH91" i="1"/>
  <c r="AH92" i="1"/>
  <c r="V10" i="1"/>
  <c r="AH10" i="1"/>
  <c r="V20" i="1"/>
  <c r="R20" i="1"/>
  <c r="AH20" i="1" s="1"/>
  <c r="AH30" i="1"/>
  <c r="AH38" i="1"/>
  <c r="AH46" i="1"/>
  <c r="AH54" i="1"/>
  <c r="AH62" i="1"/>
  <c r="AH72" i="1"/>
  <c r="AH80" i="1"/>
  <c r="V87" i="1"/>
  <c r="AH87" i="1"/>
  <c r="AH88" i="1"/>
  <c r="AH9" i="1"/>
  <c r="AH14" i="1"/>
  <c r="AH25" i="1"/>
  <c r="R29" i="1"/>
  <c r="AH29" i="1" s="1"/>
  <c r="AH33" i="1"/>
  <c r="AH37" i="1"/>
  <c r="AH45" i="1"/>
  <c r="R49" i="1"/>
  <c r="AH49" i="1" s="1"/>
  <c r="AH53" i="1"/>
  <c r="AH57" i="1"/>
  <c r="AH61" i="1"/>
  <c r="R67" i="1"/>
  <c r="AH67" i="1" s="1"/>
  <c r="AH71" i="1"/>
  <c r="U12" i="1"/>
  <c r="AH6" i="1"/>
  <c r="AH8" i="1"/>
  <c r="AH13" i="1"/>
  <c r="AH24" i="1"/>
  <c r="R28" i="1"/>
  <c r="AH28" i="1" s="1"/>
  <c r="AH32" i="1"/>
  <c r="AH36" i="1"/>
  <c r="AH40" i="1"/>
  <c r="AH44" i="1"/>
  <c r="R52" i="1"/>
  <c r="AH52" i="1" s="1"/>
  <c r="AH56" i="1"/>
  <c r="AH60" i="1"/>
  <c r="R70" i="1"/>
  <c r="AH70" i="1" s="1"/>
  <c r="AH74" i="1"/>
  <c r="R78" i="1"/>
  <c r="AH78" i="1" s="1"/>
  <c r="AH82" i="1"/>
  <c r="AH86" i="1"/>
  <c r="R90" i="1"/>
  <c r="AH90" i="1" s="1"/>
  <c r="AH94" i="1"/>
  <c r="U11" i="1"/>
  <c r="U85" i="1"/>
  <c r="U39" i="1"/>
  <c r="V40" i="1"/>
  <c r="U65" i="1"/>
  <c r="U97" i="1"/>
  <c r="E5" i="1"/>
  <c r="U22" i="1"/>
  <c r="F5" i="1"/>
  <c r="U63" i="1"/>
  <c r="V68" i="1"/>
  <c r="V70" i="1"/>
  <c r="V72" i="1"/>
  <c r="V74" i="1"/>
  <c r="V76" i="1"/>
  <c r="V78" i="1"/>
  <c r="U95" i="1"/>
  <c r="U99" i="1"/>
  <c r="Q19" i="1"/>
  <c r="R19" i="1" s="1"/>
  <c r="Q64" i="1"/>
  <c r="U9" i="1"/>
  <c r="V24" i="1"/>
  <c r="V26" i="1"/>
  <c r="V42" i="1"/>
  <c r="V44" i="1"/>
  <c r="U45" i="1"/>
  <c r="V46" i="1"/>
  <c r="Q48" i="1"/>
  <c r="U66" i="1"/>
  <c r="V88" i="1"/>
  <c r="V90" i="1"/>
  <c r="V92" i="1"/>
  <c r="U96" i="1"/>
  <c r="U98" i="1"/>
  <c r="U100" i="1"/>
  <c r="V12" i="1"/>
  <c r="V14" i="1"/>
  <c r="V16" i="1"/>
  <c r="V18" i="1"/>
  <c r="V27" i="1"/>
  <c r="V28" i="1"/>
  <c r="V30" i="1"/>
  <c r="V32" i="1"/>
  <c r="V34" i="1"/>
  <c r="V36" i="1"/>
  <c r="V38" i="1"/>
  <c r="L41" i="1"/>
  <c r="V50" i="1"/>
  <c r="V52" i="1"/>
  <c r="V54" i="1"/>
  <c r="V56" i="1"/>
  <c r="V58" i="1"/>
  <c r="V60" i="1"/>
  <c r="V62" i="1"/>
  <c r="V79" i="1"/>
  <c r="V80" i="1"/>
  <c r="V82" i="1"/>
  <c r="V84" i="1"/>
  <c r="V86" i="1"/>
  <c r="V94" i="1"/>
  <c r="U21" i="1"/>
  <c r="L27" i="1"/>
  <c r="V41" i="1"/>
  <c r="L79" i="1"/>
  <c r="U55" i="1" l="1"/>
  <c r="U51" i="1"/>
  <c r="U27" i="1"/>
  <c r="U16" i="1"/>
  <c r="U35" i="1"/>
  <c r="U71" i="1"/>
  <c r="U41" i="1"/>
  <c r="U17" i="1"/>
  <c r="U59" i="1"/>
  <c r="U15" i="1"/>
  <c r="U13" i="1"/>
  <c r="U10" i="1"/>
  <c r="U93" i="1"/>
  <c r="U91" i="1"/>
  <c r="U89" i="1"/>
  <c r="U83" i="1"/>
  <c r="U57" i="1"/>
  <c r="U29" i="1"/>
  <c r="U23" i="1"/>
  <c r="U81" i="1"/>
  <c r="U73" i="1"/>
  <c r="U7" i="1"/>
  <c r="U92" i="1"/>
  <c r="U84" i="1"/>
  <c r="U58" i="1"/>
  <c r="U34" i="1"/>
  <c r="U26" i="1"/>
  <c r="U6" i="1"/>
  <c r="U87" i="1"/>
  <c r="U43" i="1"/>
  <c r="U37" i="1"/>
  <c r="U79" i="1"/>
  <c r="U69" i="1"/>
  <c r="U31" i="1"/>
  <c r="U88" i="1"/>
  <c r="U80" i="1"/>
  <c r="U72" i="1"/>
  <c r="U62" i="1"/>
  <c r="U54" i="1"/>
  <c r="U46" i="1"/>
  <c r="U38" i="1"/>
  <c r="U49" i="1"/>
  <c r="U47" i="1"/>
  <c r="U77" i="1"/>
  <c r="U75" i="1"/>
  <c r="U67" i="1"/>
  <c r="U20" i="1"/>
  <c r="U30" i="1"/>
  <c r="U76" i="1"/>
  <c r="U68" i="1"/>
  <c r="U50" i="1"/>
  <c r="U42" i="1"/>
  <c r="AH19" i="1"/>
  <c r="U94" i="1"/>
  <c r="U86" i="1"/>
  <c r="U78" i="1"/>
  <c r="U70" i="1"/>
  <c r="U56" i="1"/>
  <c r="U44" i="1"/>
  <c r="U36" i="1"/>
  <c r="U28" i="1"/>
  <c r="V19" i="1"/>
  <c r="U8" i="1"/>
  <c r="U61" i="1"/>
  <c r="U53" i="1"/>
  <c r="Q5" i="1"/>
  <c r="AH48" i="1"/>
  <c r="U33" i="1"/>
  <c r="U25" i="1"/>
  <c r="AH64" i="1"/>
  <c r="U90" i="1"/>
  <c r="U82" i="1"/>
  <c r="U74" i="1"/>
  <c r="U60" i="1"/>
  <c r="U52" i="1"/>
  <c r="U40" i="1"/>
  <c r="U32" i="1"/>
  <c r="U24" i="1"/>
  <c r="U14" i="1"/>
  <c r="V64" i="1"/>
  <c r="U48" i="1"/>
  <c r="V48" i="1"/>
  <c r="L5" i="1"/>
  <c r="R5" i="1" l="1"/>
  <c r="U64" i="1"/>
  <c r="U19" i="1"/>
  <c r="AH5" i="1"/>
</calcChain>
</file>

<file path=xl/sharedStrings.xml><?xml version="1.0" encoding="utf-8"?>
<sst xmlns="http://schemas.openxmlformats.org/spreadsheetml/2006/main" count="365" uniqueCount="151">
  <si>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</si>
  <si>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</si>
  <si>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</si>
  <si>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</si>
  <si>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</si>
  <si>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</si>
  <si>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</si>
  <si>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</si>
  <si>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</si>
  <si>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</si>
  <si>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</si>
  <si>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</si>
  <si>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</si>
  <si>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</si>
  <si>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</si>
  <si>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</si>
  <si>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</si>
  <si>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</si>
  <si>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</si>
  <si>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</si>
  <si>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</si>
  <si>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</si>
  <si>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</si>
  <si>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</si>
  <si>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17,07,(1)</t>
  </si>
  <si>
    <t>17,07,(2)</t>
  </si>
  <si>
    <t>21,07,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</si>
  <si>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</si>
  <si>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</si>
  <si>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</si>
  <si>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</si>
  <si>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</si>
  <si>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</si>
  <si>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</si>
  <si>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</si>
  <si>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</si>
  <si>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</si>
  <si>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</si>
  <si>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</si>
  <si>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</si>
  <si>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</si>
  <si>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</si>
  <si>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</si>
  <si>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</si>
  <si>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</si>
  <si>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</si>
  <si>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</si>
  <si>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</si>
  <si>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</si>
  <si>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</si>
  <si>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</si>
  <si>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</si>
  <si>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</si>
  <si>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</si>
  <si>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</si>
  <si>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</si>
  <si>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</si>
  <si>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 xml:space="preserve"> 219  Колбаса Докторская Особая ТМ Особый рецепт, ВЕС  ПОКОМ</t>
  </si>
  <si>
    <t>дубль на 219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</si>
  <si>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</si>
  <si>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</si>
  <si>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</si>
  <si>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</si>
  <si>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</si>
  <si>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232  Колбаса Молочная по-стародворски, ВЕС,  ВсхЗв,   ПОКОМ_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</si>
  <si>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</si>
  <si>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</si>
  <si>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</si>
  <si>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</si>
  <si>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</si>
  <si>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</si>
  <si>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</si>
  <si>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</si>
  <si>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</si>
  <si>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</si>
  <si>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</si>
  <si>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</si>
  <si>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</si>
  <si>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</si>
  <si>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</si>
  <si>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</si>
  <si>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</si>
  <si>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</si>
  <si>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</si>
  <si>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>27,06,25 филиал обнулил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</si>
  <si>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</si>
  <si>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</si>
  <si>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</si>
  <si>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</si>
  <si>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</si>
  <si>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</si>
  <si>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</si>
  <si>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</si>
  <si>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</si>
  <si>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</si>
  <si>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</si>
  <si>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</si>
  <si>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</si>
  <si>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</si>
  <si>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</si>
  <si>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</si>
  <si>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</si>
  <si>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</si>
  <si>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</si>
  <si>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</si>
  <si>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нет в бланке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</si>
  <si>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</si>
  <si>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</si>
  <si>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</si>
  <si>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</si>
  <si>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</si>
  <si>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</si>
  <si>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</si>
  <si>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</si>
  <si>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</si>
  <si>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</si>
  <si>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</si>
  <si>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</si>
  <si>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</si>
  <si>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</si>
  <si>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</si>
  <si>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</si>
  <si>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</si>
  <si>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</si>
  <si>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</si>
  <si>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</si>
  <si>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</si>
  <si>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</si>
  <si>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</si>
  <si>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</si>
  <si>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</si>
  <si>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</si>
  <si>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</si>
  <si>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</si>
  <si>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</si>
  <si>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</si>
  <si>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</si>
  <si>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</si>
  <si>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</si>
  <si>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</si>
  <si>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</si>
  <si>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</si>
  <si>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</si>
  <si>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</si>
  <si>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</si>
  <si>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</si>
  <si>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</si>
  <si>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</si>
  <si>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</si>
  <si>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</si>
  <si>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ТОП / 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</si>
</sst>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0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SUM(E6:E486)</f>
        <v>19740.954000000005</v>
      </c>
      <c r="F5" s="4">
        <f>SUM(F6:F486)</f>
        <v>22394.188999999998</v>
      </c>
      <c r="G5" s="8"/>
      <c r="H5" s="1"/>
      <c r="I5" s="1"/>
      <c r="J5" s="1"/>
      <c r="K5" s="4">
        <f t="shared" ref="K5:S5" si="0">SUM(K6:K486)</f>
        <v>24735.059000000001</v>
      </c>
      <c r="L5" s="4">
        <f t="shared" si="0"/>
        <v>-4994.1050000000014</v>
      </c>
      <c r="M5" s="4">
        <f t="shared" si="0"/>
        <v>0</v>
      </c>
      <c r="N5" s="4">
        <f t="shared" si="0"/>
        <v>0</v>
      </c>
      <c r="O5" s="4">
        <f t="shared" si="0"/>
        <v>14271.199599999998</v>
      </c>
      <c r="P5" s="4">
        <f t="shared" si="0"/>
        <v>4349.6138000000001</v>
      </c>
      <c r="Q5" s="4">
        <f t="shared" si="0"/>
        <v>3948.1907999999985</v>
      </c>
      <c r="R5" s="4">
        <f t="shared" si="0"/>
        <v>19220.592599999996</v>
      </c>
      <c r="S5" s="4">
        <f t="shared" si="0"/>
        <v>0</v>
      </c>
      <c r="T5" s="1"/>
      <c r="U5" s="1"/>
      <c r="V5" s="1"/>
      <c r="W5" s="4">
        <f t="shared" ref="W5:AF5" si="1">SUM(W6:W486)</f>
        <v>4934.4874</v>
      </c>
      <c r="X5" s="4">
        <f t="shared" si="1"/>
        <v>3860.8706000000011</v>
      </c>
      <c r="Y5" s="4">
        <f t="shared" si="1"/>
        <v>4384.8856000000005</v>
      </c>
      <c r="Z5" s="4">
        <f t="shared" si="1"/>
        <v>4267.642600000001</v>
      </c>
      <c r="AA5" s="4">
        <f t="shared" si="1"/>
        <v>3983.8444</v>
      </c>
      <c r="AB5" s="4">
        <f t="shared" si="1"/>
        <v>3910.7228</v>
      </c>
      <c r="AC5" s="4">
        <f t="shared" si="1"/>
        <v>3759.159799999999</v>
      </c>
      <c r="AD5" s="4">
        <f t="shared" si="1"/>
        <v>3243.8243999999977</v>
      </c>
      <c r="AE5" s="4">
        <f t="shared" si="1"/>
        <v>3156.6291999999989</v>
      </c>
      <c r="AF5" s="4">
        <f t="shared" si="1"/>
        <v>3002.0004000000004</v>
      </c>
      <c r="AG5" s="1"/>
      <c r="AH5" s="4">
        <f>SUM(AH6:AH486)</f>
        <v>18879.397599999997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108.68300000000001</v>
      </c>
      <c r="D6" s="1">
        <v>551.63900000000001</v>
      </c>
      <c r="E6" s="1">
        <v>151.29499999999999</v>
      </c>
      <c r="F6" s="1">
        <v>327.11599999999999</v>
      </c>
      <c r="G6" s="8">
        <v>1</v>
      </c>
      <c r="H6" s="1">
        <v>50</v>
      </c>
      <c r="I6" s="1" t="s">
        <v>39</v>
      </c>
      <c r="J6" s="1"/>
      <c r="K6" s="1">
        <v>217.46199999999999</v>
      </c>
      <c r="L6" s="1">
        <f t="shared" ref="L6:L37" si="2">E6-K6</f>
        <v>-66.167000000000002</v>
      </c>
      <c r="M6" s="1"/>
      <c r="N6" s="1"/>
      <c r="O6" s="1">
        <v>199.0248</v>
      </c>
      <c r="P6" s="1">
        <v>49.5124</v>
      </c>
      <c r="Q6" s="1">
        <f t="shared" ref="Q6:Q37" si="3">E6/5</f>
        <v>30.258999999999997</v>
      </c>
      <c r="R6" s="5"/>
      <c r="S6" s="5"/>
      <c r="T6" s="1"/>
      <c r="U6" s="1">
        <f t="shared" ref="U6:U37" si="4">(F6+O6+P6+R6)/Q6</f>
        <v>19.024197759344329</v>
      </c>
      <c r="V6" s="1">
        <f t="shared" ref="V6:V37" si="5">(F6+O6+P6)/Q6</f>
        <v>19.024197759344329</v>
      </c>
      <c r="W6" s="1">
        <v>49.5124</v>
      </c>
      <c r="X6" s="1">
        <v>33.8446</v>
      </c>
      <c r="Y6" s="1">
        <v>40.542000000000002</v>
      </c>
      <c r="Z6" s="1">
        <v>31.2286</v>
      </c>
      <c r="AA6" s="1">
        <v>42.213799999999999</v>
      </c>
      <c r="AB6" s="1">
        <v>51.212600000000002</v>
      </c>
      <c r="AC6" s="1">
        <v>38.659599999999998</v>
      </c>
      <c r="AD6" s="1">
        <v>42.059600000000003</v>
      </c>
      <c r="AE6" s="1">
        <v>33.5732</v>
      </c>
      <c r="AF6" s="1">
        <v>19.592600000000001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38</v>
      </c>
      <c r="C7" s="1">
        <v>84.159000000000006</v>
      </c>
      <c r="D7" s="1">
        <v>112.804</v>
      </c>
      <c r="E7" s="1">
        <v>128.85900000000001</v>
      </c>
      <c r="F7" s="1">
        <v>64.37</v>
      </c>
      <c r="G7" s="8">
        <v>1</v>
      </c>
      <c r="H7" s="1">
        <v>45</v>
      </c>
      <c r="I7" s="1" t="s">
        <v>39</v>
      </c>
      <c r="J7" s="1"/>
      <c r="K7" s="1">
        <v>154.80000000000001</v>
      </c>
      <c r="L7" s="1">
        <f t="shared" si="2"/>
        <v>-25.941000000000003</v>
      </c>
      <c r="M7" s="1"/>
      <c r="N7" s="1"/>
      <c r="O7" s="1">
        <v>0</v>
      </c>
      <c r="P7" s="1"/>
      <c r="Q7" s="1">
        <f t="shared" si="3"/>
        <v>25.771800000000002</v>
      </c>
      <c r="R7" s="5">
        <f>11*Q7-P7-O7-F7</f>
        <v>219.1198</v>
      </c>
      <c r="S7" s="5"/>
      <c r="T7" s="1"/>
      <c r="U7" s="1">
        <f t="shared" si="4"/>
        <v>10.999999999999998</v>
      </c>
      <c r="V7" s="1">
        <f t="shared" si="5"/>
        <v>2.4976912749594518</v>
      </c>
      <c r="W7" s="1">
        <v>18.227399999999999</v>
      </c>
      <c r="X7" s="1">
        <v>16.352399999999999</v>
      </c>
      <c r="Y7" s="1">
        <v>20.542000000000002</v>
      </c>
      <c r="Z7" s="1">
        <v>12.9</v>
      </c>
      <c r="AA7" s="1">
        <v>14.087999999999999</v>
      </c>
      <c r="AB7" s="1">
        <v>18.283799999999999</v>
      </c>
      <c r="AC7" s="1">
        <v>18.2134</v>
      </c>
      <c r="AD7" s="1">
        <v>4.8478000000000003</v>
      </c>
      <c r="AE7" s="1">
        <v>15.636799999999999</v>
      </c>
      <c r="AF7" s="1">
        <v>18.6494</v>
      </c>
      <c r="AG7" s="1"/>
      <c r="AH7" s="1">
        <f>G7*R7</f>
        <v>219.1198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38</v>
      </c>
      <c r="C8" s="1">
        <v>19.789000000000001</v>
      </c>
      <c r="D8" s="1">
        <v>156.905</v>
      </c>
      <c r="E8" s="1">
        <v>26.93</v>
      </c>
      <c r="F8" s="1">
        <v>144.459</v>
      </c>
      <c r="G8" s="8">
        <v>1</v>
      </c>
      <c r="H8" s="1">
        <v>45</v>
      </c>
      <c r="I8" s="1" t="s">
        <v>39</v>
      </c>
      <c r="J8" s="1"/>
      <c r="K8" s="1">
        <v>48.55</v>
      </c>
      <c r="L8" s="1">
        <f t="shared" si="2"/>
        <v>-21.619999999999997</v>
      </c>
      <c r="M8" s="1"/>
      <c r="N8" s="1"/>
      <c r="O8" s="1">
        <v>40.155999999999999</v>
      </c>
      <c r="P8" s="1">
        <v>20.077999999999999</v>
      </c>
      <c r="Q8" s="1">
        <f t="shared" si="3"/>
        <v>5.3860000000000001</v>
      </c>
      <c r="R8" s="5"/>
      <c r="S8" s="5"/>
      <c r="T8" s="1"/>
      <c r="U8" s="1">
        <f t="shared" si="4"/>
        <v>38.004641663572222</v>
      </c>
      <c r="V8" s="1">
        <f t="shared" si="5"/>
        <v>38.004641663572222</v>
      </c>
      <c r="W8" s="1">
        <v>20.077999999999999</v>
      </c>
      <c r="X8" s="1">
        <v>22.625800000000002</v>
      </c>
      <c r="Y8" s="1">
        <v>17.739999999999998</v>
      </c>
      <c r="Z8" s="1">
        <v>18.519600000000001</v>
      </c>
      <c r="AA8" s="1">
        <v>15.553599999999999</v>
      </c>
      <c r="AB8" s="1">
        <v>16.6568</v>
      </c>
      <c r="AC8" s="1">
        <v>15.034599999999999</v>
      </c>
      <c r="AD8" s="1">
        <v>14.4206</v>
      </c>
      <c r="AE8" s="1">
        <v>14.4094</v>
      </c>
      <c r="AF8" s="1">
        <v>12.667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/>
      <c r="D9" s="1">
        <v>632</v>
      </c>
      <c r="E9" s="1">
        <v>136</v>
      </c>
      <c r="F9" s="1">
        <v>452</v>
      </c>
      <c r="G9" s="8">
        <v>0.4</v>
      </c>
      <c r="H9" s="1">
        <v>50</v>
      </c>
      <c r="I9" s="1" t="s">
        <v>39</v>
      </c>
      <c r="J9" s="1"/>
      <c r="K9" s="1">
        <v>199</v>
      </c>
      <c r="L9" s="1">
        <f t="shared" si="2"/>
        <v>-63</v>
      </c>
      <c r="M9" s="1"/>
      <c r="N9" s="1"/>
      <c r="O9" s="1">
        <v>158</v>
      </c>
      <c r="P9" s="1">
        <v>79</v>
      </c>
      <c r="Q9" s="1">
        <f t="shared" si="3"/>
        <v>27.2</v>
      </c>
      <c r="R9" s="5"/>
      <c r="S9" s="5"/>
      <c r="T9" s="1"/>
      <c r="U9" s="1">
        <f t="shared" si="4"/>
        <v>25.330882352941178</v>
      </c>
      <c r="V9" s="1">
        <f t="shared" si="5"/>
        <v>25.330882352941178</v>
      </c>
      <c r="W9" s="1">
        <v>79</v>
      </c>
      <c r="X9" s="1">
        <v>71.599999999999994</v>
      </c>
      <c r="Y9" s="1">
        <v>65</v>
      </c>
      <c r="Z9" s="1">
        <v>62</v>
      </c>
      <c r="AA9" s="1">
        <v>62.2</v>
      </c>
      <c r="AB9" s="1">
        <v>80.546000000000006</v>
      </c>
      <c r="AC9" s="1">
        <v>66.567800000000005</v>
      </c>
      <c r="AD9" s="1">
        <v>59.8</v>
      </c>
      <c r="AE9" s="1">
        <v>52.2</v>
      </c>
      <c r="AF9" s="1">
        <v>45.8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66</v>
      </c>
      <c r="D10" s="1">
        <v>867</v>
      </c>
      <c r="E10" s="1">
        <v>294</v>
      </c>
      <c r="F10" s="1">
        <v>437</v>
      </c>
      <c r="G10" s="8">
        <v>0.33</v>
      </c>
      <c r="H10" s="1">
        <v>45</v>
      </c>
      <c r="I10" s="1" t="s">
        <v>39</v>
      </c>
      <c r="J10" s="1"/>
      <c r="K10" s="1">
        <v>459</v>
      </c>
      <c r="L10" s="1">
        <f t="shared" si="2"/>
        <v>-165</v>
      </c>
      <c r="M10" s="1"/>
      <c r="N10" s="1"/>
      <c r="O10" s="1">
        <v>424.8</v>
      </c>
      <c r="P10" s="1">
        <v>112.4</v>
      </c>
      <c r="Q10" s="1">
        <f t="shared" si="3"/>
        <v>58.8</v>
      </c>
      <c r="R10" s="5"/>
      <c r="S10" s="5"/>
      <c r="T10" s="1"/>
      <c r="U10" s="1">
        <f t="shared" si="4"/>
        <v>16.568027210884352</v>
      </c>
      <c r="V10" s="1">
        <f t="shared" si="5"/>
        <v>16.568027210884352</v>
      </c>
      <c r="W10" s="1">
        <v>112.4</v>
      </c>
      <c r="X10" s="1">
        <v>90.681600000000003</v>
      </c>
      <c r="Y10" s="1">
        <v>90.4</v>
      </c>
      <c r="Z10" s="1">
        <v>84.8</v>
      </c>
      <c r="AA10" s="1">
        <v>74.400000000000006</v>
      </c>
      <c r="AB10" s="1">
        <v>90.6</v>
      </c>
      <c r="AC10" s="1">
        <v>79.599999999999994</v>
      </c>
      <c r="AD10" s="1">
        <v>47.8</v>
      </c>
      <c r="AE10" s="1">
        <v>42.6</v>
      </c>
      <c r="AF10" s="1">
        <v>63</v>
      </c>
      <c r="AG10" s="1"/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4" t="s">
        <v>45</v>
      </c>
      <c r="B11" s="14" t="s">
        <v>43</v>
      </c>
      <c r="C11" s="14"/>
      <c r="D11" s="14"/>
      <c r="E11" s="14"/>
      <c r="F11" s="14"/>
      <c r="G11" s="15">
        <v>0</v>
      </c>
      <c r="H11" s="14">
        <v>40</v>
      </c>
      <c r="I11" s="14" t="s">
        <v>39</v>
      </c>
      <c r="J11" s="14"/>
      <c r="K11" s="14"/>
      <c r="L11" s="14">
        <f t="shared" si="2"/>
        <v>0</v>
      </c>
      <c r="M11" s="14"/>
      <c r="N11" s="14"/>
      <c r="O11" s="14"/>
      <c r="P11" s="14"/>
      <c r="Q11" s="14">
        <f t="shared" si="3"/>
        <v>0</v>
      </c>
      <c r="R11" s="16"/>
      <c r="S11" s="16"/>
      <c r="T11" s="14"/>
      <c r="U11" s="14" t="e">
        <f t="shared" si="4"/>
        <v>#DIV/0!</v>
      </c>
      <c r="V11" s="14" t="e">
        <f t="shared" si="5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46</v>
      </c>
      <c r="AH11" s="14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43</v>
      </c>
      <c r="C12" s="1">
        <v>267</v>
      </c>
      <c r="D12" s="1">
        <v>117</v>
      </c>
      <c r="E12" s="1">
        <v>79</v>
      </c>
      <c r="F12" s="1">
        <v>185</v>
      </c>
      <c r="G12" s="8">
        <v>0.17</v>
      </c>
      <c r="H12" s="1">
        <v>180</v>
      </c>
      <c r="I12" s="1" t="s">
        <v>39</v>
      </c>
      <c r="J12" s="1"/>
      <c r="K12" s="1">
        <v>86</v>
      </c>
      <c r="L12" s="1">
        <f t="shared" si="2"/>
        <v>-7</v>
      </c>
      <c r="M12" s="1"/>
      <c r="N12" s="1"/>
      <c r="O12" s="1">
        <v>0</v>
      </c>
      <c r="P12" s="1"/>
      <c r="Q12" s="1">
        <f t="shared" si="3"/>
        <v>15.8</v>
      </c>
      <c r="R12" s="5">
        <f t="shared" ref="R12:R17" si="6">13*Q12-P12-O12-F12</f>
        <v>20.400000000000006</v>
      </c>
      <c r="S12" s="5"/>
      <c r="T12" s="1"/>
      <c r="U12" s="1">
        <f t="shared" si="4"/>
        <v>13</v>
      </c>
      <c r="V12" s="1">
        <f t="shared" si="5"/>
        <v>11.708860759493671</v>
      </c>
      <c r="W12" s="1">
        <v>17.8</v>
      </c>
      <c r="X12" s="1">
        <v>10.6</v>
      </c>
      <c r="Y12" s="1">
        <v>12.8</v>
      </c>
      <c r="Z12" s="1">
        <v>15.2</v>
      </c>
      <c r="AA12" s="1">
        <v>17.2</v>
      </c>
      <c r="AB12" s="1">
        <v>19.399999999999999</v>
      </c>
      <c r="AC12" s="1">
        <v>8</v>
      </c>
      <c r="AD12" s="1">
        <v>12</v>
      </c>
      <c r="AE12" s="1">
        <v>18.2</v>
      </c>
      <c r="AF12" s="1">
        <v>12.4</v>
      </c>
      <c r="AG12" s="1"/>
      <c r="AH12" s="1">
        <f t="shared" ref="AH12:AH17" si="7">G12*R12</f>
        <v>3.4680000000000013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>
        <v>-2</v>
      </c>
      <c r="D13" s="1">
        <v>509</v>
      </c>
      <c r="E13" s="1">
        <v>42</v>
      </c>
      <c r="F13" s="1">
        <v>346</v>
      </c>
      <c r="G13" s="8">
        <v>0.3</v>
      </c>
      <c r="H13" s="1">
        <v>40</v>
      </c>
      <c r="I13" s="1" t="s">
        <v>39</v>
      </c>
      <c r="J13" s="1"/>
      <c r="K13" s="1">
        <v>74</v>
      </c>
      <c r="L13" s="1">
        <f t="shared" si="2"/>
        <v>-32</v>
      </c>
      <c r="M13" s="1"/>
      <c r="N13" s="1"/>
      <c r="O13" s="1">
        <v>81.599999999999994</v>
      </c>
      <c r="P13" s="1">
        <v>40.799999999999997</v>
      </c>
      <c r="Q13" s="1">
        <f t="shared" si="3"/>
        <v>8.4</v>
      </c>
      <c r="R13" s="5"/>
      <c r="S13" s="5"/>
      <c r="T13" s="1"/>
      <c r="U13" s="1">
        <f t="shared" si="4"/>
        <v>55.761904761904766</v>
      </c>
      <c r="V13" s="1">
        <f t="shared" si="5"/>
        <v>55.761904761904766</v>
      </c>
      <c r="W13" s="1">
        <v>40.799999999999997</v>
      </c>
      <c r="X13" s="1">
        <v>34.6</v>
      </c>
      <c r="Y13" s="1">
        <v>34.200000000000003</v>
      </c>
      <c r="Z13" s="1">
        <v>30</v>
      </c>
      <c r="AA13" s="1">
        <v>29.4</v>
      </c>
      <c r="AB13" s="1">
        <v>40.4</v>
      </c>
      <c r="AC13" s="1">
        <v>34.200000000000003</v>
      </c>
      <c r="AD13" s="1">
        <v>30</v>
      </c>
      <c r="AE13" s="1">
        <v>30.4</v>
      </c>
      <c r="AF13" s="1">
        <v>30.4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43</v>
      </c>
      <c r="C14" s="1">
        <v>29</v>
      </c>
      <c r="D14" s="1">
        <v>291</v>
      </c>
      <c r="E14" s="1">
        <v>60</v>
      </c>
      <c r="F14" s="1">
        <v>226</v>
      </c>
      <c r="G14" s="8">
        <v>0.17</v>
      </c>
      <c r="H14" s="1">
        <v>180</v>
      </c>
      <c r="I14" s="1" t="s">
        <v>39</v>
      </c>
      <c r="J14" s="1"/>
      <c r="K14" s="1">
        <v>77</v>
      </c>
      <c r="L14" s="1">
        <f t="shared" si="2"/>
        <v>-17</v>
      </c>
      <c r="M14" s="1"/>
      <c r="N14" s="1"/>
      <c r="O14" s="1">
        <v>60.8</v>
      </c>
      <c r="P14" s="1">
        <v>30.4</v>
      </c>
      <c r="Q14" s="1">
        <f t="shared" si="3"/>
        <v>12</v>
      </c>
      <c r="R14" s="5"/>
      <c r="S14" s="5"/>
      <c r="T14" s="1"/>
      <c r="U14" s="1">
        <f t="shared" si="4"/>
        <v>26.433333333333334</v>
      </c>
      <c r="V14" s="1">
        <f t="shared" si="5"/>
        <v>26.433333333333334</v>
      </c>
      <c r="W14" s="1">
        <v>30.4</v>
      </c>
      <c r="X14" s="1">
        <v>21.8</v>
      </c>
      <c r="Y14" s="1">
        <v>26.4</v>
      </c>
      <c r="Z14" s="1">
        <v>23</v>
      </c>
      <c r="AA14" s="1">
        <v>27.4</v>
      </c>
      <c r="AB14" s="1">
        <v>30.4</v>
      </c>
      <c r="AC14" s="1">
        <v>22</v>
      </c>
      <c r="AD14" s="1">
        <v>29.6</v>
      </c>
      <c r="AE14" s="1">
        <v>23.4</v>
      </c>
      <c r="AF14" s="1">
        <v>17.8</v>
      </c>
      <c r="AG14" s="1"/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38</v>
      </c>
      <c r="C15" s="1">
        <v>53.75</v>
      </c>
      <c r="D15" s="1">
        <v>88.891000000000005</v>
      </c>
      <c r="E15" s="1">
        <v>63.316000000000003</v>
      </c>
      <c r="F15" s="1">
        <v>32.475999999999999</v>
      </c>
      <c r="G15" s="8">
        <v>1</v>
      </c>
      <c r="H15" s="1">
        <v>55</v>
      </c>
      <c r="I15" s="1" t="s">
        <v>39</v>
      </c>
      <c r="J15" s="1"/>
      <c r="K15" s="1">
        <v>64.998000000000005</v>
      </c>
      <c r="L15" s="1">
        <f t="shared" si="2"/>
        <v>-1.6820000000000022</v>
      </c>
      <c r="M15" s="1"/>
      <c r="N15" s="1"/>
      <c r="O15" s="1">
        <v>0</v>
      </c>
      <c r="P15" s="1"/>
      <c r="Q15" s="1">
        <f t="shared" si="3"/>
        <v>12.6632</v>
      </c>
      <c r="R15" s="5">
        <f>12*Q15-P15-O15-F15</f>
        <v>119.48239999999998</v>
      </c>
      <c r="S15" s="5"/>
      <c r="T15" s="1"/>
      <c r="U15" s="1">
        <f t="shared" si="4"/>
        <v>11.999999999999998</v>
      </c>
      <c r="V15" s="1">
        <f t="shared" si="5"/>
        <v>2.5645966264451325</v>
      </c>
      <c r="W15" s="1">
        <v>7.8952</v>
      </c>
      <c r="X15" s="1">
        <v>6.5763999999999996</v>
      </c>
      <c r="Y15" s="1">
        <v>9.5614000000000008</v>
      </c>
      <c r="Z15" s="1">
        <v>9.9090000000000007</v>
      </c>
      <c r="AA15" s="1">
        <v>8.9429999999999996</v>
      </c>
      <c r="AB15" s="1">
        <v>8.8496000000000006</v>
      </c>
      <c r="AC15" s="1">
        <v>8.0546000000000006</v>
      </c>
      <c r="AD15" s="1">
        <v>8.8645999999999994</v>
      </c>
      <c r="AE15" s="1">
        <v>11.3268</v>
      </c>
      <c r="AF15" s="1">
        <v>5.8315999999999999</v>
      </c>
      <c r="AG15" s="1"/>
      <c r="AH15" s="1">
        <f t="shared" si="7"/>
        <v>119.48239999999998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38</v>
      </c>
      <c r="C16" s="1">
        <v>262.31299999999999</v>
      </c>
      <c r="D16" s="1">
        <v>2185.7190000000001</v>
      </c>
      <c r="E16" s="1">
        <v>1495.5940000000001</v>
      </c>
      <c r="F16" s="1">
        <v>566.56700000000001</v>
      </c>
      <c r="G16" s="8">
        <v>1</v>
      </c>
      <c r="H16" s="1">
        <v>50</v>
      </c>
      <c r="I16" s="1" t="s">
        <v>150</v>
      </c>
      <c r="J16" s="1"/>
      <c r="K16" s="1">
        <v>1665.3610000000001</v>
      </c>
      <c r="L16" s="1">
        <f t="shared" si="2"/>
        <v>-169.76700000000005</v>
      </c>
      <c r="M16" s="1"/>
      <c r="N16" s="1"/>
      <c r="O16" s="1">
        <v>1017.299</v>
      </c>
      <c r="P16" s="1">
        <v>272.43299999999999</v>
      </c>
      <c r="Q16" s="1">
        <f t="shared" si="3"/>
        <v>299.11880000000002</v>
      </c>
      <c r="R16" s="5">
        <f>15*Q16-P16-O16-F16</f>
        <v>2630.4830000000002</v>
      </c>
      <c r="S16" s="5"/>
      <c r="T16" s="1"/>
      <c r="U16" s="1">
        <f t="shared" si="4"/>
        <v>15</v>
      </c>
      <c r="V16" s="1">
        <f t="shared" si="5"/>
        <v>6.205892107082537</v>
      </c>
      <c r="W16" s="1">
        <v>272.43299999999999</v>
      </c>
      <c r="X16" s="1">
        <v>150.31299999999999</v>
      </c>
      <c r="Y16" s="1">
        <v>247.11500000000001</v>
      </c>
      <c r="Z16" s="1">
        <v>186.2894</v>
      </c>
      <c r="AA16" s="1">
        <v>212.50460000000001</v>
      </c>
      <c r="AB16" s="1">
        <v>183.64019999999999</v>
      </c>
      <c r="AC16" s="1">
        <v>241.5958</v>
      </c>
      <c r="AD16" s="1">
        <v>150.27699999999999</v>
      </c>
      <c r="AE16" s="1">
        <v>135.87100000000001</v>
      </c>
      <c r="AF16" s="1">
        <v>142.15100000000001</v>
      </c>
      <c r="AG16" s="1" t="s">
        <v>53</v>
      </c>
      <c r="AH16" s="1">
        <f t="shared" si="7"/>
        <v>2630.4830000000002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38</v>
      </c>
      <c r="C17" s="1">
        <v>93.438999999999993</v>
      </c>
      <c r="D17" s="1">
        <v>19.306000000000001</v>
      </c>
      <c r="E17" s="1">
        <v>79.638999999999996</v>
      </c>
      <c r="F17" s="1">
        <v>15.612</v>
      </c>
      <c r="G17" s="8">
        <v>1</v>
      </c>
      <c r="H17" s="1">
        <v>60</v>
      </c>
      <c r="I17" s="1" t="s">
        <v>39</v>
      </c>
      <c r="J17" s="1"/>
      <c r="K17" s="1">
        <v>77.501999999999995</v>
      </c>
      <c r="L17" s="1">
        <f t="shared" si="2"/>
        <v>2.1370000000000005</v>
      </c>
      <c r="M17" s="1"/>
      <c r="N17" s="1"/>
      <c r="O17" s="1">
        <v>0</v>
      </c>
      <c r="P17" s="1"/>
      <c r="Q17" s="1">
        <f t="shared" si="3"/>
        <v>15.9278</v>
      </c>
      <c r="R17" s="5">
        <f>10*Q17-P17-O17-F17</f>
        <v>143.666</v>
      </c>
      <c r="S17" s="5"/>
      <c r="T17" s="1"/>
      <c r="U17" s="1">
        <f t="shared" si="4"/>
        <v>10</v>
      </c>
      <c r="V17" s="1">
        <f t="shared" si="5"/>
        <v>0.98017303080149176</v>
      </c>
      <c r="W17" s="1">
        <v>6.1357999999999997</v>
      </c>
      <c r="X17" s="1">
        <v>6.1260000000000003</v>
      </c>
      <c r="Y17" s="1">
        <v>7.0187999999999997</v>
      </c>
      <c r="Z17" s="1">
        <v>10.9238</v>
      </c>
      <c r="AA17" s="1">
        <v>9.6706000000000003</v>
      </c>
      <c r="AB17" s="1">
        <v>9.0648</v>
      </c>
      <c r="AC17" s="1">
        <v>6.28</v>
      </c>
      <c r="AD17" s="1">
        <v>7.7430000000000003</v>
      </c>
      <c r="AE17" s="1">
        <v>4.2244000000000002</v>
      </c>
      <c r="AF17" s="1">
        <v>4.5810000000000004</v>
      </c>
      <c r="AG17" s="1"/>
      <c r="AH17" s="1">
        <f t="shared" si="7"/>
        <v>143.666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55</v>
      </c>
      <c r="B18" s="11" t="s">
        <v>38</v>
      </c>
      <c r="C18" s="11">
        <v>-2.488</v>
      </c>
      <c r="D18" s="11">
        <v>2.488</v>
      </c>
      <c r="E18" s="11"/>
      <c r="F18" s="11"/>
      <c r="G18" s="12">
        <v>0</v>
      </c>
      <c r="H18" s="11" t="e">
        <v>#N/A</v>
      </c>
      <c r="I18" s="11" t="s">
        <v>56</v>
      </c>
      <c r="J18" s="11" t="s">
        <v>57</v>
      </c>
      <c r="K18" s="11"/>
      <c r="L18" s="11">
        <f t="shared" si="2"/>
        <v>0</v>
      </c>
      <c r="M18" s="11"/>
      <c r="N18" s="11"/>
      <c r="O18" s="11"/>
      <c r="P18" s="11"/>
      <c r="Q18" s="11">
        <f t="shared" si="3"/>
        <v>0</v>
      </c>
      <c r="R18" s="13"/>
      <c r="S18" s="13"/>
      <c r="T18" s="11"/>
      <c r="U18" s="11" t="e">
        <f t="shared" si="4"/>
        <v>#DIV/0!</v>
      </c>
      <c r="V18" s="11" t="e">
        <f t="shared" si="5"/>
        <v>#DIV/0!</v>
      </c>
      <c r="W18" s="11">
        <v>0.49759999999999999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 t="s">
        <v>58</v>
      </c>
      <c r="AH18" s="1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38</v>
      </c>
      <c r="C19" s="1">
        <v>420.85399999999998</v>
      </c>
      <c r="D19" s="1">
        <v>2486.2860000000001</v>
      </c>
      <c r="E19" s="18">
        <f>1239.781+E98</f>
        <v>1304.8679999999999</v>
      </c>
      <c r="F19" s="18">
        <f>1032.967+F98</f>
        <v>985.40600000000006</v>
      </c>
      <c r="G19" s="8">
        <v>1</v>
      </c>
      <c r="H19" s="1">
        <v>60</v>
      </c>
      <c r="I19" s="1" t="s">
        <v>150</v>
      </c>
      <c r="J19" s="1"/>
      <c r="K19" s="1">
        <v>1498.32</v>
      </c>
      <c r="L19" s="1">
        <f t="shared" si="2"/>
        <v>-193.452</v>
      </c>
      <c r="M19" s="1"/>
      <c r="N19" s="1"/>
      <c r="O19" s="1">
        <v>1161.0930000000001</v>
      </c>
      <c r="P19" s="1">
        <v>287.03100000000012</v>
      </c>
      <c r="Q19" s="1">
        <f t="shared" si="3"/>
        <v>260.97359999999998</v>
      </c>
      <c r="R19" s="5">
        <f>15*Q19-P19-O19-F19</f>
        <v>1481.0739999999996</v>
      </c>
      <c r="S19" s="5"/>
      <c r="T19" s="1"/>
      <c r="U19" s="1">
        <f t="shared" si="4"/>
        <v>15</v>
      </c>
      <c r="V19" s="1">
        <f t="shared" si="5"/>
        <v>9.3248129312696779</v>
      </c>
      <c r="W19" s="1">
        <v>287.03100000000012</v>
      </c>
      <c r="X19" s="1">
        <v>210.58160000000001</v>
      </c>
      <c r="Y19" s="1">
        <v>208.6772</v>
      </c>
      <c r="Z19" s="1">
        <v>295.95100000000002</v>
      </c>
      <c r="AA19" s="1">
        <v>279.51639999999998</v>
      </c>
      <c r="AB19" s="1">
        <v>255.5624</v>
      </c>
      <c r="AC19" s="1">
        <v>189.88759999999999</v>
      </c>
      <c r="AD19" s="1">
        <v>194.77959999999999</v>
      </c>
      <c r="AE19" s="1">
        <v>174.327</v>
      </c>
      <c r="AF19" s="1">
        <v>126.65940000000001</v>
      </c>
      <c r="AG19" s="1" t="s">
        <v>59</v>
      </c>
      <c r="AH19" s="1">
        <f>G19*R19</f>
        <v>1481.0739999999996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38</v>
      </c>
      <c r="C20" s="1">
        <v>11.366</v>
      </c>
      <c r="D20" s="1">
        <v>58.07</v>
      </c>
      <c r="E20" s="1">
        <v>20.277000000000001</v>
      </c>
      <c r="F20" s="1">
        <v>47.51</v>
      </c>
      <c r="G20" s="8">
        <v>1</v>
      </c>
      <c r="H20" s="1">
        <v>60</v>
      </c>
      <c r="I20" s="1" t="s">
        <v>39</v>
      </c>
      <c r="J20" s="1"/>
      <c r="K20" s="1">
        <v>29.6</v>
      </c>
      <c r="L20" s="1">
        <f t="shared" si="2"/>
        <v>-9.3230000000000004</v>
      </c>
      <c r="M20" s="1"/>
      <c r="N20" s="1"/>
      <c r="O20" s="1">
        <v>0</v>
      </c>
      <c r="P20" s="1"/>
      <c r="Q20" s="1">
        <f t="shared" si="3"/>
        <v>4.0554000000000006</v>
      </c>
      <c r="R20" s="5">
        <f t="shared" ref="R19:R20" si="8">13*Q20-P20-O20-F20</f>
        <v>5.2102000000000075</v>
      </c>
      <c r="S20" s="5"/>
      <c r="T20" s="1"/>
      <c r="U20" s="1">
        <f t="shared" si="4"/>
        <v>13</v>
      </c>
      <c r="V20" s="1">
        <f t="shared" si="5"/>
        <v>11.715243872367704</v>
      </c>
      <c r="W20" s="1">
        <v>6.6623999999999999</v>
      </c>
      <c r="X20" s="1">
        <v>4.2347999999999999</v>
      </c>
      <c r="Y20" s="1">
        <v>6.3061999999999996</v>
      </c>
      <c r="Z20" s="1">
        <v>2.1107999999999998</v>
      </c>
      <c r="AA20" s="1">
        <v>4.0258000000000003</v>
      </c>
      <c r="AB20" s="1">
        <v>5.1681999999999997</v>
      </c>
      <c r="AC20" s="1">
        <v>7.1882000000000001</v>
      </c>
      <c r="AD20" s="1">
        <v>3.88</v>
      </c>
      <c r="AE20" s="1">
        <v>3.0070000000000001</v>
      </c>
      <c r="AF20" s="1">
        <v>1.5808</v>
      </c>
      <c r="AG20" s="1"/>
      <c r="AH20" s="1">
        <f>G20*R20</f>
        <v>5.2102000000000075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61</v>
      </c>
      <c r="B21" s="11" t="s">
        <v>38</v>
      </c>
      <c r="C21" s="11">
        <v>75.400000000000006</v>
      </c>
      <c r="D21" s="11">
        <v>139.595</v>
      </c>
      <c r="E21" s="18">
        <v>78.093000000000004</v>
      </c>
      <c r="F21" s="18">
        <v>50.845999999999997</v>
      </c>
      <c r="G21" s="12">
        <v>0</v>
      </c>
      <c r="H21" s="11" t="e">
        <v>#N/A</v>
      </c>
      <c r="I21" s="11" t="s">
        <v>56</v>
      </c>
      <c r="J21" s="11" t="s">
        <v>62</v>
      </c>
      <c r="K21" s="11">
        <v>149.63999999999999</v>
      </c>
      <c r="L21" s="11">
        <f t="shared" si="2"/>
        <v>-71.546999999999983</v>
      </c>
      <c r="M21" s="11"/>
      <c r="N21" s="11"/>
      <c r="O21" s="11"/>
      <c r="P21" s="11"/>
      <c r="Q21" s="11">
        <f t="shared" si="3"/>
        <v>15.618600000000001</v>
      </c>
      <c r="R21" s="13"/>
      <c r="S21" s="13"/>
      <c r="T21" s="11"/>
      <c r="U21" s="11">
        <f t="shared" si="4"/>
        <v>3.2554774435608822</v>
      </c>
      <c r="V21" s="11">
        <f t="shared" si="5"/>
        <v>3.2554774435608822</v>
      </c>
      <c r="W21" s="11">
        <v>10.013400000000001</v>
      </c>
      <c r="X21" s="11">
        <v>6.2888000000000002</v>
      </c>
      <c r="Y21" s="11">
        <v>10.3622</v>
      </c>
      <c r="Z21" s="11">
        <v>2.1665999999999999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63</v>
      </c>
      <c r="AH21" s="1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64</v>
      </c>
      <c r="B22" s="11" t="s">
        <v>38</v>
      </c>
      <c r="C22" s="11">
        <v>-1.357</v>
      </c>
      <c r="D22" s="11">
        <v>1.357</v>
      </c>
      <c r="E22" s="11"/>
      <c r="F22" s="11"/>
      <c r="G22" s="12">
        <v>0</v>
      </c>
      <c r="H22" s="11" t="e">
        <v>#N/A</v>
      </c>
      <c r="I22" s="11" t="s">
        <v>56</v>
      </c>
      <c r="J22" s="11" t="s">
        <v>62</v>
      </c>
      <c r="K22" s="11"/>
      <c r="L22" s="11">
        <f t="shared" si="2"/>
        <v>0</v>
      </c>
      <c r="M22" s="11"/>
      <c r="N22" s="11"/>
      <c r="O22" s="11"/>
      <c r="P22" s="11"/>
      <c r="Q22" s="11">
        <f t="shared" si="3"/>
        <v>0</v>
      </c>
      <c r="R22" s="13"/>
      <c r="S22" s="13"/>
      <c r="T22" s="11"/>
      <c r="U22" s="11" t="e">
        <f t="shared" si="4"/>
        <v>#DIV/0!</v>
      </c>
      <c r="V22" s="11" t="e">
        <f t="shared" si="5"/>
        <v>#DIV/0!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/>
      <c r="AH22" s="1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65</v>
      </c>
      <c r="B23" s="1" t="s">
        <v>38</v>
      </c>
      <c r="C23" s="1">
        <v>0.83</v>
      </c>
      <c r="D23" s="1">
        <v>64.933999999999997</v>
      </c>
      <c r="E23" s="1">
        <v>3.512</v>
      </c>
      <c r="F23" s="1">
        <v>49.218000000000004</v>
      </c>
      <c r="G23" s="8">
        <v>1</v>
      </c>
      <c r="H23" s="1">
        <v>70</v>
      </c>
      <c r="I23" s="1" t="s">
        <v>39</v>
      </c>
      <c r="J23" s="1"/>
      <c r="K23" s="1">
        <v>14.43</v>
      </c>
      <c r="L23" s="1">
        <f t="shared" si="2"/>
        <v>-10.917999999999999</v>
      </c>
      <c r="M23" s="1"/>
      <c r="N23" s="1"/>
      <c r="O23" s="1">
        <v>0</v>
      </c>
      <c r="P23" s="1"/>
      <c r="Q23" s="1">
        <f t="shared" si="3"/>
        <v>0.70240000000000002</v>
      </c>
      <c r="R23" s="5"/>
      <c r="S23" s="5"/>
      <c r="T23" s="1"/>
      <c r="U23" s="1">
        <f t="shared" si="4"/>
        <v>70.071184510250575</v>
      </c>
      <c r="V23" s="1">
        <f t="shared" si="5"/>
        <v>70.071184510250575</v>
      </c>
      <c r="W23" s="1">
        <v>4.1744000000000003</v>
      </c>
      <c r="X23" s="1">
        <v>3.1406000000000001</v>
      </c>
      <c r="Y23" s="1">
        <v>1.931</v>
      </c>
      <c r="Z23" s="1">
        <v>3.3346</v>
      </c>
      <c r="AA23" s="1">
        <v>2.5602</v>
      </c>
      <c r="AB23" s="1">
        <v>3.6916000000000002</v>
      </c>
      <c r="AC23" s="1">
        <v>4.3402000000000003</v>
      </c>
      <c r="AD23" s="1">
        <v>4.5936000000000003</v>
      </c>
      <c r="AE23" s="1">
        <v>3.7065999999999999</v>
      </c>
      <c r="AF23" s="1">
        <v>3.6878000000000002</v>
      </c>
      <c r="AG23" s="1"/>
      <c r="AH23" s="1">
        <f t="shared" ref="AH23:AH64" si="9"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66</v>
      </c>
      <c r="B24" s="1" t="s">
        <v>38</v>
      </c>
      <c r="C24" s="1">
        <v>55.408000000000001</v>
      </c>
      <c r="D24" s="1">
        <v>32.591999999999999</v>
      </c>
      <c r="E24" s="1">
        <v>51.142000000000003</v>
      </c>
      <c r="F24" s="1">
        <v>6.0279999999999996</v>
      </c>
      <c r="G24" s="8">
        <v>1</v>
      </c>
      <c r="H24" s="1" t="e">
        <v>#N/A</v>
      </c>
      <c r="I24" s="1" t="s">
        <v>39</v>
      </c>
      <c r="J24" s="1"/>
      <c r="K24" s="1">
        <v>49.64</v>
      </c>
      <c r="L24" s="1">
        <f t="shared" si="2"/>
        <v>1.5020000000000024</v>
      </c>
      <c r="M24" s="1"/>
      <c r="N24" s="1"/>
      <c r="O24" s="1">
        <v>0</v>
      </c>
      <c r="P24" s="1"/>
      <c r="Q24" s="1">
        <f t="shared" si="3"/>
        <v>10.228400000000001</v>
      </c>
      <c r="R24" s="5">
        <f>10*Q24-P24-O24-F24</f>
        <v>96.256</v>
      </c>
      <c r="S24" s="5"/>
      <c r="T24" s="1"/>
      <c r="U24" s="1">
        <f t="shared" si="4"/>
        <v>10</v>
      </c>
      <c r="V24" s="1">
        <f t="shared" si="5"/>
        <v>0.58933948613663911</v>
      </c>
      <c r="W24" s="1">
        <v>2.6377999999999999</v>
      </c>
      <c r="X24" s="1">
        <v>4.5793999999999997</v>
      </c>
      <c r="Y24" s="1">
        <v>2.2970000000000002</v>
      </c>
      <c r="Z24" s="1">
        <v>8.1262000000000008</v>
      </c>
      <c r="AA24" s="1">
        <v>4.2389999999999999</v>
      </c>
      <c r="AB24" s="1">
        <v>4.9488000000000003</v>
      </c>
      <c r="AC24" s="1">
        <v>5.149</v>
      </c>
      <c r="AD24" s="1">
        <v>4.2183999999999999</v>
      </c>
      <c r="AE24" s="1">
        <v>5.2759999999999998</v>
      </c>
      <c r="AF24" s="1">
        <v>1.9350000000000001</v>
      </c>
      <c r="AG24" s="1"/>
      <c r="AH24" s="1">
        <f t="shared" si="9"/>
        <v>96.256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67</v>
      </c>
      <c r="B25" s="1" t="s">
        <v>38</v>
      </c>
      <c r="C25" s="1">
        <v>-0.124</v>
      </c>
      <c r="D25" s="1">
        <v>216.364</v>
      </c>
      <c r="E25" s="1">
        <v>22.843</v>
      </c>
      <c r="F25" s="1">
        <v>175.88</v>
      </c>
      <c r="G25" s="8">
        <v>1</v>
      </c>
      <c r="H25" s="1">
        <v>70</v>
      </c>
      <c r="I25" s="1" t="s">
        <v>39</v>
      </c>
      <c r="J25" s="1"/>
      <c r="K25" s="1">
        <v>24.2</v>
      </c>
      <c r="L25" s="1">
        <f t="shared" si="2"/>
        <v>-1.3569999999999993</v>
      </c>
      <c r="M25" s="1"/>
      <c r="N25" s="1"/>
      <c r="O25" s="1">
        <v>0</v>
      </c>
      <c r="P25" s="1"/>
      <c r="Q25" s="1">
        <f t="shared" si="3"/>
        <v>4.5686</v>
      </c>
      <c r="R25" s="5"/>
      <c r="S25" s="5"/>
      <c r="T25" s="1"/>
      <c r="U25" s="1">
        <f t="shared" si="4"/>
        <v>38.497570371667472</v>
      </c>
      <c r="V25" s="1">
        <f t="shared" si="5"/>
        <v>38.497570371667472</v>
      </c>
      <c r="W25" s="1">
        <v>15.664999999999999</v>
      </c>
      <c r="X25" s="1">
        <v>7.2065999999999999</v>
      </c>
      <c r="Y25" s="1">
        <v>8.8721999999999994</v>
      </c>
      <c r="Z25" s="1">
        <v>10.195399999999999</v>
      </c>
      <c r="AA25" s="1">
        <v>11.6374</v>
      </c>
      <c r="AB25" s="1">
        <v>8.2601999999999993</v>
      </c>
      <c r="AC25" s="1">
        <v>6.6836000000000002</v>
      </c>
      <c r="AD25" s="1">
        <v>12.654999999999999</v>
      </c>
      <c r="AE25" s="1">
        <v>13.1782</v>
      </c>
      <c r="AF25" s="1">
        <v>13.0084</v>
      </c>
      <c r="AG25" s="1"/>
      <c r="AH25" s="1">
        <f t="shared" si="9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38</v>
      </c>
      <c r="C26" s="1">
        <v>60.295999999999999</v>
      </c>
      <c r="D26" s="1">
        <v>470.73399999999998</v>
      </c>
      <c r="E26" s="1">
        <v>120.77800000000001</v>
      </c>
      <c r="F26" s="1">
        <v>331.86799999999999</v>
      </c>
      <c r="G26" s="8">
        <v>1</v>
      </c>
      <c r="H26" s="1">
        <v>35</v>
      </c>
      <c r="I26" s="1" t="s">
        <v>39</v>
      </c>
      <c r="J26" s="1"/>
      <c r="K26" s="1">
        <v>144.46</v>
      </c>
      <c r="L26" s="1">
        <f t="shared" si="2"/>
        <v>-23.682000000000002</v>
      </c>
      <c r="M26" s="1"/>
      <c r="N26" s="1"/>
      <c r="O26" s="1">
        <v>92.856799999999993</v>
      </c>
      <c r="P26" s="1">
        <v>46.428400000000003</v>
      </c>
      <c r="Q26" s="1">
        <f t="shared" si="3"/>
        <v>24.1556</v>
      </c>
      <c r="R26" s="5"/>
      <c r="S26" s="5"/>
      <c r="T26" s="1"/>
      <c r="U26" s="1">
        <f t="shared" si="4"/>
        <v>19.504926393879678</v>
      </c>
      <c r="V26" s="1">
        <f t="shared" si="5"/>
        <v>19.504926393879678</v>
      </c>
      <c r="W26" s="1">
        <v>46.428400000000003</v>
      </c>
      <c r="X26" s="1">
        <v>25.191400000000002</v>
      </c>
      <c r="Y26" s="1">
        <v>39.0334</v>
      </c>
      <c r="Z26" s="1">
        <v>21.974799999999998</v>
      </c>
      <c r="AA26" s="1">
        <v>43.9876</v>
      </c>
      <c r="AB26" s="1">
        <v>46.627200000000002</v>
      </c>
      <c r="AC26" s="1">
        <v>23.5932</v>
      </c>
      <c r="AD26" s="1">
        <v>30.316199999999998</v>
      </c>
      <c r="AE26" s="1">
        <v>28.8658</v>
      </c>
      <c r="AF26" s="1">
        <v>34.272599999999997</v>
      </c>
      <c r="AG26" s="1"/>
      <c r="AH26" s="1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9" t="s">
        <v>69</v>
      </c>
      <c r="B27" s="1" t="s">
        <v>38</v>
      </c>
      <c r="C27" s="1"/>
      <c r="D27" s="1"/>
      <c r="E27" s="18">
        <f>0+E66</f>
        <v>484.13200000000001</v>
      </c>
      <c r="F27" s="18">
        <f>0+F66</f>
        <v>333.49799999999999</v>
      </c>
      <c r="G27" s="8">
        <v>1</v>
      </c>
      <c r="H27" s="1">
        <v>40</v>
      </c>
      <c r="I27" s="1" t="s">
        <v>39</v>
      </c>
      <c r="J27" s="1"/>
      <c r="K27" s="1"/>
      <c r="L27" s="1">
        <f t="shared" si="2"/>
        <v>484.13200000000001</v>
      </c>
      <c r="M27" s="1"/>
      <c r="N27" s="1"/>
      <c r="O27" s="1">
        <v>60</v>
      </c>
      <c r="P27" s="1">
        <v>79.762599999999992</v>
      </c>
      <c r="Q27" s="1">
        <f t="shared" si="3"/>
        <v>96.826400000000007</v>
      </c>
      <c r="R27" s="5">
        <f t="shared" ref="R23:R64" si="10">13*Q27-P27-O27-F27</f>
        <v>785.48260000000005</v>
      </c>
      <c r="S27" s="5"/>
      <c r="T27" s="1"/>
      <c r="U27" s="1">
        <f t="shared" si="4"/>
        <v>12.999999999999998</v>
      </c>
      <c r="V27" s="1">
        <f t="shared" si="5"/>
        <v>4.8877227698231049</v>
      </c>
      <c r="W27" s="1">
        <v>79.762599999999992</v>
      </c>
      <c r="X27" s="1">
        <v>84.321399999999997</v>
      </c>
      <c r="Y27" s="1">
        <v>99.179000000000002</v>
      </c>
      <c r="Z27" s="1">
        <v>69.436800000000005</v>
      </c>
      <c r="AA27" s="1">
        <v>40.654200000000003</v>
      </c>
      <c r="AB27" s="1">
        <v>0</v>
      </c>
      <c r="AC27" s="1">
        <v>86.086200000000005</v>
      </c>
      <c r="AD27" s="1">
        <v>35.279600000000002</v>
      </c>
      <c r="AE27" s="1">
        <v>44.0974</v>
      </c>
      <c r="AF27" s="1">
        <v>55.574800000000003</v>
      </c>
      <c r="AG27" s="1" t="s">
        <v>59</v>
      </c>
      <c r="AH27" s="1">
        <f t="shared" si="9"/>
        <v>785.48260000000005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70</v>
      </c>
      <c r="B28" s="1" t="s">
        <v>38</v>
      </c>
      <c r="C28" s="1">
        <v>122.378</v>
      </c>
      <c r="D28" s="1">
        <v>306.59800000000001</v>
      </c>
      <c r="E28" s="1">
        <v>147.14500000000001</v>
      </c>
      <c r="F28" s="1">
        <v>241.446</v>
      </c>
      <c r="G28" s="8">
        <v>1</v>
      </c>
      <c r="H28" s="1">
        <v>30</v>
      </c>
      <c r="I28" s="1" t="s">
        <v>39</v>
      </c>
      <c r="J28" s="1"/>
      <c r="K28" s="1">
        <v>168.7</v>
      </c>
      <c r="L28" s="1">
        <f t="shared" si="2"/>
        <v>-21.554999999999978</v>
      </c>
      <c r="M28" s="1"/>
      <c r="N28" s="1"/>
      <c r="O28" s="1">
        <v>81.543199999999999</v>
      </c>
      <c r="P28" s="1">
        <v>40.771599999999999</v>
      </c>
      <c r="Q28" s="1">
        <f t="shared" si="3"/>
        <v>29.429000000000002</v>
      </c>
      <c r="R28" s="5">
        <f t="shared" si="10"/>
        <v>18.816200000000009</v>
      </c>
      <c r="S28" s="5"/>
      <c r="T28" s="1"/>
      <c r="U28" s="1">
        <f t="shared" si="4"/>
        <v>12.999999999999998</v>
      </c>
      <c r="V28" s="1">
        <f t="shared" si="5"/>
        <v>12.360623874409594</v>
      </c>
      <c r="W28" s="1">
        <v>40.771599999999999</v>
      </c>
      <c r="X28" s="1">
        <v>48.307600000000001</v>
      </c>
      <c r="Y28" s="1">
        <v>49.148600000000002</v>
      </c>
      <c r="Z28" s="1">
        <v>58.320999999999998</v>
      </c>
      <c r="AA28" s="1">
        <v>40.796799999999998</v>
      </c>
      <c r="AB28" s="1">
        <v>43.673400000000001</v>
      </c>
      <c r="AC28" s="1">
        <v>35.444000000000003</v>
      </c>
      <c r="AD28" s="1">
        <v>31.9528</v>
      </c>
      <c r="AE28" s="1">
        <v>29.830400000000001</v>
      </c>
      <c r="AF28" s="1">
        <v>30.4558</v>
      </c>
      <c r="AG28" s="1"/>
      <c r="AH28" s="1">
        <f t="shared" si="9"/>
        <v>18.816200000000009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38</v>
      </c>
      <c r="C29" s="1">
        <v>257.91399999999999</v>
      </c>
      <c r="D29" s="1">
        <v>728.87699999999995</v>
      </c>
      <c r="E29" s="1">
        <v>421.24799999999999</v>
      </c>
      <c r="F29" s="1">
        <v>409.08800000000002</v>
      </c>
      <c r="G29" s="8">
        <v>1</v>
      </c>
      <c r="H29" s="1">
        <v>30</v>
      </c>
      <c r="I29" s="1" t="s">
        <v>39</v>
      </c>
      <c r="J29" s="1"/>
      <c r="K29" s="1">
        <v>576.62900000000002</v>
      </c>
      <c r="L29" s="1">
        <f t="shared" si="2"/>
        <v>-155.38100000000003</v>
      </c>
      <c r="M29" s="1"/>
      <c r="N29" s="1"/>
      <c r="O29" s="1">
        <v>324.50839999999999</v>
      </c>
      <c r="P29" s="1">
        <v>112.2542</v>
      </c>
      <c r="Q29" s="1">
        <f t="shared" si="3"/>
        <v>84.249600000000001</v>
      </c>
      <c r="R29" s="5">
        <f t="shared" si="10"/>
        <v>249.3941999999999</v>
      </c>
      <c r="S29" s="5"/>
      <c r="T29" s="1"/>
      <c r="U29" s="1">
        <f t="shared" si="4"/>
        <v>13</v>
      </c>
      <c r="V29" s="1">
        <f t="shared" si="5"/>
        <v>10.039817399726527</v>
      </c>
      <c r="W29" s="1">
        <v>112.2542</v>
      </c>
      <c r="X29" s="1">
        <v>56.895400000000002</v>
      </c>
      <c r="Y29" s="1">
        <v>118.39400000000001</v>
      </c>
      <c r="Z29" s="1">
        <v>66.862799999999993</v>
      </c>
      <c r="AA29" s="1">
        <v>61.277200000000001</v>
      </c>
      <c r="AB29" s="1">
        <v>43.638599999999997</v>
      </c>
      <c r="AC29" s="1">
        <v>91.393199999999993</v>
      </c>
      <c r="AD29" s="1">
        <v>38.813600000000001</v>
      </c>
      <c r="AE29" s="1">
        <v>87.347200000000001</v>
      </c>
      <c r="AF29" s="1">
        <v>87.661799999999999</v>
      </c>
      <c r="AG29" s="1"/>
      <c r="AH29" s="1">
        <f t="shared" si="9"/>
        <v>249.3941999999999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38</v>
      </c>
      <c r="C30" s="1">
        <v>4364.6729999999998</v>
      </c>
      <c r="D30" s="1">
        <v>3496.4560000000001</v>
      </c>
      <c r="E30" s="1">
        <v>4917.3509999999997</v>
      </c>
      <c r="F30" s="1">
        <v>239.25200000000001</v>
      </c>
      <c r="G30" s="8">
        <v>1</v>
      </c>
      <c r="H30" s="1">
        <v>40</v>
      </c>
      <c r="I30" s="1" t="s">
        <v>39</v>
      </c>
      <c r="J30" s="1"/>
      <c r="K30" s="1">
        <v>6334.31</v>
      </c>
      <c r="L30" s="1">
        <f t="shared" si="2"/>
        <v>-1416.9590000000007</v>
      </c>
      <c r="M30" s="1"/>
      <c r="N30" s="1"/>
      <c r="O30" s="1">
        <v>2346.8996000000002</v>
      </c>
      <c r="P30" s="1">
        <v>715.63319999999999</v>
      </c>
      <c r="Q30" s="1">
        <f t="shared" si="3"/>
        <v>983.47019999999998</v>
      </c>
      <c r="R30" s="5">
        <f>12*Q30-P30-O30-F30</f>
        <v>8499.8575999999994</v>
      </c>
      <c r="S30" s="5"/>
      <c r="T30" s="1"/>
      <c r="U30" s="1">
        <f t="shared" si="4"/>
        <v>12.000000000000002</v>
      </c>
      <c r="V30" s="1">
        <f t="shared" si="5"/>
        <v>3.3572799663884076</v>
      </c>
      <c r="W30" s="1">
        <v>715.63319999999999</v>
      </c>
      <c r="X30" s="1">
        <v>551.48</v>
      </c>
      <c r="Y30" s="1">
        <v>842.37580000000003</v>
      </c>
      <c r="Z30" s="1">
        <v>788.904</v>
      </c>
      <c r="AA30" s="1">
        <v>712.66880000000003</v>
      </c>
      <c r="AB30" s="1">
        <v>464.12720000000002</v>
      </c>
      <c r="AC30" s="1">
        <v>501.71019999999999</v>
      </c>
      <c r="AD30" s="1">
        <v>443.59679999999997</v>
      </c>
      <c r="AE30" s="1">
        <v>441.10239999999999</v>
      </c>
      <c r="AF30" s="1">
        <v>392.10219999999998</v>
      </c>
      <c r="AG30" s="1"/>
      <c r="AH30" s="1">
        <f t="shared" si="9"/>
        <v>8499.8575999999994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38</v>
      </c>
      <c r="C31" s="1">
        <v>112.819</v>
      </c>
      <c r="D31" s="1">
        <v>57.006</v>
      </c>
      <c r="E31" s="1">
        <v>77.974000000000004</v>
      </c>
      <c r="F31" s="1">
        <v>33.499000000000002</v>
      </c>
      <c r="G31" s="8">
        <v>1</v>
      </c>
      <c r="H31" s="1">
        <v>40</v>
      </c>
      <c r="I31" s="1" t="s">
        <v>39</v>
      </c>
      <c r="J31" s="1"/>
      <c r="K31" s="1">
        <v>77.3</v>
      </c>
      <c r="L31" s="1">
        <f t="shared" si="2"/>
        <v>0.67400000000000659</v>
      </c>
      <c r="M31" s="1"/>
      <c r="N31" s="1"/>
      <c r="O31" s="1">
        <v>0</v>
      </c>
      <c r="P31" s="1"/>
      <c r="Q31" s="1">
        <f t="shared" si="3"/>
        <v>15.594800000000001</v>
      </c>
      <c r="R31" s="5">
        <f>11*Q31-P31-O31-F31</f>
        <v>138.0438</v>
      </c>
      <c r="S31" s="5"/>
      <c r="T31" s="1"/>
      <c r="U31" s="1">
        <f t="shared" si="4"/>
        <v>11</v>
      </c>
      <c r="V31" s="1">
        <f t="shared" si="5"/>
        <v>2.1480878241465104</v>
      </c>
      <c r="W31" s="1">
        <v>9.1186000000000007</v>
      </c>
      <c r="X31" s="1">
        <v>13.935600000000001</v>
      </c>
      <c r="Y31" s="1">
        <v>18.5502</v>
      </c>
      <c r="Z31" s="1">
        <v>15.466799999999999</v>
      </c>
      <c r="AA31" s="1">
        <v>17.4114</v>
      </c>
      <c r="AB31" s="1">
        <v>19.764800000000001</v>
      </c>
      <c r="AC31" s="1">
        <v>11.7212</v>
      </c>
      <c r="AD31" s="1">
        <v>15.501200000000001</v>
      </c>
      <c r="AE31" s="1">
        <v>13.218400000000001</v>
      </c>
      <c r="AF31" s="1">
        <v>13.634600000000001</v>
      </c>
      <c r="AG31" s="1"/>
      <c r="AH31" s="1">
        <f t="shared" si="9"/>
        <v>138.0438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38</v>
      </c>
      <c r="C32" s="1">
        <v>48.04</v>
      </c>
      <c r="D32" s="1">
        <v>129.88200000000001</v>
      </c>
      <c r="E32" s="1">
        <v>68.138000000000005</v>
      </c>
      <c r="F32" s="1">
        <v>99.408000000000001</v>
      </c>
      <c r="G32" s="8">
        <v>1</v>
      </c>
      <c r="H32" s="1">
        <v>30</v>
      </c>
      <c r="I32" s="1" t="s">
        <v>39</v>
      </c>
      <c r="J32" s="1"/>
      <c r="K32" s="1">
        <v>93.3</v>
      </c>
      <c r="L32" s="1">
        <f t="shared" si="2"/>
        <v>-25.161999999999992</v>
      </c>
      <c r="M32" s="1"/>
      <c r="N32" s="1"/>
      <c r="O32" s="1">
        <v>55.778799999999997</v>
      </c>
      <c r="P32" s="1">
        <v>27.889399999999998</v>
      </c>
      <c r="Q32" s="1">
        <f t="shared" si="3"/>
        <v>13.627600000000001</v>
      </c>
      <c r="R32" s="5"/>
      <c r="S32" s="5"/>
      <c r="T32" s="1"/>
      <c r="U32" s="1">
        <f t="shared" si="4"/>
        <v>13.434221726496228</v>
      </c>
      <c r="V32" s="1">
        <f t="shared" si="5"/>
        <v>13.434221726496228</v>
      </c>
      <c r="W32" s="1">
        <v>27.889399999999998</v>
      </c>
      <c r="X32" s="1">
        <v>18.777000000000001</v>
      </c>
      <c r="Y32" s="1">
        <v>26.878</v>
      </c>
      <c r="Z32" s="1">
        <v>17.103000000000002</v>
      </c>
      <c r="AA32" s="1">
        <v>17.6004</v>
      </c>
      <c r="AB32" s="1">
        <v>26.141400000000001</v>
      </c>
      <c r="AC32" s="1">
        <v>20.334399999999999</v>
      </c>
      <c r="AD32" s="1">
        <v>19.299199999999999</v>
      </c>
      <c r="AE32" s="1">
        <v>18.447600000000001</v>
      </c>
      <c r="AF32" s="1">
        <v>17.451000000000001</v>
      </c>
      <c r="AG32" s="1"/>
      <c r="AH32" s="1">
        <f t="shared" si="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43</v>
      </c>
      <c r="C33" s="1">
        <v>34</v>
      </c>
      <c r="D33" s="1">
        <v>396</v>
      </c>
      <c r="E33" s="1">
        <v>65</v>
      </c>
      <c r="F33" s="1">
        <v>199</v>
      </c>
      <c r="G33" s="8">
        <v>0.35</v>
      </c>
      <c r="H33" s="1">
        <v>40</v>
      </c>
      <c r="I33" s="1" t="s">
        <v>39</v>
      </c>
      <c r="J33" s="1"/>
      <c r="K33" s="1">
        <v>100</v>
      </c>
      <c r="L33" s="1">
        <f t="shared" si="2"/>
        <v>-35</v>
      </c>
      <c r="M33" s="1"/>
      <c r="N33" s="1"/>
      <c r="O33" s="1">
        <v>57.2</v>
      </c>
      <c r="P33" s="1">
        <v>28.6</v>
      </c>
      <c r="Q33" s="1">
        <f t="shared" si="3"/>
        <v>13</v>
      </c>
      <c r="R33" s="5"/>
      <c r="S33" s="5"/>
      <c r="T33" s="1"/>
      <c r="U33" s="1">
        <f t="shared" si="4"/>
        <v>21.907692307692308</v>
      </c>
      <c r="V33" s="1">
        <f t="shared" si="5"/>
        <v>21.907692307692308</v>
      </c>
      <c r="W33" s="1">
        <v>28.6</v>
      </c>
      <c r="X33" s="1">
        <v>33.799999999999997</v>
      </c>
      <c r="Y33" s="1">
        <v>28</v>
      </c>
      <c r="Z33" s="1">
        <v>33.200000000000003</v>
      </c>
      <c r="AA33" s="1">
        <v>28.6</v>
      </c>
      <c r="AB33" s="1">
        <v>34.4</v>
      </c>
      <c r="AC33" s="1">
        <v>29.4</v>
      </c>
      <c r="AD33" s="1">
        <v>26.4</v>
      </c>
      <c r="AE33" s="1">
        <v>28.8</v>
      </c>
      <c r="AF33" s="1">
        <v>26.8</v>
      </c>
      <c r="AG33" s="1"/>
      <c r="AH33" s="1">
        <f t="shared" si="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43</v>
      </c>
      <c r="C34" s="1">
        <v>-5</v>
      </c>
      <c r="D34" s="1">
        <v>960</v>
      </c>
      <c r="E34" s="1">
        <v>183</v>
      </c>
      <c r="F34" s="1">
        <v>461</v>
      </c>
      <c r="G34" s="8">
        <v>0.4</v>
      </c>
      <c r="H34" s="1">
        <v>45</v>
      </c>
      <c r="I34" s="1" t="s">
        <v>39</v>
      </c>
      <c r="J34" s="1"/>
      <c r="K34" s="1">
        <v>216</v>
      </c>
      <c r="L34" s="1">
        <f t="shared" si="2"/>
        <v>-33</v>
      </c>
      <c r="M34" s="1"/>
      <c r="N34" s="1"/>
      <c r="O34" s="1">
        <v>366.8</v>
      </c>
      <c r="P34" s="1">
        <v>83.4</v>
      </c>
      <c r="Q34" s="1">
        <f t="shared" si="3"/>
        <v>36.6</v>
      </c>
      <c r="R34" s="5"/>
      <c r="S34" s="5"/>
      <c r="T34" s="1"/>
      <c r="U34" s="1">
        <f t="shared" si="4"/>
        <v>24.896174863387976</v>
      </c>
      <c r="V34" s="1">
        <f t="shared" si="5"/>
        <v>24.896174863387976</v>
      </c>
      <c r="W34" s="1">
        <v>83.4</v>
      </c>
      <c r="X34" s="1">
        <v>93.2</v>
      </c>
      <c r="Y34" s="1">
        <v>70.2</v>
      </c>
      <c r="Z34" s="1">
        <v>71.8</v>
      </c>
      <c r="AA34" s="1">
        <v>67.400000000000006</v>
      </c>
      <c r="AB34" s="1">
        <v>80.8</v>
      </c>
      <c r="AC34" s="1">
        <v>72.599999999999994</v>
      </c>
      <c r="AD34" s="1">
        <v>69.8</v>
      </c>
      <c r="AE34" s="1">
        <v>64.599999999999994</v>
      </c>
      <c r="AF34" s="1">
        <v>65</v>
      </c>
      <c r="AG34" s="1"/>
      <c r="AH34" s="1">
        <f t="shared" si="9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43</v>
      </c>
      <c r="C35" s="1">
        <v>84</v>
      </c>
      <c r="D35" s="1">
        <v>571</v>
      </c>
      <c r="E35" s="1">
        <v>276</v>
      </c>
      <c r="F35" s="1">
        <v>367</v>
      </c>
      <c r="G35" s="8">
        <v>0.4</v>
      </c>
      <c r="H35" s="1">
        <v>45</v>
      </c>
      <c r="I35" s="1" t="s">
        <v>39</v>
      </c>
      <c r="J35" s="1"/>
      <c r="K35" s="1">
        <v>437</v>
      </c>
      <c r="L35" s="1">
        <f t="shared" si="2"/>
        <v>-161</v>
      </c>
      <c r="M35" s="1"/>
      <c r="N35" s="1"/>
      <c r="O35" s="1">
        <v>376.4</v>
      </c>
      <c r="P35" s="1">
        <v>88.2</v>
      </c>
      <c r="Q35" s="1">
        <f t="shared" si="3"/>
        <v>55.2</v>
      </c>
      <c r="R35" s="5"/>
      <c r="S35" s="5"/>
      <c r="T35" s="1"/>
      <c r="U35" s="1">
        <f t="shared" si="4"/>
        <v>15.065217391304348</v>
      </c>
      <c r="V35" s="1">
        <f t="shared" si="5"/>
        <v>15.065217391304348</v>
      </c>
      <c r="W35" s="1">
        <v>88.2</v>
      </c>
      <c r="X35" s="1">
        <v>73</v>
      </c>
      <c r="Y35" s="1">
        <v>79.400000000000006</v>
      </c>
      <c r="Z35" s="1">
        <v>66.2</v>
      </c>
      <c r="AA35" s="1">
        <v>64.8</v>
      </c>
      <c r="AB35" s="1">
        <v>80.599999999999994</v>
      </c>
      <c r="AC35" s="1">
        <v>45.8</v>
      </c>
      <c r="AD35" s="1">
        <v>67.2</v>
      </c>
      <c r="AE35" s="1">
        <v>66</v>
      </c>
      <c r="AF35" s="1">
        <v>60.4</v>
      </c>
      <c r="AG35" s="1"/>
      <c r="AH35" s="1">
        <f t="shared" si="9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78</v>
      </c>
      <c r="B36" s="1" t="s">
        <v>43</v>
      </c>
      <c r="C36" s="1">
        <v>48</v>
      </c>
      <c r="D36" s="1">
        <v>482</v>
      </c>
      <c r="E36" s="1">
        <v>111</v>
      </c>
      <c r="F36" s="1">
        <v>381</v>
      </c>
      <c r="G36" s="8">
        <v>0.4</v>
      </c>
      <c r="H36" s="1">
        <v>50</v>
      </c>
      <c r="I36" s="1" t="s">
        <v>39</v>
      </c>
      <c r="J36" s="1"/>
      <c r="K36" s="1">
        <v>198</v>
      </c>
      <c r="L36" s="1">
        <f t="shared" si="2"/>
        <v>-87</v>
      </c>
      <c r="M36" s="1"/>
      <c r="N36" s="1"/>
      <c r="O36" s="1">
        <v>93.6</v>
      </c>
      <c r="P36" s="1">
        <v>46.8</v>
      </c>
      <c r="Q36" s="1">
        <f t="shared" si="3"/>
        <v>22.2</v>
      </c>
      <c r="R36" s="5"/>
      <c r="S36" s="5"/>
      <c r="T36" s="1"/>
      <c r="U36" s="1">
        <f t="shared" si="4"/>
        <v>23.486486486486488</v>
      </c>
      <c r="V36" s="1">
        <f t="shared" si="5"/>
        <v>23.486486486486488</v>
      </c>
      <c r="W36" s="1">
        <v>46.8</v>
      </c>
      <c r="X36" s="1">
        <v>34.4</v>
      </c>
      <c r="Y36" s="1">
        <v>38.799999999999997</v>
      </c>
      <c r="Z36" s="1">
        <v>30.2</v>
      </c>
      <c r="AA36" s="1">
        <v>36</v>
      </c>
      <c r="AB36" s="1">
        <v>40.799999999999997</v>
      </c>
      <c r="AC36" s="1">
        <v>30.2</v>
      </c>
      <c r="AD36" s="1">
        <v>26.6</v>
      </c>
      <c r="AE36" s="1">
        <v>24.6</v>
      </c>
      <c r="AF36" s="1">
        <v>27.8</v>
      </c>
      <c r="AG36" s="1"/>
      <c r="AH36" s="1">
        <f t="shared" si="9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79</v>
      </c>
      <c r="B37" s="1" t="s">
        <v>43</v>
      </c>
      <c r="C37" s="1">
        <v>13</v>
      </c>
      <c r="D37" s="1">
        <v>641</v>
      </c>
      <c r="E37" s="1">
        <v>86</v>
      </c>
      <c r="F37" s="1">
        <v>370</v>
      </c>
      <c r="G37" s="8">
        <v>0.4</v>
      </c>
      <c r="H37" s="1">
        <v>40</v>
      </c>
      <c r="I37" s="1" t="s">
        <v>39</v>
      </c>
      <c r="J37" s="1"/>
      <c r="K37" s="1">
        <v>164</v>
      </c>
      <c r="L37" s="1">
        <f t="shared" si="2"/>
        <v>-78</v>
      </c>
      <c r="M37" s="1"/>
      <c r="N37" s="1"/>
      <c r="O37" s="1">
        <v>88.8</v>
      </c>
      <c r="P37" s="1">
        <v>44.4</v>
      </c>
      <c r="Q37" s="1">
        <f t="shared" si="3"/>
        <v>17.2</v>
      </c>
      <c r="R37" s="5"/>
      <c r="S37" s="5"/>
      <c r="T37" s="1"/>
      <c r="U37" s="1">
        <f t="shared" si="4"/>
        <v>29.255813953488374</v>
      </c>
      <c r="V37" s="1">
        <f t="shared" si="5"/>
        <v>29.255813953488374</v>
      </c>
      <c r="W37" s="1">
        <v>44.4</v>
      </c>
      <c r="X37" s="1">
        <v>37.6</v>
      </c>
      <c r="Y37" s="1">
        <v>37.6</v>
      </c>
      <c r="Z37" s="1">
        <v>36.4</v>
      </c>
      <c r="AA37" s="1">
        <v>31.2</v>
      </c>
      <c r="AB37" s="1">
        <v>39.200000000000003</v>
      </c>
      <c r="AC37" s="1">
        <v>30.4</v>
      </c>
      <c r="AD37" s="1">
        <v>37.4</v>
      </c>
      <c r="AE37" s="1">
        <v>34.6</v>
      </c>
      <c r="AF37" s="1">
        <v>28</v>
      </c>
      <c r="AG37" s="1"/>
      <c r="AH37" s="1">
        <f t="shared" si="9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43</v>
      </c>
      <c r="C38" s="1">
        <v>155</v>
      </c>
      <c r="D38" s="1">
        <v>688</v>
      </c>
      <c r="E38" s="1">
        <v>140</v>
      </c>
      <c r="F38" s="1">
        <v>496</v>
      </c>
      <c r="G38" s="8">
        <v>0.1</v>
      </c>
      <c r="H38" s="1">
        <v>730</v>
      </c>
      <c r="I38" s="1" t="s">
        <v>39</v>
      </c>
      <c r="J38" s="1"/>
      <c r="K38" s="1">
        <v>141</v>
      </c>
      <c r="L38" s="1">
        <f t="shared" ref="L38:L69" si="11">E38-K38</f>
        <v>-1</v>
      </c>
      <c r="M38" s="1"/>
      <c r="N38" s="1"/>
      <c r="O38" s="1">
        <v>73.2</v>
      </c>
      <c r="P38" s="1">
        <v>36.6</v>
      </c>
      <c r="Q38" s="1">
        <f t="shared" ref="Q38:Q69" si="12">E38/5</f>
        <v>28</v>
      </c>
      <c r="R38" s="5"/>
      <c r="S38" s="5"/>
      <c r="T38" s="1"/>
      <c r="U38" s="1">
        <f t="shared" ref="U38:U69" si="13">(F38+O38+P38+R38)/Q38</f>
        <v>21.63571428571429</v>
      </c>
      <c r="V38" s="1">
        <f t="shared" ref="V38:V69" si="14">(F38+O38+P38)/Q38</f>
        <v>21.63571428571429</v>
      </c>
      <c r="W38" s="1">
        <v>36.6</v>
      </c>
      <c r="X38" s="1">
        <v>41.4</v>
      </c>
      <c r="Y38" s="1">
        <v>42.4</v>
      </c>
      <c r="Z38" s="1">
        <v>42</v>
      </c>
      <c r="AA38" s="1">
        <v>32.799999999999997</v>
      </c>
      <c r="AB38" s="1">
        <v>39.4</v>
      </c>
      <c r="AC38" s="1">
        <v>41.4</v>
      </c>
      <c r="AD38" s="1">
        <v>32.799999999999997</v>
      </c>
      <c r="AE38" s="1">
        <v>31.8</v>
      </c>
      <c r="AF38" s="1">
        <v>38.6</v>
      </c>
      <c r="AG38" s="1"/>
      <c r="AH38" s="1">
        <f t="shared" si="9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43</v>
      </c>
      <c r="C39" s="1"/>
      <c r="D39" s="1">
        <v>845</v>
      </c>
      <c r="E39" s="1">
        <v>192</v>
      </c>
      <c r="F39" s="1">
        <v>461</v>
      </c>
      <c r="G39" s="8">
        <v>0.33</v>
      </c>
      <c r="H39" s="1">
        <v>45</v>
      </c>
      <c r="I39" s="1" t="s">
        <v>39</v>
      </c>
      <c r="J39" s="1"/>
      <c r="K39" s="1">
        <v>221</v>
      </c>
      <c r="L39" s="1">
        <f t="shared" si="11"/>
        <v>-29</v>
      </c>
      <c r="M39" s="1"/>
      <c r="N39" s="1"/>
      <c r="O39" s="1">
        <v>363.2</v>
      </c>
      <c r="P39" s="1">
        <v>81.599999999999994</v>
      </c>
      <c r="Q39" s="1">
        <f t="shared" si="12"/>
        <v>38.4</v>
      </c>
      <c r="R39" s="5"/>
      <c r="S39" s="5"/>
      <c r="T39" s="1"/>
      <c r="U39" s="1">
        <f t="shared" si="13"/>
        <v>23.588541666666668</v>
      </c>
      <c r="V39" s="1">
        <f t="shared" si="14"/>
        <v>23.588541666666668</v>
      </c>
      <c r="W39" s="1">
        <v>81.599999999999994</v>
      </c>
      <c r="X39" s="1">
        <v>73</v>
      </c>
      <c r="Y39" s="1">
        <v>50</v>
      </c>
      <c r="Z39" s="1">
        <v>77.2</v>
      </c>
      <c r="AA39" s="1">
        <v>69.599999999999994</v>
      </c>
      <c r="AB39" s="1">
        <v>84.2</v>
      </c>
      <c r="AC39" s="1">
        <v>62</v>
      </c>
      <c r="AD39" s="1">
        <v>53.6</v>
      </c>
      <c r="AE39" s="1">
        <v>44.6</v>
      </c>
      <c r="AF39" s="1">
        <v>39.799999999999997</v>
      </c>
      <c r="AG39" s="1"/>
      <c r="AH39" s="1">
        <f t="shared" si="9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43</v>
      </c>
      <c r="C40" s="1">
        <v>33</v>
      </c>
      <c r="D40" s="1">
        <v>517</v>
      </c>
      <c r="E40" s="1">
        <v>112</v>
      </c>
      <c r="F40" s="1">
        <v>374</v>
      </c>
      <c r="G40" s="8">
        <v>0.35</v>
      </c>
      <c r="H40" s="1">
        <v>40</v>
      </c>
      <c r="I40" s="1" t="s">
        <v>39</v>
      </c>
      <c r="J40" s="1"/>
      <c r="K40" s="1">
        <v>189</v>
      </c>
      <c r="L40" s="1">
        <f t="shared" si="11"/>
        <v>-77</v>
      </c>
      <c r="M40" s="1"/>
      <c r="N40" s="1"/>
      <c r="O40" s="1">
        <v>212.4</v>
      </c>
      <c r="P40" s="1">
        <v>56.2</v>
      </c>
      <c r="Q40" s="1">
        <f t="shared" si="12"/>
        <v>22.4</v>
      </c>
      <c r="R40" s="5"/>
      <c r="S40" s="5"/>
      <c r="T40" s="1"/>
      <c r="U40" s="1">
        <f t="shared" si="13"/>
        <v>28.687500000000004</v>
      </c>
      <c r="V40" s="1">
        <f t="shared" si="14"/>
        <v>28.687500000000004</v>
      </c>
      <c r="W40" s="1">
        <v>56.2</v>
      </c>
      <c r="X40" s="1">
        <v>43.4</v>
      </c>
      <c r="Y40" s="1">
        <v>46</v>
      </c>
      <c r="Z40" s="1">
        <v>37.200000000000003</v>
      </c>
      <c r="AA40" s="1">
        <v>29.6</v>
      </c>
      <c r="AB40" s="1">
        <v>44.8</v>
      </c>
      <c r="AC40" s="1">
        <v>44.8</v>
      </c>
      <c r="AD40" s="1">
        <v>24</v>
      </c>
      <c r="AE40" s="1">
        <v>25.4</v>
      </c>
      <c r="AF40" s="1">
        <v>38.6</v>
      </c>
      <c r="AG40" s="1" t="s">
        <v>53</v>
      </c>
      <c r="AH40" s="1">
        <f t="shared" si="9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38</v>
      </c>
      <c r="C41" s="1">
        <v>52.436999999999998</v>
      </c>
      <c r="D41" s="1">
        <v>51.12</v>
      </c>
      <c r="E41" s="18">
        <f>21.793+E99</f>
        <v>44.222999999999999</v>
      </c>
      <c r="F41" s="18">
        <f>43.089+F99</f>
        <v>35.128</v>
      </c>
      <c r="G41" s="8">
        <v>1</v>
      </c>
      <c r="H41" s="1">
        <v>40</v>
      </c>
      <c r="I41" s="1" t="s">
        <v>39</v>
      </c>
      <c r="J41" s="1"/>
      <c r="K41" s="1">
        <v>22.3</v>
      </c>
      <c r="L41" s="1">
        <f t="shared" si="11"/>
        <v>21.922999999999998</v>
      </c>
      <c r="M41" s="1"/>
      <c r="N41" s="1"/>
      <c r="O41" s="1">
        <v>0</v>
      </c>
      <c r="P41" s="1"/>
      <c r="Q41" s="1">
        <f t="shared" si="12"/>
        <v>8.8445999999999998</v>
      </c>
      <c r="R41" s="5">
        <f t="shared" si="10"/>
        <v>79.851799999999997</v>
      </c>
      <c r="S41" s="5"/>
      <c r="T41" s="1"/>
      <c r="U41" s="1">
        <f t="shared" si="13"/>
        <v>13</v>
      </c>
      <c r="V41" s="1">
        <f t="shared" si="14"/>
        <v>3.971688940144269</v>
      </c>
      <c r="W41" s="1">
        <v>6.535000000000001</v>
      </c>
      <c r="X41" s="1">
        <v>6.5251999999999999</v>
      </c>
      <c r="Y41" s="1">
        <v>8.6874000000000002</v>
      </c>
      <c r="Z41" s="1">
        <v>10.442</v>
      </c>
      <c r="AA41" s="1">
        <v>5.9438000000000004</v>
      </c>
      <c r="AB41" s="1">
        <v>7.2417999999999996</v>
      </c>
      <c r="AC41" s="1">
        <v>5.4146000000000001</v>
      </c>
      <c r="AD41" s="1">
        <v>3.1903999999999999</v>
      </c>
      <c r="AE41" s="1">
        <v>1.579</v>
      </c>
      <c r="AF41" s="1">
        <v>4.7320000000000002</v>
      </c>
      <c r="AG41" s="1" t="s">
        <v>84</v>
      </c>
      <c r="AH41" s="1">
        <f t="shared" si="9"/>
        <v>79.851799999999997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43</v>
      </c>
      <c r="C42" s="1">
        <v>84</v>
      </c>
      <c r="D42" s="1">
        <v>501</v>
      </c>
      <c r="E42" s="1">
        <v>165</v>
      </c>
      <c r="F42" s="1">
        <v>284</v>
      </c>
      <c r="G42" s="8">
        <v>0.35</v>
      </c>
      <c r="H42" s="1">
        <v>40</v>
      </c>
      <c r="I42" s="1" t="s">
        <v>39</v>
      </c>
      <c r="J42" s="1"/>
      <c r="K42" s="1">
        <v>214</v>
      </c>
      <c r="L42" s="1">
        <f t="shared" si="11"/>
        <v>-49</v>
      </c>
      <c r="M42" s="1"/>
      <c r="N42" s="1"/>
      <c r="O42" s="1">
        <v>86.8</v>
      </c>
      <c r="P42" s="1">
        <v>43.4</v>
      </c>
      <c r="Q42" s="1">
        <f t="shared" si="12"/>
        <v>33</v>
      </c>
      <c r="R42" s="5">
        <f t="shared" si="10"/>
        <v>14.800000000000011</v>
      </c>
      <c r="S42" s="5"/>
      <c r="T42" s="1"/>
      <c r="U42" s="1">
        <f t="shared" si="13"/>
        <v>13</v>
      </c>
      <c r="V42" s="1">
        <f t="shared" si="14"/>
        <v>12.551515151515151</v>
      </c>
      <c r="W42" s="1">
        <v>43.4</v>
      </c>
      <c r="X42" s="1">
        <v>39.200000000000003</v>
      </c>
      <c r="Y42" s="1">
        <v>42</v>
      </c>
      <c r="Z42" s="1">
        <v>42.6</v>
      </c>
      <c r="AA42" s="1">
        <v>39</v>
      </c>
      <c r="AB42" s="1">
        <v>47.6</v>
      </c>
      <c r="AC42" s="1">
        <v>36.799999999999997</v>
      </c>
      <c r="AD42" s="1">
        <v>39.200000000000003</v>
      </c>
      <c r="AE42" s="1">
        <v>31.8</v>
      </c>
      <c r="AF42" s="1">
        <v>29</v>
      </c>
      <c r="AG42" s="1"/>
      <c r="AH42" s="1">
        <f t="shared" si="9"/>
        <v>5.1800000000000033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43</v>
      </c>
      <c r="C43" s="1">
        <v>83</v>
      </c>
      <c r="D43" s="1">
        <v>833</v>
      </c>
      <c r="E43" s="1">
        <v>146</v>
      </c>
      <c r="F43" s="1">
        <v>447</v>
      </c>
      <c r="G43" s="8">
        <v>0.35</v>
      </c>
      <c r="H43" s="1">
        <v>40</v>
      </c>
      <c r="I43" s="1" t="s">
        <v>39</v>
      </c>
      <c r="J43" s="1"/>
      <c r="K43" s="1">
        <v>279</v>
      </c>
      <c r="L43" s="1">
        <f t="shared" si="11"/>
        <v>-133</v>
      </c>
      <c r="M43" s="1"/>
      <c r="N43" s="1"/>
      <c r="O43" s="1">
        <v>128.4</v>
      </c>
      <c r="P43" s="1">
        <v>64.2</v>
      </c>
      <c r="Q43" s="1">
        <f t="shared" si="12"/>
        <v>29.2</v>
      </c>
      <c r="R43" s="5"/>
      <c r="S43" s="5"/>
      <c r="T43" s="1"/>
      <c r="U43" s="1">
        <f t="shared" si="13"/>
        <v>21.904109589041099</v>
      </c>
      <c r="V43" s="1">
        <f t="shared" si="14"/>
        <v>21.904109589041099</v>
      </c>
      <c r="W43" s="1">
        <v>64.2</v>
      </c>
      <c r="X43" s="1">
        <v>59</v>
      </c>
      <c r="Y43" s="1">
        <v>56.6</v>
      </c>
      <c r="Z43" s="1">
        <v>53.8</v>
      </c>
      <c r="AA43" s="1">
        <v>49</v>
      </c>
      <c r="AB43" s="1">
        <v>67</v>
      </c>
      <c r="AC43" s="1">
        <v>62</v>
      </c>
      <c r="AD43" s="1">
        <v>40.799999999999997</v>
      </c>
      <c r="AE43" s="1">
        <v>46.542200000000001</v>
      </c>
      <c r="AF43" s="1">
        <v>64.742199999999997</v>
      </c>
      <c r="AG43" s="1"/>
      <c r="AH43" s="1">
        <f t="shared" si="9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38</v>
      </c>
      <c r="C44" s="1">
        <v>132.488</v>
      </c>
      <c r="D44" s="1">
        <v>738.62099999999998</v>
      </c>
      <c r="E44" s="1">
        <v>428.488</v>
      </c>
      <c r="F44" s="1">
        <v>222.536</v>
      </c>
      <c r="G44" s="8">
        <v>1</v>
      </c>
      <c r="H44" s="1">
        <v>50</v>
      </c>
      <c r="I44" s="1" t="s">
        <v>150</v>
      </c>
      <c r="J44" s="1"/>
      <c r="K44" s="1">
        <v>603.82500000000005</v>
      </c>
      <c r="L44" s="1">
        <f t="shared" si="11"/>
        <v>-175.33700000000005</v>
      </c>
      <c r="M44" s="1"/>
      <c r="N44" s="1"/>
      <c r="O44" s="1">
        <v>398.18360000000001</v>
      </c>
      <c r="P44" s="1">
        <v>99.091800000000006</v>
      </c>
      <c r="Q44" s="1">
        <f t="shared" si="12"/>
        <v>85.697599999999994</v>
      </c>
      <c r="R44" s="5">
        <f>15*Q44-P44-O44-F44</f>
        <v>565.65259999999989</v>
      </c>
      <c r="S44" s="5"/>
      <c r="T44" s="1"/>
      <c r="U44" s="1">
        <f t="shared" si="13"/>
        <v>15</v>
      </c>
      <c r="V44" s="1">
        <f t="shared" si="14"/>
        <v>8.3994347566326262</v>
      </c>
      <c r="W44" s="1">
        <v>99.091800000000006</v>
      </c>
      <c r="X44" s="1">
        <v>73.5518</v>
      </c>
      <c r="Y44" s="1">
        <v>58.166600000000003</v>
      </c>
      <c r="Z44" s="1">
        <v>110.0578</v>
      </c>
      <c r="AA44" s="1">
        <v>94.970600000000005</v>
      </c>
      <c r="AB44" s="1">
        <v>63.128999999999998</v>
      </c>
      <c r="AC44" s="1">
        <v>70.151200000000003</v>
      </c>
      <c r="AD44" s="1">
        <v>83.794600000000003</v>
      </c>
      <c r="AE44" s="1">
        <v>50.834600000000002</v>
      </c>
      <c r="AF44" s="1">
        <v>51.278199999999998</v>
      </c>
      <c r="AG44" s="1"/>
      <c r="AH44" s="1">
        <f t="shared" si="9"/>
        <v>565.65259999999989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38</v>
      </c>
      <c r="C45" s="1">
        <v>-7.6269999999999998</v>
      </c>
      <c r="D45" s="1">
        <v>413.798</v>
      </c>
      <c r="E45" s="1">
        <v>41.18</v>
      </c>
      <c r="F45" s="1">
        <v>264.93700000000001</v>
      </c>
      <c r="G45" s="8">
        <v>1</v>
      </c>
      <c r="H45" s="1">
        <v>50</v>
      </c>
      <c r="I45" s="1" t="s">
        <v>39</v>
      </c>
      <c r="J45" s="1"/>
      <c r="K45" s="1">
        <v>58.3</v>
      </c>
      <c r="L45" s="1">
        <f t="shared" si="11"/>
        <v>-17.119999999999997</v>
      </c>
      <c r="M45" s="1"/>
      <c r="N45" s="1"/>
      <c r="O45" s="1">
        <v>53.387999999999998</v>
      </c>
      <c r="P45" s="1">
        <v>26.693999999999999</v>
      </c>
      <c r="Q45" s="1">
        <f t="shared" si="12"/>
        <v>8.2360000000000007</v>
      </c>
      <c r="R45" s="5"/>
      <c r="S45" s="5"/>
      <c r="T45" s="1"/>
      <c r="U45" s="1">
        <f t="shared" si="13"/>
        <v>41.891573579407478</v>
      </c>
      <c r="V45" s="1">
        <f t="shared" si="14"/>
        <v>41.891573579407478</v>
      </c>
      <c r="W45" s="1">
        <v>26.693999999999999</v>
      </c>
      <c r="X45" s="1">
        <v>25.069400000000002</v>
      </c>
      <c r="Y45" s="1">
        <v>21.190999999999999</v>
      </c>
      <c r="Z45" s="1">
        <v>26.177199999999999</v>
      </c>
      <c r="AA45" s="1">
        <v>27.713999999999999</v>
      </c>
      <c r="AB45" s="1">
        <v>31.129799999999999</v>
      </c>
      <c r="AC45" s="1">
        <v>31.95</v>
      </c>
      <c r="AD45" s="1">
        <v>26.201000000000001</v>
      </c>
      <c r="AE45" s="1">
        <v>22.998000000000001</v>
      </c>
      <c r="AF45" s="1">
        <v>29.081399999999999</v>
      </c>
      <c r="AG45" s="1"/>
      <c r="AH45" s="1">
        <f t="shared" si="9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38</v>
      </c>
      <c r="C46" s="1">
        <v>76.62</v>
      </c>
      <c r="D46" s="1">
        <v>432.09</v>
      </c>
      <c r="E46" s="1">
        <v>99.241</v>
      </c>
      <c r="F46" s="1">
        <v>308.94200000000001</v>
      </c>
      <c r="G46" s="8">
        <v>1</v>
      </c>
      <c r="H46" s="1" t="e">
        <v>#N/A</v>
      </c>
      <c r="I46" s="1" t="s">
        <v>39</v>
      </c>
      <c r="J46" s="1"/>
      <c r="K46" s="1">
        <v>140.965</v>
      </c>
      <c r="L46" s="1">
        <f t="shared" si="11"/>
        <v>-41.724000000000004</v>
      </c>
      <c r="M46" s="1"/>
      <c r="N46" s="1"/>
      <c r="O46" s="1">
        <v>85.744399999999999</v>
      </c>
      <c r="P46" s="1">
        <v>42.872199999999999</v>
      </c>
      <c r="Q46" s="1">
        <f t="shared" si="12"/>
        <v>19.848199999999999</v>
      </c>
      <c r="R46" s="5"/>
      <c r="S46" s="5"/>
      <c r="T46" s="1"/>
      <c r="U46" s="1">
        <f t="shared" si="13"/>
        <v>22.045253473866651</v>
      </c>
      <c r="V46" s="1">
        <f t="shared" si="14"/>
        <v>22.045253473866651</v>
      </c>
      <c r="W46" s="1">
        <v>42.872199999999999</v>
      </c>
      <c r="X46" s="1">
        <v>0.30220000000000002</v>
      </c>
      <c r="Y46" s="1">
        <v>18.6434</v>
      </c>
      <c r="Z46" s="1">
        <v>0.29980000000000001</v>
      </c>
      <c r="AA46" s="1">
        <v>10.839</v>
      </c>
      <c r="AB46" s="1">
        <v>13.8432</v>
      </c>
      <c r="AC46" s="1">
        <v>3.0042</v>
      </c>
      <c r="AD46" s="1">
        <v>7.1660000000000004</v>
      </c>
      <c r="AE46" s="1">
        <v>11.942</v>
      </c>
      <c r="AF46" s="1">
        <v>14.372</v>
      </c>
      <c r="AG46" s="1"/>
      <c r="AH46" s="1">
        <f t="shared" si="9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38</v>
      </c>
      <c r="C47" s="1">
        <v>320.85300000000001</v>
      </c>
      <c r="D47" s="1">
        <v>125.76900000000001</v>
      </c>
      <c r="E47" s="1">
        <v>318.762</v>
      </c>
      <c r="F47" s="1">
        <v>5.681</v>
      </c>
      <c r="G47" s="8">
        <v>1</v>
      </c>
      <c r="H47" s="1">
        <v>40</v>
      </c>
      <c r="I47" s="10" t="s">
        <v>91</v>
      </c>
      <c r="J47" s="1"/>
      <c r="K47" s="1">
        <v>382.40499999999997</v>
      </c>
      <c r="L47" s="1">
        <f t="shared" si="11"/>
        <v>-63.642999999999972</v>
      </c>
      <c r="M47" s="1"/>
      <c r="N47" s="1"/>
      <c r="O47" s="1">
        <v>0</v>
      </c>
      <c r="P47" s="1"/>
      <c r="Q47" s="1">
        <f t="shared" si="12"/>
        <v>63.752400000000002</v>
      </c>
      <c r="R47" s="5">
        <v>300</v>
      </c>
      <c r="S47" s="5"/>
      <c r="T47" s="1"/>
      <c r="U47" s="1">
        <f t="shared" si="13"/>
        <v>4.7948155677276461</v>
      </c>
      <c r="V47" s="1">
        <f t="shared" si="14"/>
        <v>8.9110370746826789E-2</v>
      </c>
      <c r="W47" s="1">
        <v>22.628</v>
      </c>
      <c r="X47" s="1">
        <v>18.256799999999998</v>
      </c>
      <c r="Y47" s="1">
        <v>50.837200000000003</v>
      </c>
      <c r="Z47" s="1">
        <v>17.863199999999999</v>
      </c>
      <c r="AA47" s="1">
        <v>15.477</v>
      </c>
      <c r="AB47" s="1">
        <v>9.5446000000000009</v>
      </c>
      <c r="AC47" s="1">
        <v>19.8992</v>
      </c>
      <c r="AD47" s="1">
        <v>10.270799999999999</v>
      </c>
      <c r="AE47" s="1">
        <v>5.1215999999999999</v>
      </c>
      <c r="AF47" s="1">
        <v>9.8081999999999994</v>
      </c>
      <c r="AG47" s="1" t="s">
        <v>13</v>
      </c>
      <c r="AH47" s="1">
        <f t="shared" si="9"/>
        <v>300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43</v>
      </c>
      <c r="C48" s="1">
        <v>223.15899999999999</v>
      </c>
      <c r="D48" s="1">
        <v>1465.5550000000001</v>
      </c>
      <c r="E48" s="18">
        <f>228.714+E96</f>
        <v>383.714</v>
      </c>
      <c r="F48" s="18">
        <f>923+F96</f>
        <v>790</v>
      </c>
      <c r="G48" s="8">
        <v>0.45</v>
      </c>
      <c r="H48" s="1">
        <v>50</v>
      </c>
      <c r="I48" s="1" t="s">
        <v>39</v>
      </c>
      <c r="J48" s="1"/>
      <c r="K48" s="1">
        <v>415</v>
      </c>
      <c r="L48" s="1">
        <f t="shared" si="11"/>
        <v>-31.286000000000001</v>
      </c>
      <c r="M48" s="1"/>
      <c r="N48" s="1"/>
      <c r="O48" s="1">
        <v>850.59999999999991</v>
      </c>
      <c r="P48" s="1">
        <v>150.19999999999999</v>
      </c>
      <c r="Q48" s="1">
        <f t="shared" si="12"/>
        <v>76.742800000000003</v>
      </c>
      <c r="R48" s="5"/>
      <c r="S48" s="5"/>
      <c r="T48" s="1"/>
      <c r="U48" s="1">
        <f t="shared" si="13"/>
        <v>23.335088112500454</v>
      </c>
      <c r="V48" s="1">
        <f t="shared" si="14"/>
        <v>23.335088112500454</v>
      </c>
      <c r="W48" s="1">
        <v>150.19999999999999</v>
      </c>
      <c r="X48" s="1">
        <v>107.2</v>
      </c>
      <c r="Y48" s="1">
        <v>109.6</v>
      </c>
      <c r="Z48" s="1">
        <v>114</v>
      </c>
      <c r="AA48" s="1">
        <v>109</v>
      </c>
      <c r="AB48" s="1">
        <v>128.6</v>
      </c>
      <c r="AC48" s="1">
        <v>105</v>
      </c>
      <c r="AD48" s="1">
        <v>100</v>
      </c>
      <c r="AE48" s="1">
        <v>98.4</v>
      </c>
      <c r="AF48" s="1">
        <v>86.2</v>
      </c>
      <c r="AG48" s="1"/>
      <c r="AH48" s="1">
        <f t="shared" si="9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38</v>
      </c>
      <c r="C49" s="1">
        <v>224.14</v>
      </c>
      <c r="D49" s="1">
        <v>464.786</v>
      </c>
      <c r="E49" s="1">
        <v>252.66499999999999</v>
      </c>
      <c r="F49" s="1">
        <v>346.1</v>
      </c>
      <c r="G49" s="8">
        <v>1</v>
      </c>
      <c r="H49" s="1">
        <v>40</v>
      </c>
      <c r="I49" s="1" t="s">
        <v>39</v>
      </c>
      <c r="J49" s="1"/>
      <c r="K49" s="1">
        <v>307.37200000000001</v>
      </c>
      <c r="L49" s="1">
        <f t="shared" si="11"/>
        <v>-54.707000000000022</v>
      </c>
      <c r="M49" s="1"/>
      <c r="N49" s="1"/>
      <c r="O49" s="1">
        <v>94.7136</v>
      </c>
      <c r="P49" s="1">
        <v>47.3568</v>
      </c>
      <c r="Q49" s="1">
        <f t="shared" si="12"/>
        <v>50.533000000000001</v>
      </c>
      <c r="R49" s="5">
        <f t="shared" si="10"/>
        <v>168.75859999999989</v>
      </c>
      <c r="S49" s="5"/>
      <c r="T49" s="1"/>
      <c r="U49" s="1">
        <f t="shared" si="13"/>
        <v>12.999999999999996</v>
      </c>
      <c r="V49" s="1">
        <f t="shared" si="14"/>
        <v>9.660427839233769</v>
      </c>
      <c r="W49" s="1">
        <v>47.3568</v>
      </c>
      <c r="X49" s="1">
        <v>22.331600000000002</v>
      </c>
      <c r="Y49" s="1">
        <v>45.114199999999997</v>
      </c>
      <c r="Z49" s="1">
        <v>32.212800000000001</v>
      </c>
      <c r="AA49" s="1">
        <v>32.297600000000003</v>
      </c>
      <c r="AB49" s="1">
        <v>16.9894</v>
      </c>
      <c r="AC49" s="1">
        <v>34.797800000000002</v>
      </c>
      <c r="AD49" s="1">
        <v>22.437999999999999</v>
      </c>
      <c r="AE49" s="1">
        <v>25.9328</v>
      </c>
      <c r="AF49" s="1">
        <v>23.6646</v>
      </c>
      <c r="AG49" s="1"/>
      <c r="AH49" s="1">
        <f t="shared" si="9"/>
        <v>168.75859999999989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43</v>
      </c>
      <c r="C50" s="1">
        <v>262</v>
      </c>
      <c r="D50" s="1">
        <v>804</v>
      </c>
      <c r="E50" s="1">
        <v>458</v>
      </c>
      <c r="F50" s="1">
        <v>444</v>
      </c>
      <c r="G50" s="8">
        <v>0.45</v>
      </c>
      <c r="H50" s="1">
        <v>50</v>
      </c>
      <c r="I50" s="1" t="s">
        <v>39</v>
      </c>
      <c r="J50" s="1"/>
      <c r="K50" s="1">
        <v>497</v>
      </c>
      <c r="L50" s="1">
        <f t="shared" si="11"/>
        <v>-39</v>
      </c>
      <c r="M50" s="1"/>
      <c r="N50" s="1"/>
      <c r="O50" s="1">
        <v>408</v>
      </c>
      <c r="P50" s="1">
        <v>104</v>
      </c>
      <c r="Q50" s="1">
        <f t="shared" si="12"/>
        <v>91.6</v>
      </c>
      <c r="R50" s="5">
        <f t="shared" si="10"/>
        <v>234.79999999999995</v>
      </c>
      <c r="S50" s="5"/>
      <c r="T50" s="1"/>
      <c r="U50" s="1">
        <f t="shared" si="13"/>
        <v>13</v>
      </c>
      <c r="V50" s="1">
        <f t="shared" si="14"/>
        <v>10.436681222707424</v>
      </c>
      <c r="W50" s="1">
        <v>104</v>
      </c>
      <c r="X50" s="1">
        <v>86.6</v>
      </c>
      <c r="Y50" s="1">
        <v>88.2</v>
      </c>
      <c r="Z50" s="1">
        <v>86.8</v>
      </c>
      <c r="AA50" s="1">
        <v>85.4</v>
      </c>
      <c r="AB50" s="1">
        <v>105</v>
      </c>
      <c r="AC50" s="1">
        <v>90.6</v>
      </c>
      <c r="AD50" s="1">
        <v>81.2</v>
      </c>
      <c r="AE50" s="1">
        <v>77.2</v>
      </c>
      <c r="AF50" s="1">
        <v>66.2</v>
      </c>
      <c r="AG50" s="1"/>
      <c r="AH50" s="1">
        <f t="shared" si="9"/>
        <v>105.65999999999998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43</v>
      </c>
      <c r="C51" s="1">
        <v>176</v>
      </c>
      <c r="D51" s="1">
        <v>308</v>
      </c>
      <c r="E51" s="1">
        <v>182</v>
      </c>
      <c r="F51" s="1">
        <v>221</v>
      </c>
      <c r="G51" s="8">
        <v>0.45</v>
      </c>
      <c r="H51" s="1">
        <v>50</v>
      </c>
      <c r="I51" s="1" t="s">
        <v>39</v>
      </c>
      <c r="J51" s="1"/>
      <c r="K51" s="1">
        <v>261</v>
      </c>
      <c r="L51" s="1">
        <f t="shared" si="11"/>
        <v>-79</v>
      </c>
      <c r="M51" s="1"/>
      <c r="N51" s="1"/>
      <c r="O51" s="1">
        <v>93.6</v>
      </c>
      <c r="P51" s="1">
        <v>46.8</v>
      </c>
      <c r="Q51" s="1">
        <f t="shared" si="12"/>
        <v>36.4</v>
      </c>
      <c r="R51" s="5">
        <f t="shared" si="10"/>
        <v>111.79999999999995</v>
      </c>
      <c r="S51" s="5"/>
      <c r="T51" s="1"/>
      <c r="U51" s="1">
        <f t="shared" si="13"/>
        <v>13</v>
      </c>
      <c r="V51" s="1">
        <f t="shared" si="14"/>
        <v>9.9285714285714306</v>
      </c>
      <c r="W51" s="1">
        <v>46.8</v>
      </c>
      <c r="X51" s="1">
        <v>45.8</v>
      </c>
      <c r="Y51" s="1">
        <v>44.6</v>
      </c>
      <c r="Z51" s="1">
        <v>38.799999999999997</v>
      </c>
      <c r="AA51" s="1">
        <v>36.799999999999997</v>
      </c>
      <c r="AB51" s="1">
        <v>51</v>
      </c>
      <c r="AC51" s="1">
        <v>43.2</v>
      </c>
      <c r="AD51" s="1">
        <v>46.2</v>
      </c>
      <c r="AE51" s="1">
        <v>40</v>
      </c>
      <c r="AF51" s="1">
        <v>43</v>
      </c>
      <c r="AG51" s="1"/>
      <c r="AH51" s="1">
        <f t="shared" si="9"/>
        <v>50.309999999999981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38</v>
      </c>
      <c r="C52" s="1">
        <v>170.96799999999999</v>
      </c>
      <c r="D52" s="1">
        <v>462.59899999999999</v>
      </c>
      <c r="E52" s="1">
        <v>268.75</v>
      </c>
      <c r="F52" s="1">
        <v>226.43600000000001</v>
      </c>
      <c r="G52" s="8">
        <v>1</v>
      </c>
      <c r="H52" s="1">
        <v>50</v>
      </c>
      <c r="I52" s="1" t="s">
        <v>39</v>
      </c>
      <c r="J52" s="1"/>
      <c r="K52" s="1">
        <v>339.53100000000001</v>
      </c>
      <c r="L52" s="1">
        <f t="shared" si="11"/>
        <v>-70.781000000000006</v>
      </c>
      <c r="M52" s="1"/>
      <c r="N52" s="1"/>
      <c r="O52" s="1">
        <v>97.135599999999997</v>
      </c>
      <c r="P52" s="1">
        <v>48.567799999999998</v>
      </c>
      <c r="Q52" s="1">
        <f t="shared" si="12"/>
        <v>53.75</v>
      </c>
      <c r="R52" s="5">
        <f t="shared" si="10"/>
        <v>326.61059999999998</v>
      </c>
      <c r="S52" s="5"/>
      <c r="T52" s="1"/>
      <c r="U52" s="1">
        <f t="shared" si="13"/>
        <v>13</v>
      </c>
      <c r="V52" s="1">
        <f t="shared" si="14"/>
        <v>6.9235237209302323</v>
      </c>
      <c r="W52" s="1">
        <v>48.567799999999998</v>
      </c>
      <c r="X52" s="1">
        <v>45.689399999999999</v>
      </c>
      <c r="Y52" s="1">
        <v>58.514000000000003</v>
      </c>
      <c r="Z52" s="1">
        <v>57.47</v>
      </c>
      <c r="AA52" s="1">
        <v>52.071199999999997</v>
      </c>
      <c r="AB52" s="1">
        <v>52.581400000000002</v>
      </c>
      <c r="AC52" s="1">
        <v>59.932600000000001</v>
      </c>
      <c r="AD52" s="1">
        <v>52.783799999999999</v>
      </c>
      <c r="AE52" s="1">
        <v>54.3568</v>
      </c>
      <c r="AF52" s="1">
        <v>37.213799999999999</v>
      </c>
      <c r="AG52" s="1"/>
      <c r="AH52" s="1">
        <f t="shared" si="9"/>
        <v>326.61059999999998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38</v>
      </c>
      <c r="C53" s="1"/>
      <c r="D53" s="1">
        <v>71.069000000000003</v>
      </c>
      <c r="E53" s="1">
        <v>-1.804</v>
      </c>
      <c r="F53" s="1">
        <v>63.938000000000002</v>
      </c>
      <c r="G53" s="8">
        <v>1</v>
      </c>
      <c r="H53" s="1">
        <v>40</v>
      </c>
      <c r="I53" s="1" t="s">
        <v>39</v>
      </c>
      <c r="J53" s="1"/>
      <c r="K53" s="1">
        <v>6</v>
      </c>
      <c r="L53" s="1">
        <f t="shared" si="11"/>
        <v>-7.8040000000000003</v>
      </c>
      <c r="M53" s="1"/>
      <c r="N53" s="1"/>
      <c r="O53" s="1">
        <v>0</v>
      </c>
      <c r="P53" s="1"/>
      <c r="Q53" s="1">
        <f t="shared" si="12"/>
        <v>-0.36080000000000001</v>
      </c>
      <c r="R53" s="5"/>
      <c r="S53" s="5"/>
      <c r="T53" s="1"/>
      <c r="U53" s="1">
        <f t="shared" si="13"/>
        <v>-177.21175166297118</v>
      </c>
      <c r="V53" s="1">
        <f t="shared" si="14"/>
        <v>-177.21175166297118</v>
      </c>
      <c r="W53" s="1">
        <v>7.1050000000000004</v>
      </c>
      <c r="X53" s="1">
        <v>7.282</v>
      </c>
      <c r="Y53" s="1">
        <v>-0.08</v>
      </c>
      <c r="Z53" s="1">
        <v>7.9969999999999999</v>
      </c>
      <c r="AA53" s="1">
        <v>3.4548000000000001</v>
      </c>
      <c r="AB53" s="1">
        <v>2.6934</v>
      </c>
      <c r="AC53" s="1">
        <v>3.2944</v>
      </c>
      <c r="AD53" s="1">
        <v>2.6833999999999998</v>
      </c>
      <c r="AE53" s="1">
        <v>3.387</v>
      </c>
      <c r="AF53" s="1">
        <v>4.4564000000000004</v>
      </c>
      <c r="AG53" s="1"/>
      <c r="AH53" s="1">
        <f t="shared" si="9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43</v>
      </c>
      <c r="C54" s="1">
        <v>256</v>
      </c>
      <c r="D54" s="1">
        <v>338</v>
      </c>
      <c r="E54" s="1">
        <v>106</v>
      </c>
      <c r="F54" s="1">
        <v>450</v>
      </c>
      <c r="G54" s="8">
        <v>0.1</v>
      </c>
      <c r="H54" s="1">
        <v>730</v>
      </c>
      <c r="I54" s="1" t="s">
        <v>39</v>
      </c>
      <c r="J54" s="1"/>
      <c r="K54" s="1">
        <v>106</v>
      </c>
      <c r="L54" s="1">
        <f t="shared" si="11"/>
        <v>0</v>
      </c>
      <c r="M54" s="1"/>
      <c r="N54" s="1"/>
      <c r="O54" s="1">
        <v>62</v>
      </c>
      <c r="P54" s="1">
        <v>31</v>
      </c>
      <c r="Q54" s="1">
        <f t="shared" si="12"/>
        <v>21.2</v>
      </c>
      <c r="R54" s="5"/>
      <c r="S54" s="5"/>
      <c r="T54" s="1"/>
      <c r="U54" s="1">
        <f t="shared" si="13"/>
        <v>25.613207547169811</v>
      </c>
      <c r="V54" s="1">
        <f t="shared" si="14"/>
        <v>25.613207547169811</v>
      </c>
      <c r="W54" s="1">
        <v>31</v>
      </c>
      <c r="X54" s="1">
        <v>32</v>
      </c>
      <c r="Y54" s="1">
        <v>27.8</v>
      </c>
      <c r="Z54" s="1">
        <v>18.2</v>
      </c>
      <c r="AA54" s="1">
        <v>23.6</v>
      </c>
      <c r="AB54" s="1">
        <v>28.8</v>
      </c>
      <c r="AC54" s="1">
        <v>35</v>
      </c>
      <c r="AD54" s="1">
        <v>24.2</v>
      </c>
      <c r="AE54" s="1">
        <v>24</v>
      </c>
      <c r="AF54" s="1">
        <v>17.8</v>
      </c>
      <c r="AG54" s="1"/>
      <c r="AH54" s="1">
        <f t="shared" si="9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38</v>
      </c>
      <c r="C55" s="1">
        <v>102.071</v>
      </c>
      <c r="D55" s="1">
        <v>122.501</v>
      </c>
      <c r="E55" s="1">
        <v>109.241</v>
      </c>
      <c r="F55" s="1">
        <v>100.58799999999999</v>
      </c>
      <c r="G55" s="8">
        <v>1</v>
      </c>
      <c r="H55" s="1">
        <v>50</v>
      </c>
      <c r="I55" s="1" t="s">
        <v>39</v>
      </c>
      <c r="J55" s="1"/>
      <c r="K55" s="1">
        <v>123.85899999999999</v>
      </c>
      <c r="L55" s="1">
        <f t="shared" si="11"/>
        <v>-14.617999999999995</v>
      </c>
      <c r="M55" s="1"/>
      <c r="N55" s="1"/>
      <c r="O55" s="1">
        <v>0</v>
      </c>
      <c r="P55" s="1"/>
      <c r="Q55" s="1">
        <f t="shared" si="12"/>
        <v>21.848199999999999</v>
      </c>
      <c r="R55" s="5">
        <f t="shared" si="10"/>
        <v>183.43859999999998</v>
      </c>
      <c r="S55" s="5"/>
      <c r="T55" s="1"/>
      <c r="U55" s="1">
        <f t="shared" si="13"/>
        <v>13</v>
      </c>
      <c r="V55" s="1">
        <f t="shared" si="14"/>
        <v>4.6039490667423406</v>
      </c>
      <c r="W55" s="1">
        <v>16.219000000000001</v>
      </c>
      <c r="X55" s="1">
        <v>12.2464</v>
      </c>
      <c r="Y55" s="1">
        <v>10.7422</v>
      </c>
      <c r="Z55" s="1">
        <v>13.700799999999999</v>
      </c>
      <c r="AA55" s="1">
        <v>14.354200000000001</v>
      </c>
      <c r="AB55" s="1">
        <v>13.9754</v>
      </c>
      <c r="AC55" s="1">
        <v>11.2918</v>
      </c>
      <c r="AD55" s="1">
        <v>8.9356000000000009</v>
      </c>
      <c r="AE55" s="1">
        <v>9.2065999999999999</v>
      </c>
      <c r="AF55" s="1">
        <v>11.2378</v>
      </c>
      <c r="AG55" s="1"/>
      <c r="AH55" s="1">
        <f t="shared" si="9"/>
        <v>183.43859999999998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43</v>
      </c>
      <c r="C56" s="1">
        <v>426</v>
      </c>
      <c r="D56" s="1">
        <v>4</v>
      </c>
      <c r="E56" s="1">
        <v>98</v>
      </c>
      <c r="F56" s="1">
        <v>328</v>
      </c>
      <c r="G56" s="8">
        <v>0.1</v>
      </c>
      <c r="H56" s="1">
        <v>730</v>
      </c>
      <c r="I56" s="1" t="s">
        <v>39</v>
      </c>
      <c r="J56" s="1"/>
      <c r="K56" s="1">
        <v>98</v>
      </c>
      <c r="L56" s="1">
        <f t="shared" si="11"/>
        <v>0</v>
      </c>
      <c r="M56" s="1"/>
      <c r="N56" s="1"/>
      <c r="O56" s="1">
        <v>46.8</v>
      </c>
      <c r="P56" s="1">
        <v>23.4</v>
      </c>
      <c r="Q56" s="1">
        <f t="shared" si="12"/>
        <v>19.600000000000001</v>
      </c>
      <c r="R56" s="5"/>
      <c r="S56" s="5"/>
      <c r="T56" s="1"/>
      <c r="U56" s="1">
        <f t="shared" si="13"/>
        <v>20.316326530612244</v>
      </c>
      <c r="V56" s="1">
        <f t="shared" si="14"/>
        <v>20.316326530612244</v>
      </c>
      <c r="W56" s="1">
        <v>23.4</v>
      </c>
      <c r="X56" s="1">
        <v>25.8</v>
      </c>
      <c r="Y56" s="1">
        <v>19.600000000000001</v>
      </c>
      <c r="Z56" s="1">
        <v>25.4</v>
      </c>
      <c r="AA56" s="1">
        <v>19.8</v>
      </c>
      <c r="AB56" s="1">
        <v>23.2</v>
      </c>
      <c r="AC56" s="1">
        <v>30.2</v>
      </c>
      <c r="AD56" s="1">
        <v>20.6</v>
      </c>
      <c r="AE56" s="1">
        <v>20.8</v>
      </c>
      <c r="AF56" s="1">
        <v>16.8</v>
      </c>
      <c r="AG56" s="20" t="s">
        <v>132</v>
      </c>
      <c r="AH56" s="1">
        <f t="shared" si="9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43</v>
      </c>
      <c r="C57" s="1">
        <v>2</v>
      </c>
      <c r="D57" s="1">
        <v>621</v>
      </c>
      <c r="E57" s="1">
        <v>95</v>
      </c>
      <c r="F57" s="1">
        <v>446</v>
      </c>
      <c r="G57" s="8">
        <v>0.4</v>
      </c>
      <c r="H57" s="1">
        <v>40</v>
      </c>
      <c r="I57" s="1" t="s">
        <v>39</v>
      </c>
      <c r="J57" s="1"/>
      <c r="K57" s="1">
        <v>174</v>
      </c>
      <c r="L57" s="1">
        <f t="shared" si="11"/>
        <v>-79</v>
      </c>
      <c r="M57" s="1"/>
      <c r="N57" s="1"/>
      <c r="O57" s="1">
        <v>228.4</v>
      </c>
      <c r="P57" s="1">
        <v>64.2</v>
      </c>
      <c r="Q57" s="1">
        <f t="shared" si="12"/>
        <v>19</v>
      </c>
      <c r="R57" s="5"/>
      <c r="S57" s="5"/>
      <c r="T57" s="1"/>
      <c r="U57" s="1">
        <f t="shared" si="13"/>
        <v>38.873684210526314</v>
      </c>
      <c r="V57" s="1">
        <f t="shared" si="14"/>
        <v>38.873684210526314</v>
      </c>
      <c r="W57" s="1">
        <v>64.2</v>
      </c>
      <c r="X57" s="1">
        <v>51.8</v>
      </c>
      <c r="Y57" s="1">
        <v>44</v>
      </c>
      <c r="Z57" s="1">
        <v>47.4</v>
      </c>
      <c r="AA57" s="1">
        <v>47.4</v>
      </c>
      <c r="AB57" s="1">
        <v>59.4</v>
      </c>
      <c r="AC57" s="1">
        <v>55.6</v>
      </c>
      <c r="AD57" s="1">
        <v>51.6</v>
      </c>
      <c r="AE57" s="1">
        <v>48.8</v>
      </c>
      <c r="AF57" s="1">
        <v>37.200000000000003</v>
      </c>
      <c r="AG57" s="1"/>
      <c r="AH57" s="1">
        <f t="shared" si="9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43</v>
      </c>
      <c r="C58" s="1">
        <v>22</v>
      </c>
      <c r="D58" s="1">
        <v>581</v>
      </c>
      <c r="E58" s="1">
        <v>97</v>
      </c>
      <c r="F58" s="1">
        <v>364</v>
      </c>
      <c r="G58" s="8">
        <v>0.4</v>
      </c>
      <c r="H58" s="1">
        <v>40</v>
      </c>
      <c r="I58" s="1" t="s">
        <v>39</v>
      </c>
      <c r="J58" s="1"/>
      <c r="K58" s="1">
        <v>202</v>
      </c>
      <c r="L58" s="1">
        <f t="shared" si="11"/>
        <v>-105</v>
      </c>
      <c r="M58" s="1"/>
      <c r="N58" s="1"/>
      <c r="O58" s="1">
        <v>208.8</v>
      </c>
      <c r="P58" s="1">
        <v>54.4</v>
      </c>
      <c r="Q58" s="1">
        <f t="shared" si="12"/>
        <v>19.399999999999999</v>
      </c>
      <c r="R58" s="5"/>
      <c r="S58" s="5"/>
      <c r="T58" s="1"/>
      <c r="U58" s="1">
        <f t="shared" si="13"/>
        <v>32.329896907216494</v>
      </c>
      <c r="V58" s="1">
        <f t="shared" si="14"/>
        <v>32.329896907216494</v>
      </c>
      <c r="W58" s="1">
        <v>54.4</v>
      </c>
      <c r="X58" s="1">
        <v>47.2</v>
      </c>
      <c r="Y58" s="1">
        <v>47</v>
      </c>
      <c r="Z58" s="1">
        <v>46</v>
      </c>
      <c r="AA58" s="1">
        <v>45</v>
      </c>
      <c r="AB58" s="1">
        <v>55.6</v>
      </c>
      <c r="AC58" s="1">
        <v>53</v>
      </c>
      <c r="AD58" s="1">
        <v>47</v>
      </c>
      <c r="AE58" s="1">
        <v>40.4</v>
      </c>
      <c r="AF58" s="1">
        <v>30.2</v>
      </c>
      <c r="AG58" s="1"/>
      <c r="AH58" s="1">
        <f t="shared" si="9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38</v>
      </c>
      <c r="C59" s="1">
        <v>75.835999999999999</v>
      </c>
      <c r="D59" s="1">
        <v>135.178</v>
      </c>
      <c r="E59" s="1">
        <v>125.477</v>
      </c>
      <c r="F59" s="1">
        <v>39.206000000000003</v>
      </c>
      <c r="G59" s="8">
        <v>1</v>
      </c>
      <c r="H59" s="1">
        <v>40</v>
      </c>
      <c r="I59" s="1" t="s">
        <v>39</v>
      </c>
      <c r="J59" s="1"/>
      <c r="K59" s="1">
        <v>149.465</v>
      </c>
      <c r="L59" s="1">
        <f t="shared" si="11"/>
        <v>-23.988</v>
      </c>
      <c r="M59" s="1"/>
      <c r="N59" s="1"/>
      <c r="O59" s="1">
        <v>0</v>
      </c>
      <c r="P59" s="1"/>
      <c r="Q59" s="1">
        <f t="shared" si="12"/>
        <v>25.095400000000001</v>
      </c>
      <c r="R59" s="5">
        <f>11*Q59-P59-O59-F59</f>
        <v>236.84339999999997</v>
      </c>
      <c r="S59" s="5"/>
      <c r="T59" s="1"/>
      <c r="U59" s="1">
        <f t="shared" si="13"/>
        <v>10.999999999999998</v>
      </c>
      <c r="V59" s="1">
        <f t="shared" si="14"/>
        <v>1.562278345832304</v>
      </c>
      <c r="W59" s="1">
        <v>14.313599999999999</v>
      </c>
      <c r="X59" s="1">
        <v>7.8475999999999999</v>
      </c>
      <c r="Y59" s="1">
        <v>14.8994</v>
      </c>
      <c r="Z59" s="1">
        <v>19.274999999999999</v>
      </c>
      <c r="AA59" s="1">
        <v>13.2956</v>
      </c>
      <c r="AB59" s="1">
        <v>14.7502</v>
      </c>
      <c r="AC59" s="1">
        <v>6.2949999999999999</v>
      </c>
      <c r="AD59" s="1">
        <v>17.562999999999999</v>
      </c>
      <c r="AE59" s="1">
        <v>18.030999999999999</v>
      </c>
      <c r="AF59" s="1">
        <v>3.4988000000000001</v>
      </c>
      <c r="AG59" s="1"/>
      <c r="AH59" s="1">
        <f t="shared" si="9"/>
        <v>236.84339999999997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104</v>
      </c>
      <c r="B60" s="1" t="s">
        <v>43</v>
      </c>
      <c r="C60" s="1">
        <v>75</v>
      </c>
      <c r="D60" s="1">
        <v>10</v>
      </c>
      <c r="E60" s="1">
        <v>76</v>
      </c>
      <c r="F60" s="1"/>
      <c r="G60" s="8">
        <v>0.4</v>
      </c>
      <c r="H60" s="1" t="e">
        <v>#N/A</v>
      </c>
      <c r="I60" s="1" t="s">
        <v>39</v>
      </c>
      <c r="J60" s="1"/>
      <c r="K60" s="1">
        <v>95</v>
      </c>
      <c r="L60" s="1">
        <f t="shared" si="11"/>
        <v>-19</v>
      </c>
      <c r="M60" s="1"/>
      <c r="N60" s="1"/>
      <c r="O60" s="10"/>
      <c r="P60" s="1"/>
      <c r="Q60" s="1">
        <f t="shared" si="12"/>
        <v>15.2</v>
      </c>
      <c r="R60" s="17">
        <v>10</v>
      </c>
      <c r="S60" s="5"/>
      <c r="T60" s="1"/>
      <c r="U60" s="1">
        <f t="shared" si="13"/>
        <v>0.65789473684210531</v>
      </c>
      <c r="V60" s="1">
        <f t="shared" si="14"/>
        <v>0</v>
      </c>
      <c r="W60" s="1">
        <v>24</v>
      </c>
      <c r="X60" s="1">
        <v>18.8</v>
      </c>
      <c r="Y60" s="1">
        <v>19.8</v>
      </c>
      <c r="Z60" s="1">
        <v>30.6</v>
      </c>
      <c r="AA60" s="1">
        <v>23.8</v>
      </c>
      <c r="AB60" s="1">
        <v>30.4</v>
      </c>
      <c r="AC60" s="1">
        <v>25.8</v>
      </c>
      <c r="AD60" s="1">
        <v>21.6</v>
      </c>
      <c r="AE60" s="1">
        <v>24.2</v>
      </c>
      <c r="AF60" s="1">
        <v>23.2</v>
      </c>
      <c r="AG60" s="10" t="s">
        <v>105</v>
      </c>
      <c r="AH60" s="1">
        <f t="shared" si="9"/>
        <v>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43</v>
      </c>
      <c r="C61" s="1">
        <v>20</v>
      </c>
      <c r="D61" s="1">
        <v>355</v>
      </c>
      <c r="E61" s="1">
        <v>54</v>
      </c>
      <c r="F61" s="1">
        <v>314</v>
      </c>
      <c r="G61" s="8">
        <v>0.33</v>
      </c>
      <c r="H61" s="1" t="e">
        <v>#N/A</v>
      </c>
      <c r="I61" s="1" t="s">
        <v>39</v>
      </c>
      <c r="J61" s="1"/>
      <c r="K61" s="1">
        <v>94</v>
      </c>
      <c r="L61" s="1">
        <f t="shared" si="11"/>
        <v>-40</v>
      </c>
      <c r="M61" s="1"/>
      <c r="N61" s="1"/>
      <c r="O61" s="1">
        <v>73.599999999999994</v>
      </c>
      <c r="P61" s="1">
        <v>36.799999999999997</v>
      </c>
      <c r="Q61" s="1">
        <f t="shared" si="12"/>
        <v>10.8</v>
      </c>
      <c r="R61" s="5"/>
      <c r="S61" s="5"/>
      <c r="T61" s="1"/>
      <c r="U61" s="1">
        <f t="shared" si="13"/>
        <v>39.296296296296298</v>
      </c>
      <c r="V61" s="1">
        <f t="shared" si="14"/>
        <v>39.296296296296298</v>
      </c>
      <c r="W61" s="1">
        <v>36.799999999999997</v>
      </c>
      <c r="X61" s="1">
        <v>25.4</v>
      </c>
      <c r="Y61" s="1">
        <v>27.4</v>
      </c>
      <c r="Z61" s="1">
        <v>31.4</v>
      </c>
      <c r="AA61" s="1">
        <v>28.8</v>
      </c>
      <c r="AB61" s="1">
        <v>38.4</v>
      </c>
      <c r="AC61" s="1">
        <v>31.6</v>
      </c>
      <c r="AD61" s="1">
        <v>28.4</v>
      </c>
      <c r="AE61" s="1">
        <v>27</v>
      </c>
      <c r="AF61" s="1">
        <v>23</v>
      </c>
      <c r="AG61" s="1"/>
      <c r="AH61" s="1">
        <f t="shared" si="9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43</v>
      </c>
      <c r="C62" s="1">
        <v>7</v>
      </c>
      <c r="D62" s="1">
        <v>202</v>
      </c>
      <c r="E62" s="1">
        <v>41</v>
      </c>
      <c r="F62" s="1">
        <v>167</v>
      </c>
      <c r="G62" s="8">
        <v>0.35</v>
      </c>
      <c r="H62" s="1" t="e">
        <v>#N/A</v>
      </c>
      <c r="I62" s="1" t="s">
        <v>39</v>
      </c>
      <c r="J62" s="1"/>
      <c r="K62" s="1">
        <v>64</v>
      </c>
      <c r="L62" s="1">
        <f t="shared" si="11"/>
        <v>-23</v>
      </c>
      <c r="M62" s="1"/>
      <c r="N62" s="1"/>
      <c r="O62" s="1">
        <v>0</v>
      </c>
      <c r="P62" s="1"/>
      <c r="Q62" s="1">
        <f t="shared" si="12"/>
        <v>8.1999999999999993</v>
      </c>
      <c r="R62" s="5"/>
      <c r="S62" s="5"/>
      <c r="T62" s="1"/>
      <c r="U62" s="1">
        <f t="shared" si="13"/>
        <v>20.365853658536587</v>
      </c>
      <c r="V62" s="1">
        <f t="shared" si="14"/>
        <v>20.365853658536587</v>
      </c>
      <c r="W62" s="1">
        <v>19.399999999999999</v>
      </c>
      <c r="X62" s="1">
        <v>19.600000000000001</v>
      </c>
      <c r="Y62" s="1">
        <v>14.4</v>
      </c>
      <c r="Z62" s="1">
        <v>22.6</v>
      </c>
      <c r="AA62" s="1">
        <v>15.8</v>
      </c>
      <c r="AB62" s="1">
        <v>20.399999999999999</v>
      </c>
      <c r="AC62" s="1">
        <v>21</v>
      </c>
      <c r="AD62" s="1">
        <v>17.600000000000001</v>
      </c>
      <c r="AE62" s="1">
        <v>17.399999999999999</v>
      </c>
      <c r="AF62" s="1">
        <v>18.399999999999999</v>
      </c>
      <c r="AG62" s="1"/>
      <c r="AH62" s="1">
        <f t="shared" si="9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43</v>
      </c>
      <c r="C63" s="1">
        <v>14</v>
      </c>
      <c r="D63" s="1">
        <v>636</v>
      </c>
      <c r="E63" s="1">
        <v>111</v>
      </c>
      <c r="F63" s="1">
        <v>391</v>
      </c>
      <c r="G63" s="8">
        <v>0.35</v>
      </c>
      <c r="H63" s="1">
        <v>40</v>
      </c>
      <c r="I63" s="1" t="s">
        <v>39</v>
      </c>
      <c r="J63" s="1"/>
      <c r="K63" s="1">
        <v>206</v>
      </c>
      <c r="L63" s="1">
        <f t="shared" si="11"/>
        <v>-95</v>
      </c>
      <c r="M63" s="1"/>
      <c r="N63" s="1"/>
      <c r="O63" s="1">
        <v>235.2</v>
      </c>
      <c r="P63" s="1">
        <v>67.599999999999994</v>
      </c>
      <c r="Q63" s="1">
        <f t="shared" si="12"/>
        <v>22.2</v>
      </c>
      <c r="R63" s="5"/>
      <c r="S63" s="5"/>
      <c r="T63" s="1"/>
      <c r="U63" s="1">
        <f t="shared" si="13"/>
        <v>31.252252252252255</v>
      </c>
      <c r="V63" s="1">
        <f t="shared" si="14"/>
        <v>31.252252252252255</v>
      </c>
      <c r="W63" s="1">
        <v>67.599999999999994</v>
      </c>
      <c r="X63" s="1">
        <v>62.4</v>
      </c>
      <c r="Y63" s="1">
        <v>62</v>
      </c>
      <c r="Z63" s="1">
        <v>59.4</v>
      </c>
      <c r="AA63" s="1">
        <v>60.8</v>
      </c>
      <c r="AB63" s="1">
        <v>74.400000000000006</v>
      </c>
      <c r="AC63" s="1">
        <v>60.8</v>
      </c>
      <c r="AD63" s="1">
        <v>56.2</v>
      </c>
      <c r="AE63" s="1">
        <v>56.4</v>
      </c>
      <c r="AF63" s="1">
        <v>52.4</v>
      </c>
      <c r="AG63" s="1"/>
      <c r="AH63" s="1">
        <f t="shared" si="9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109</v>
      </c>
      <c r="B64" s="1" t="s">
        <v>43</v>
      </c>
      <c r="C64" s="1">
        <v>208</v>
      </c>
      <c r="D64" s="1">
        <v>1488</v>
      </c>
      <c r="E64" s="18">
        <f>193+E97</f>
        <v>328</v>
      </c>
      <c r="F64" s="18">
        <f>901+F97</f>
        <v>769</v>
      </c>
      <c r="G64" s="8">
        <v>0.35</v>
      </c>
      <c r="H64" s="1">
        <v>45</v>
      </c>
      <c r="I64" s="1" t="s">
        <v>39</v>
      </c>
      <c r="J64" s="1"/>
      <c r="K64" s="1">
        <v>441</v>
      </c>
      <c r="L64" s="1">
        <f t="shared" si="11"/>
        <v>-113</v>
      </c>
      <c r="M64" s="1"/>
      <c r="N64" s="1"/>
      <c r="O64" s="1">
        <v>738.59999999999991</v>
      </c>
      <c r="P64" s="1">
        <v>146.19999999999999</v>
      </c>
      <c r="Q64" s="1">
        <f t="shared" si="12"/>
        <v>65.599999999999994</v>
      </c>
      <c r="R64" s="5"/>
      <c r="S64" s="5"/>
      <c r="T64" s="1"/>
      <c r="U64" s="1">
        <f t="shared" si="13"/>
        <v>25.210365853658537</v>
      </c>
      <c r="V64" s="1">
        <f t="shared" si="14"/>
        <v>25.210365853658537</v>
      </c>
      <c r="W64" s="1">
        <v>146.19999999999999</v>
      </c>
      <c r="X64" s="1">
        <v>125</v>
      </c>
      <c r="Y64" s="1">
        <v>118.8</v>
      </c>
      <c r="Z64" s="1">
        <v>100.4</v>
      </c>
      <c r="AA64" s="1">
        <v>118.2</v>
      </c>
      <c r="AB64" s="1">
        <v>138.4</v>
      </c>
      <c r="AC64" s="1">
        <v>92</v>
      </c>
      <c r="AD64" s="1">
        <v>116</v>
      </c>
      <c r="AE64" s="1">
        <v>111.6</v>
      </c>
      <c r="AF64" s="1">
        <v>101.4</v>
      </c>
      <c r="AG64" s="1"/>
      <c r="AH64" s="1">
        <f t="shared" si="9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110</v>
      </c>
      <c r="B65" s="11" t="s">
        <v>38</v>
      </c>
      <c r="C65" s="11">
        <v>-1.3740000000000001</v>
      </c>
      <c r="D65" s="11">
        <v>1.3740000000000001</v>
      </c>
      <c r="E65" s="11"/>
      <c r="F65" s="11"/>
      <c r="G65" s="12">
        <v>0</v>
      </c>
      <c r="H65" s="11" t="e">
        <v>#N/A</v>
      </c>
      <c r="I65" s="11" t="s">
        <v>56</v>
      </c>
      <c r="J65" s="11"/>
      <c r="K65" s="11"/>
      <c r="L65" s="11">
        <f t="shared" si="11"/>
        <v>0</v>
      </c>
      <c r="M65" s="11"/>
      <c r="N65" s="11"/>
      <c r="O65" s="11"/>
      <c r="P65" s="11"/>
      <c r="Q65" s="11">
        <f t="shared" si="12"/>
        <v>0</v>
      </c>
      <c r="R65" s="13"/>
      <c r="S65" s="13"/>
      <c r="T65" s="11"/>
      <c r="U65" s="11" t="e">
        <f t="shared" si="13"/>
        <v>#DIV/0!</v>
      </c>
      <c r="V65" s="11" t="e">
        <f t="shared" si="14"/>
        <v>#DIV/0!</v>
      </c>
      <c r="W65" s="11">
        <v>0</v>
      </c>
      <c r="X65" s="11">
        <v>0.26840000000000003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/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111</v>
      </c>
      <c r="B66" s="11" t="s">
        <v>38</v>
      </c>
      <c r="C66" s="11">
        <v>460.77199999999999</v>
      </c>
      <c r="D66" s="11">
        <v>585.02300000000002</v>
      </c>
      <c r="E66" s="18">
        <v>484.13200000000001</v>
      </c>
      <c r="F66" s="18">
        <v>333.49799999999999</v>
      </c>
      <c r="G66" s="12">
        <v>0</v>
      </c>
      <c r="H66" s="11" t="e">
        <v>#N/A</v>
      </c>
      <c r="I66" s="11" t="s">
        <v>56</v>
      </c>
      <c r="J66" s="11" t="s">
        <v>69</v>
      </c>
      <c r="K66" s="11">
        <v>653.72699999999998</v>
      </c>
      <c r="L66" s="11">
        <f t="shared" si="11"/>
        <v>-169.59499999999997</v>
      </c>
      <c r="M66" s="11"/>
      <c r="N66" s="11"/>
      <c r="O66" s="11"/>
      <c r="P66" s="11"/>
      <c r="Q66" s="11">
        <f t="shared" si="12"/>
        <v>96.826400000000007</v>
      </c>
      <c r="R66" s="13"/>
      <c r="S66" s="13"/>
      <c r="T66" s="11"/>
      <c r="U66" s="11">
        <f t="shared" si="13"/>
        <v>3.444287921475961</v>
      </c>
      <c r="V66" s="11">
        <f t="shared" si="14"/>
        <v>3.444287921475961</v>
      </c>
      <c r="W66" s="11">
        <v>79.762599999999992</v>
      </c>
      <c r="X66" s="11">
        <v>84.177999999999997</v>
      </c>
      <c r="Y66" s="11">
        <v>98.893799999999999</v>
      </c>
      <c r="Z66" s="11">
        <v>68.577200000000005</v>
      </c>
      <c r="AA66" s="11">
        <v>40.654200000000003</v>
      </c>
      <c r="AB66" s="11">
        <v>0</v>
      </c>
      <c r="AC66" s="11">
        <v>85.654200000000003</v>
      </c>
      <c r="AD66" s="11">
        <v>35.279600000000002</v>
      </c>
      <c r="AE66" s="11">
        <v>44.0974</v>
      </c>
      <c r="AF66" s="11">
        <v>55.430999999999997</v>
      </c>
      <c r="AG66" s="11" t="s">
        <v>112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38</v>
      </c>
      <c r="C67" s="1">
        <v>200.095</v>
      </c>
      <c r="D67" s="1">
        <v>102.238</v>
      </c>
      <c r="E67" s="1">
        <v>195.822</v>
      </c>
      <c r="F67" s="1">
        <v>-0.28100000000000003</v>
      </c>
      <c r="G67" s="8">
        <v>1</v>
      </c>
      <c r="H67" s="1">
        <v>60</v>
      </c>
      <c r="I67" s="1" t="s">
        <v>39</v>
      </c>
      <c r="J67" s="1"/>
      <c r="K67" s="1">
        <v>287.089</v>
      </c>
      <c r="L67" s="1">
        <f t="shared" si="11"/>
        <v>-91.266999999999996</v>
      </c>
      <c r="M67" s="1"/>
      <c r="N67" s="1"/>
      <c r="O67" s="1">
        <v>233.20920000000001</v>
      </c>
      <c r="P67" s="1">
        <v>66.604600000000005</v>
      </c>
      <c r="Q67" s="1">
        <f t="shared" si="12"/>
        <v>39.164400000000001</v>
      </c>
      <c r="R67" s="5">
        <f t="shared" ref="R67:R94" si="15">13*Q67-P67-O67-F67</f>
        <v>209.6044</v>
      </c>
      <c r="S67" s="5"/>
      <c r="T67" s="1"/>
      <c r="U67" s="1">
        <f t="shared" si="13"/>
        <v>13</v>
      </c>
      <c r="V67" s="1">
        <f t="shared" si="14"/>
        <v>7.6480885702321499</v>
      </c>
      <c r="W67" s="1">
        <v>66.604600000000005</v>
      </c>
      <c r="X67" s="1">
        <v>61.028399999999998</v>
      </c>
      <c r="Y67" s="1">
        <v>67.366200000000006</v>
      </c>
      <c r="Z67" s="1">
        <v>64.340599999999995</v>
      </c>
      <c r="AA67" s="1">
        <v>60.220999999999997</v>
      </c>
      <c r="AB67" s="1">
        <v>68.273799999999994</v>
      </c>
      <c r="AC67" s="1">
        <v>65.816599999999994</v>
      </c>
      <c r="AD67" s="1">
        <v>60.304200000000002</v>
      </c>
      <c r="AE67" s="1">
        <v>61.3992</v>
      </c>
      <c r="AF67" s="1">
        <v>61.918999999999997</v>
      </c>
      <c r="AG67" s="1"/>
      <c r="AH67" s="1">
        <f t="shared" ref="AH67:AH94" si="16">G67*R67</f>
        <v>209.6044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114</v>
      </c>
      <c r="B68" s="1" t="s">
        <v>38</v>
      </c>
      <c r="C68" s="1">
        <v>134.084</v>
      </c>
      <c r="D68" s="1">
        <v>365.28199999999998</v>
      </c>
      <c r="E68" s="1">
        <v>193.76300000000001</v>
      </c>
      <c r="F68" s="1">
        <v>206.286</v>
      </c>
      <c r="G68" s="8">
        <v>1</v>
      </c>
      <c r="H68" s="1">
        <v>60</v>
      </c>
      <c r="I68" s="1" t="s">
        <v>39</v>
      </c>
      <c r="J68" s="1"/>
      <c r="K68" s="1">
        <v>223.309</v>
      </c>
      <c r="L68" s="1">
        <f t="shared" si="11"/>
        <v>-29.545999999999992</v>
      </c>
      <c r="M68" s="1"/>
      <c r="N68" s="1"/>
      <c r="O68" s="1">
        <v>72.191200000000009</v>
      </c>
      <c r="P68" s="1">
        <v>36.095599999999997</v>
      </c>
      <c r="Q68" s="1">
        <f t="shared" si="12"/>
        <v>38.752600000000001</v>
      </c>
      <c r="R68" s="5">
        <f t="shared" si="15"/>
        <v>189.21100000000007</v>
      </c>
      <c r="S68" s="5"/>
      <c r="T68" s="1"/>
      <c r="U68" s="1">
        <f t="shared" si="13"/>
        <v>13.000000000000002</v>
      </c>
      <c r="V68" s="1">
        <f t="shared" si="14"/>
        <v>8.1174630863477546</v>
      </c>
      <c r="W68" s="1">
        <v>36.095599999999997</v>
      </c>
      <c r="X68" s="1">
        <v>30.663799999999998</v>
      </c>
      <c r="Y68" s="1">
        <v>34.338200000000001</v>
      </c>
      <c r="Z68" s="1">
        <v>49.614400000000003</v>
      </c>
      <c r="AA68" s="1">
        <v>46.538400000000003</v>
      </c>
      <c r="AB68" s="1">
        <v>53.1248</v>
      </c>
      <c r="AC68" s="1">
        <v>39.772799999999997</v>
      </c>
      <c r="AD68" s="1">
        <v>40.442399999999999</v>
      </c>
      <c r="AE68" s="1">
        <v>35.708599999999997</v>
      </c>
      <c r="AF68" s="1">
        <v>33.717399999999998</v>
      </c>
      <c r="AG68" s="1"/>
      <c r="AH68" s="1">
        <f t="shared" si="16"/>
        <v>189.21100000000007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38</v>
      </c>
      <c r="C69" s="1">
        <v>167.15199999999999</v>
      </c>
      <c r="D69" s="1">
        <v>1129.7159999999999</v>
      </c>
      <c r="E69" s="1">
        <v>537.90499999999997</v>
      </c>
      <c r="F69" s="1">
        <v>434.07799999999997</v>
      </c>
      <c r="G69" s="8">
        <v>1</v>
      </c>
      <c r="H69" s="1">
        <v>55</v>
      </c>
      <c r="I69" s="1" t="s">
        <v>150</v>
      </c>
      <c r="J69" s="1"/>
      <c r="K69" s="1">
        <v>719.25</v>
      </c>
      <c r="L69" s="1">
        <f t="shared" si="11"/>
        <v>-181.34500000000003</v>
      </c>
      <c r="M69" s="1"/>
      <c r="N69" s="1"/>
      <c r="O69" s="1">
        <v>456.55040000000002</v>
      </c>
      <c r="P69" s="1">
        <v>128.27520000000001</v>
      </c>
      <c r="Q69" s="1">
        <f t="shared" si="12"/>
        <v>107.58099999999999</v>
      </c>
      <c r="R69" s="5">
        <f>15*Q69-P69-O69-F69</f>
        <v>594.81139999999982</v>
      </c>
      <c r="S69" s="5"/>
      <c r="T69" s="1"/>
      <c r="U69" s="1">
        <f t="shared" si="13"/>
        <v>15</v>
      </c>
      <c r="V69" s="1">
        <f t="shared" si="14"/>
        <v>9.4710367072252559</v>
      </c>
      <c r="W69" s="1">
        <v>128.27520000000001</v>
      </c>
      <c r="X69" s="1">
        <v>88.199399999999997</v>
      </c>
      <c r="Y69" s="1">
        <v>52.807200000000002</v>
      </c>
      <c r="Z69" s="1">
        <v>159.63480000000001</v>
      </c>
      <c r="AA69" s="1">
        <v>115.7692</v>
      </c>
      <c r="AB69" s="1">
        <v>78.498000000000005</v>
      </c>
      <c r="AC69" s="1">
        <v>101.631</v>
      </c>
      <c r="AD69" s="1">
        <v>88.272800000000004</v>
      </c>
      <c r="AE69" s="1">
        <v>80.346000000000004</v>
      </c>
      <c r="AF69" s="1">
        <v>63.917200000000001</v>
      </c>
      <c r="AG69" s="1"/>
      <c r="AH69" s="1">
        <f t="shared" si="16"/>
        <v>594.81139999999982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116</v>
      </c>
      <c r="B70" s="1" t="s">
        <v>43</v>
      </c>
      <c r="C70" s="1">
        <v>1</v>
      </c>
      <c r="D70" s="1">
        <v>146</v>
      </c>
      <c r="E70" s="1">
        <v>44</v>
      </c>
      <c r="F70" s="1">
        <v>96</v>
      </c>
      <c r="G70" s="8">
        <v>0.5</v>
      </c>
      <c r="H70" s="1">
        <v>60</v>
      </c>
      <c r="I70" s="1" t="s">
        <v>39</v>
      </c>
      <c r="J70" s="1"/>
      <c r="K70" s="1">
        <v>53</v>
      </c>
      <c r="L70" s="1">
        <f t="shared" ref="L70:L101" si="17">E70-K70</f>
        <v>-9</v>
      </c>
      <c r="M70" s="1"/>
      <c r="N70" s="1"/>
      <c r="O70" s="1">
        <v>0</v>
      </c>
      <c r="P70" s="1"/>
      <c r="Q70" s="1">
        <f t="shared" ref="Q70:Q100" si="18">E70/5</f>
        <v>8.8000000000000007</v>
      </c>
      <c r="R70" s="5">
        <f t="shared" si="15"/>
        <v>18.400000000000006</v>
      </c>
      <c r="S70" s="5"/>
      <c r="T70" s="1"/>
      <c r="U70" s="1">
        <f t="shared" ref="U70:U100" si="19">(F70+O70+P70+R70)/Q70</f>
        <v>13</v>
      </c>
      <c r="V70" s="1">
        <f t="shared" ref="V70:V100" si="20">(F70+O70+P70)/Q70</f>
        <v>10.909090909090908</v>
      </c>
      <c r="W70" s="1">
        <v>12</v>
      </c>
      <c r="X70" s="1">
        <v>15.7128</v>
      </c>
      <c r="Y70" s="1">
        <v>10.8</v>
      </c>
      <c r="Z70" s="1">
        <v>14</v>
      </c>
      <c r="AA70" s="1">
        <v>10.6</v>
      </c>
      <c r="AB70" s="1">
        <v>13.2</v>
      </c>
      <c r="AC70" s="1">
        <v>18.497599999999998</v>
      </c>
      <c r="AD70" s="1">
        <v>11.2</v>
      </c>
      <c r="AE70" s="1">
        <v>12.6</v>
      </c>
      <c r="AF70" s="1">
        <v>12.4</v>
      </c>
      <c r="AG70" s="1" t="s">
        <v>84</v>
      </c>
      <c r="AH70" s="1">
        <f t="shared" si="16"/>
        <v>9.2000000000000028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117</v>
      </c>
      <c r="B71" s="1" t="s">
        <v>38</v>
      </c>
      <c r="C71" s="1">
        <v>250.41300000000001</v>
      </c>
      <c r="D71" s="1">
        <v>131.71899999999999</v>
      </c>
      <c r="E71" s="1">
        <v>173.256</v>
      </c>
      <c r="F71" s="1">
        <v>73.849999999999994</v>
      </c>
      <c r="G71" s="8">
        <v>1</v>
      </c>
      <c r="H71" s="1">
        <v>55</v>
      </c>
      <c r="I71" s="1" t="s">
        <v>39</v>
      </c>
      <c r="J71" s="1"/>
      <c r="K71" s="1">
        <v>181.02500000000001</v>
      </c>
      <c r="L71" s="1">
        <f t="shared" si="17"/>
        <v>-7.7690000000000055</v>
      </c>
      <c r="M71" s="1"/>
      <c r="N71" s="1"/>
      <c r="O71" s="1">
        <v>0</v>
      </c>
      <c r="P71" s="1"/>
      <c r="Q71" s="1">
        <f t="shared" si="18"/>
        <v>34.651200000000003</v>
      </c>
      <c r="R71" s="5">
        <f>11*Q71-P71-O71-F71</f>
        <v>307.31320000000005</v>
      </c>
      <c r="S71" s="5"/>
      <c r="T71" s="1"/>
      <c r="U71" s="1">
        <f t="shared" si="19"/>
        <v>11.000000000000002</v>
      </c>
      <c r="V71" s="1">
        <f t="shared" si="20"/>
        <v>2.1312393221591166</v>
      </c>
      <c r="W71" s="1">
        <v>19.105</v>
      </c>
      <c r="X71" s="1">
        <v>19.096</v>
      </c>
      <c r="Y71" s="1">
        <v>25.769200000000001</v>
      </c>
      <c r="Z71" s="1">
        <v>17.481400000000001</v>
      </c>
      <c r="AA71" s="1">
        <v>20.655200000000001</v>
      </c>
      <c r="AB71" s="1">
        <v>19.6678</v>
      </c>
      <c r="AC71" s="1">
        <v>22.219200000000001</v>
      </c>
      <c r="AD71" s="1">
        <v>16.947600000000001</v>
      </c>
      <c r="AE71" s="1">
        <v>16.679600000000001</v>
      </c>
      <c r="AF71" s="1">
        <v>14.010400000000001</v>
      </c>
      <c r="AG71" s="1"/>
      <c r="AH71" s="1">
        <f t="shared" si="16"/>
        <v>307.31320000000005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118</v>
      </c>
      <c r="B72" s="1" t="s">
        <v>38</v>
      </c>
      <c r="C72" s="1">
        <v>102.059</v>
      </c>
      <c r="D72" s="1">
        <v>268.74299999999999</v>
      </c>
      <c r="E72" s="1">
        <v>93.774000000000001</v>
      </c>
      <c r="F72" s="1">
        <v>237.876</v>
      </c>
      <c r="G72" s="8">
        <v>1</v>
      </c>
      <c r="H72" s="1">
        <v>55</v>
      </c>
      <c r="I72" s="1" t="s">
        <v>39</v>
      </c>
      <c r="J72" s="1"/>
      <c r="K72" s="1">
        <v>92.4</v>
      </c>
      <c r="L72" s="1">
        <f t="shared" si="17"/>
        <v>1.3739999999999952</v>
      </c>
      <c r="M72" s="1"/>
      <c r="N72" s="1"/>
      <c r="O72" s="1">
        <v>58.280799999999999</v>
      </c>
      <c r="P72" s="1">
        <v>29.1404</v>
      </c>
      <c r="Q72" s="1">
        <f t="shared" si="18"/>
        <v>18.754799999999999</v>
      </c>
      <c r="R72" s="5"/>
      <c r="S72" s="5"/>
      <c r="T72" s="1"/>
      <c r="U72" s="1">
        <f t="shared" si="19"/>
        <v>17.344743745601125</v>
      </c>
      <c r="V72" s="1">
        <f t="shared" si="20"/>
        <v>17.344743745601125</v>
      </c>
      <c r="W72" s="1">
        <v>29.1404</v>
      </c>
      <c r="X72" s="1">
        <v>21.8428</v>
      </c>
      <c r="Y72" s="1">
        <v>26.6722</v>
      </c>
      <c r="Z72" s="1">
        <v>17.0334</v>
      </c>
      <c r="AA72" s="1">
        <v>22.035799999999998</v>
      </c>
      <c r="AB72" s="1">
        <v>19.390799999999999</v>
      </c>
      <c r="AC72" s="1">
        <v>16.940999999999999</v>
      </c>
      <c r="AD72" s="1">
        <v>15.0158</v>
      </c>
      <c r="AE72" s="1">
        <v>19.6248</v>
      </c>
      <c r="AF72" s="1">
        <v>23.060400000000001</v>
      </c>
      <c r="AG72" s="20" t="s">
        <v>132</v>
      </c>
      <c r="AH72" s="1">
        <f t="shared" si="16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119</v>
      </c>
      <c r="B73" s="1" t="s">
        <v>43</v>
      </c>
      <c r="C73" s="1">
        <v>34</v>
      </c>
      <c r="D73" s="1">
        <v>657</v>
      </c>
      <c r="E73" s="1">
        <v>118</v>
      </c>
      <c r="F73" s="1">
        <v>351</v>
      </c>
      <c r="G73" s="8">
        <v>0.5</v>
      </c>
      <c r="H73" s="1">
        <v>40</v>
      </c>
      <c r="I73" s="1" t="s">
        <v>39</v>
      </c>
      <c r="J73" s="1"/>
      <c r="K73" s="1">
        <v>222</v>
      </c>
      <c r="L73" s="1">
        <f t="shared" si="17"/>
        <v>-104</v>
      </c>
      <c r="M73" s="1"/>
      <c r="N73" s="1"/>
      <c r="O73" s="1">
        <v>214.8</v>
      </c>
      <c r="P73" s="1">
        <v>57.4</v>
      </c>
      <c r="Q73" s="1">
        <f t="shared" si="18"/>
        <v>23.6</v>
      </c>
      <c r="R73" s="5"/>
      <c r="S73" s="5"/>
      <c r="T73" s="1"/>
      <c r="U73" s="1">
        <f t="shared" si="19"/>
        <v>26.406779661016945</v>
      </c>
      <c r="V73" s="1">
        <f t="shared" si="20"/>
        <v>26.406779661016945</v>
      </c>
      <c r="W73" s="1">
        <v>57.4</v>
      </c>
      <c r="X73" s="1">
        <v>42.6</v>
      </c>
      <c r="Y73" s="1">
        <v>48.8</v>
      </c>
      <c r="Z73" s="1">
        <v>48</v>
      </c>
      <c r="AA73" s="1">
        <v>45.2</v>
      </c>
      <c r="AB73" s="1">
        <v>58.4</v>
      </c>
      <c r="AC73" s="1">
        <v>43.4</v>
      </c>
      <c r="AD73" s="1">
        <v>43.8</v>
      </c>
      <c r="AE73" s="1">
        <v>41</v>
      </c>
      <c r="AF73" s="1">
        <v>37.4</v>
      </c>
      <c r="AG73" s="1"/>
      <c r="AH73" s="1">
        <f t="shared" si="16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120</v>
      </c>
      <c r="B74" s="1" t="s">
        <v>43</v>
      </c>
      <c r="C74" s="1">
        <v>33</v>
      </c>
      <c r="D74" s="1">
        <v>327</v>
      </c>
      <c r="E74" s="1">
        <v>80</v>
      </c>
      <c r="F74" s="1">
        <v>258</v>
      </c>
      <c r="G74" s="8">
        <v>0.5</v>
      </c>
      <c r="H74" s="1">
        <v>60</v>
      </c>
      <c r="I74" s="1" t="s">
        <v>39</v>
      </c>
      <c r="J74" s="1"/>
      <c r="K74" s="1">
        <v>88</v>
      </c>
      <c r="L74" s="1">
        <f t="shared" si="17"/>
        <v>-8</v>
      </c>
      <c r="M74" s="1"/>
      <c r="N74" s="1"/>
      <c r="O74" s="1">
        <v>58.8</v>
      </c>
      <c r="P74" s="1">
        <v>29.4</v>
      </c>
      <c r="Q74" s="1">
        <f t="shared" si="18"/>
        <v>16</v>
      </c>
      <c r="R74" s="5"/>
      <c r="S74" s="5"/>
      <c r="T74" s="1"/>
      <c r="U74" s="1">
        <f t="shared" si="19"/>
        <v>21.637499999999999</v>
      </c>
      <c r="V74" s="1">
        <f t="shared" si="20"/>
        <v>21.637499999999999</v>
      </c>
      <c r="W74" s="1">
        <v>29.4</v>
      </c>
      <c r="X74" s="1">
        <v>18</v>
      </c>
      <c r="Y74" s="1">
        <v>19.399999999999999</v>
      </c>
      <c r="Z74" s="1">
        <v>18</v>
      </c>
      <c r="AA74" s="1">
        <v>16</v>
      </c>
      <c r="AB74" s="1">
        <v>20.8</v>
      </c>
      <c r="AC74" s="1">
        <v>25</v>
      </c>
      <c r="AD74" s="1">
        <v>19.399999999999999</v>
      </c>
      <c r="AE74" s="1">
        <v>17.600000000000001</v>
      </c>
      <c r="AF74" s="1">
        <v>18.600000000000001</v>
      </c>
      <c r="AG74" s="1"/>
      <c r="AH74" s="1">
        <f t="shared" si="16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121</v>
      </c>
      <c r="B75" s="1" t="s">
        <v>43</v>
      </c>
      <c r="C75" s="1">
        <v>72</v>
      </c>
      <c r="D75" s="1">
        <v>316</v>
      </c>
      <c r="E75" s="1">
        <v>154</v>
      </c>
      <c r="F75" s="1">
        <v>215</v>
      </c>
      <c r="G75" s="8">
        <v>0.4</v>
      </c>
      <c r="H75" s="1">
        <v>55</v>
      </c>
      <c r="I75" s="1" t="s">
        <v>39</v>
      </c>
      <c r="J75" s="1"/>
      <c r="K75" s="1">
        <v>170</v>
      </c>
      <c r="L75" s="1">
        <f t="shared" si="17"/>
        <v>-16</v>
      </c>
      <c r="M75" s="1"/>
      <c r="N75" s="1"/>
      <c r="O75" s="1">
        <v>71.2</v>
      </c>
      <c r="P75" s="1">
        <v>35.6</v>
      </c>
      <c r="Q75" s="1">
        <f t="shared" si="18"/>
        <v>30.8</v>
      </c>
      <c r="R75" s="5">
        <f t="shared" si="15"/>
        <v>78.600000000000023</v>
      </c>
      <c r="S75" s="5"/>
      <c r="T75" s="1"/>
      <c r="U75" s="1">
        <f t="shared" si="19"/>
        <v>13</v>
      </c>
      <c r="V75" s="1">
        <f t="shared" si="20"/>
        <v>10.448051948051948</v>
      </c>
      <c r="W75" s="1">
        <v>35.6</v>
      </c>
      <c r="X75" s="1">
        <v>25.2</v>
      </c>
      <c r="Y75" s="1">
        <v>34.6</v>
      </c>
      <c r="Z75" s="1">
        <v>28.6</v>
      </c>
      <c r="AA75" s="1">
        <v>24.2</v>
      </c>
      <c r="AB75" s="1">
        <v>35</v>
      </c>
      <c r="AC75" s="1">
        <v>33.200000000000003</v>
      </c>
      <c r="AD75" s="1">
        <v>30.2</v>
      </c>
      <c r="AE75" s="1">
        <v>29.2</v>
      </c>
      <c r="AF75" s="1">
        <v>29.6</v>
      </c>
      <c r="AG75" s="1"/>
      <c r="AH75" s="1">
        <f t="shared" si="16"/>
        <v>31.440000000000012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122</v>
      </c>
      <c r="B76" s="1" t="s">
        <v>38</v>
      </c>
      <c r="C76" s="1">
        <v>293.85899999999998</v>
      </c>
      <c r="D76" s="1">
        <v>930.49800000000005</v>
      </c>
      <c r="E76" s="1">
        <v>653.67700000000002</v>
      </c>
      <c r="F76" s="1">
        <v>408.07</v>
      </c>
      <c r="G76" s="8">
        <v>1</v>
      </c>
      <c r="H76" s="1">
        <v>55</v>
      </c>
      <c r="I76" s="1" t="s">
        <v>150</v>
      </c>
      <c r="J76" s="1"/>
      <c r="K76" s="1">
        <v>767.49</v>
      </c>
      <c r="L76" s="1">
        <f t="shared" si="17"/>
        <v>-113.81299999999999</v>
      </c>
      <c r="M76" s="1"/>
      <c r="N76" s="1"/>
      <c r="O76" s="1">
        <v>561.04319999999996</v>
      </c>
      <c r="P76" s="1">
        <v>130.52160000000001</v>
      </c>
      <c r="Q76" s="1">
        <f t="shared" si="18"/>
        <v>130.7354</v>
      </c>
      <c r="R76" s="5">
        <f>15*Q76-P76-O76-F76</f>
        <v>861.39619999999991</v>
      </c>
      <c r="S76" s="5"/>
      <c r="T76" s="1"/>
      <c r="U76" s="1">
        <f t="shared" si="19"/>
        <v>15</v>
      </c>
      <c r="V76" s="1">
        <f t="shared" si="20"/>
        <v>8.4111480134684253</v>
      </c>
      <c r="W76" s="1">
        <v>130.52160000000001</v>
      </c>
      <c r="X76" s="1">
        <v>85.4328</v>
      </c>
      <c r="Y76" s="1">
        <v>118.9068</v>
      </c>
      <c r="Z76" s="1">
        <v>63.842599999999997</v>
      </c>
      <c r="AA76" s="1">
        <v>115.9158</v>
      </c>
      <c r="AB76" s="1">
        <v>72.102800000000002</v>
      </c>
      <c r="AC76" s="1">
        <v>71.871399999999994</v>
      </c>
      <c r="AD76" s="1">
        <v>50.831600000000002</v>
      </c>
      <c r="AE76" s="1">
        <v>84.114599999999996</v>
      </c>
      <c r="AF76" s="1">
        <v>91.318200000000004</v>
      </c>
      <c r="AG76" s="1"/>
      <c r="AH76" s="1">
        <f t="shared" si="16"/>
        <v>861.39619999999991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38</v>
      </c>
      <c r="C77" s="1">
        <v>23.302</v>
      </c>
      <c r="D77" s="1">
        <v>5.3970000000000002</v>
      </c>
      <c r="E77" s="1">
        <v>12.6</v>
      </c>
      <c r="F77" s="1">
        <v>3.0000000000000001E-3</v>
      </c>
      <c r="G77" s="8">
        <v>1</v>
      </c>
      <c r="H77" s="1" t="e">
        <v>#N/A</v>
      </c>
      <c r="I77" s="1" t="s">
        <v>39</v>
      </c>
      <c r="J77" s="1"/>
      <c r="K77" s="1">
        <v>16.27</v>
      </c>
      <c r="L77" s="1">
        <f t="shared" si="17"/>
        <v>-3.67</v>
      </c>
      <c r="M77" s="1"/>
      <c r="N77" s="1"/>
      <c r="O77" s="1">
        <v>0</v>
      </c>
      <c r="P77" s="1"/>
      <c r="Q77" s="1">
        <f t="shared" si="18"/>
        <v>2.52</v>
      </c>
      <c r="R77" s="5">
        <f>9*Q77-P77-O77-F77</f>
        <v>22.677</v>
      </c>
      <c r="S77" s="5"/>
      <c r="T77" s="1"/>
      <c r="U77" s="1">
        <f t="shared" si="19"/>
        <v>9</v>
      </c>
      <c r="V77" s="1">
        <f t="shared" si="20"/>
        <v>1.1904761904761906E-3</v>
      </c>
      <c r="W77" s="1">
        <v>1.6948000000000001</v>
      </c>
      <c r="X77" s="1">
        <v>1.7929999999999999</v>
      </c>
      <c r="Y77" s="1">
        <v>2.5177999999999998</v>
      </c>
      <c r="Z77" s="1">
        <v>2.8712</v>
      </c>
      <c r="AA77" s="1">
        <v>3.859</v>
      </c>
      <c r="AB77" s="1">
        <v>3.5169999999999999</v>
      </c>
      <c r="AC77" s="1">
        <v>4.6736000000000004</v>
      </c>
      <c r="AD77" s="1">
        <v>7.1765999999999996</v>
      </c>
      <c r="AE77" s="1">
        <v>7.1765999999999996</v>
      </c>
      <c r="AF77" s="1">
        <v>2.5327999999999999</v>
      </c>
      <c r="AG77" s="1" t="s">
        <v>59</v>
      </c>
      <c r="AH77" s="1">
        <f t="shared" si="16"/>
        <v>22.677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43</v>
      </c>
      <c r="C78" s="1">
        <v>52</v>
      </c>
      <c r="D78" s="1">
        <v>299</v>
      </c>
      <c r="E78" s="1">
        <v>113</v>
      </c>
      <c r="F78" s="1">
        <v>137</v>
      </c>
      <c r="G78" s="8">
        <v>0.4</v>
      </c>
      <c r="H78" s="1">
        <v>55</v>
      </c>
      <c r="I78" s="1" t="s">
        <v>39</v>
      </c>
      <c r="J78" s="1"/>
      <c r="K78" s="1">
        <v>143</v>
      </c>
      <c r="L78" s="1">
        <f t="shared" si="17"/>
        <v>-30</v>
      </c>
      <c r="M78" s="1"/>
      <c r="N78" s="1"/>
      <c r="O78" s="1">
        <v>48</v>
      </c>
      <c r="P78" s="1">
        <v>24</v>
      </c>
      <c r="Q78" s="1">
        <f t="shared" si="18"/>
        <v>22.6</v>
      </c>
      <c r="R78" s="5">
        <f t="shared" si="15"/>
        <v>84.800000000000011</v>
      </c>
      <c r="S78" s="5"/>
      <c r="T78" s="1"/>
      <c r="U78" s="1">
        <f t="shared" si="19"/>
        <v>13</v>
      </c>
      <c r="V78" s="1">
        <f t="shared" si="20"/>
        <v>9.2477876106194685</v>
      </c>
      <c r="W78" s="1">
        <v>24</v>
      </c>
      <c r="X78" s="1">
        <v>19.2</v>
      </c>
      <c r="Y78" s="1">
        <v>20.399999999999999</v>
      </c>
      <c r="Z78" s="1">
        <v>20.2</v>
      </c>
      <c r="AA78" s="1">
        <v>15.2</v>
      </c>
      <c r="AB78" s="1">
        <v>24.2</v>
      </c>
      <c r="AC78" s="1">
        <v>24</v>
      </c>
      <c r="AD78" s="1">
        <v>19.600000000000001</v>
      </c>
      <c r="AE78" s="1">
        <v>18.600000000000001</v>
      </c>
      <c r="AF78" s="1">
        <v>16.600000000000001</v>
      </c>
      <c r="AG78" s="1"/>
      <c r="AH78" s="1">
        <f t="shared" si="16"/>
        <v>33.920000000000009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62</v>
      </c>
      <c r="B79" s="1" t="s">
        <v>38</v>
      </c>
      <c r="C79" s="1"/>
      <c r="D79" s="1"/>
      <c r="E79" s="18">
        <f>2.646+E21</f>
        <v>80.739000000000004</v>
      </c>
      <c r="F79" s="18">
        <f>-2.646+F21</f>
        <v>48.199999999999996</v>
      </c>
      <c r="G79" s="8">
        <v>1</v>
      </c>
      <c r="H79" s="1">
        <v>55</v>
      </c>
      <c r="I79" s="1" t="s">
        <v>39</v>
      </c>
      <c r="J79" s="1"/>
      <c r="K79" s="1">
        <v>2.6</v>
      </c>
      <c r="L79" s="1">
        <f t="shared" si="17"/>
        <v>78.13900000000001</v>
      </c>
      <c r="M79" s="1"/>
      <c r="N79" s="1"/>
      <c r="O79" s="1">
        <v>0</v>
      </c>
      <c r="P79" s="1"/>
      <c r="Q79" s="1">
        <f t="shared" si="18"/>
        <v>16.1478</v>
      </c>
      <c r="R79" s="5">
        <f>12*Q79-P79-O79-F79</f>
        <v>145.5736</v>
      </c>
      <c r="S79" s="5"/>
      <c r="T79" s="1"/>
      <c r="U79" s="1">
        <f t="shared" si="19"/>
        <v>12</v>
      </c>
      <c r="V79" s="1">
        <f t="shared" si="20"/>
        <v>2.9849267392462129</v>
      </c>
      <c r="W79" s="1">
        <v>9.9450000000000003</v>
      </c>
      <c r="X79" s="1">
        <v>5.9433999999999996</v>
      </c>
      <c r="Y79" s="1">
        <v>10.3622</v>
      </c>
      <c r="Z79" s="1">
        <v>10.9788</v>
      </c>
      <c r="AA79" s="1">
        <v>16.402999999999999</v>
      </c>
      <c r="AB79" s="1">
        <v>18.0152</v>
      </c>
      <c r="AC79" s="1">
        <v>8.6574000000000009</v>
      </c>
      <c r="AD79" s="1">
        <v>10.0962</v>
      </c>
      <c r="AE79" s="1">
        <v>11.690799999999999</v>
      </c>
      <c r="AF79" s="1">
        <v>13.2746</v>
      </c>
      <c r="AG79" s="1" t="s">
        <v>59</v>
      </c>
      <c r="AH79" s="1">
        <f t="shared" si="16"/>
        <v>145.5736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43</v>
      </c>
      <c r="C80" s="1">
        <v>1</v>
      </c>
      <c r="D80" s="1">
        <v>402</v>
      </c>
      <c r="E80" s="1">
        <v>77</v>
      </c>
      <c r="F80" s="1">
        <v>313</v>
      </c>
      <c r="G80" s="8">
        <v>0.3</v>
      </c>
      <c r="H80" s="1">
        <v>40</v>
      </c>
      <c r="I80" s="1" t="s">
        <v>39</v>
      </c>
      <c r="J80" s="1"/>
      <c r="K80" s="1">
        <v>102</v>
      </c>
      <c r="L80" s="1">
        <f t="shared" si="17"/>
        <v>-25</v>
      </c>
      <c r="M80" s="1"/>
      <c r="N80" s="1"/>
      <c r="O80" s="1">
        <v>80</v>
      </c>
      <c r="P80" s="1">
        <v>40</v>
      </c>
      <c r="Q80" s="1">
        <f t="shared" si="18"/>
        <v>15.4</v>
      </c>
      <c r="R80" s="5"/>
      <c r="S80" s="5"/>
      <c r="T80" s="1"/>
      <c r="U80" s="1">
        <f t="shared" si="19"/>
        <v>28.116883116883116</v>
      </c>
      <c r="V80" s="1">
        <f t="shared" si="20"/>
        <v>28.116883116883116</v>
      </c>
      <c r="W80" s="1">
        <v>40</v>
      </c>
      <c r="X80" s="1">
        <v>43.6</v>
      </c>
      <c r="Y80" s="1">
        <v>35</v>
      </c>
      <c r="Z80" s="1">
        <v>41</v>
      </c>
      <c r="AA80" s="1">
        <v>39.200000000000003</v>
      </c>
      <c r="AB80" s="1">
        <v>53.2</v>
      </c>
      <c r="AC80" s="1">
        <v>47.6</v>
      </c>
      <c r="AD80" s="1">
        <v>39.6</v>
      </c>
      <c r="AE80" s="1">
        <v>36.6</v>
      </c>
      <c r="AF80" s="1">
        <v>32</v>
      </c>
      <c r="AG80" s="1"/>
      <c r="AH80" s="1">
        <f t="shared" si="16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43</v>
      </c>
      <c r="C81" s="1">
        <v>7</v>
      </c>
      <c r="D81" s="1">
        <v>417</v>
      </c>
      <c r="E81" s="1">
        <v>54</v>
      </c>
      <c r="F81" s="1">
        <v>341</v>
      </c>
      <c r="G81" s="8">
        <v>0.3</v>
      </c>
      <c r="H81" s="1">
        <v>40</v>
      </c>
      <c r="I81" s="1" t="s">
        <v>39</v>
      </c>
      <c r="J81" s="1"/>
      <c r="K81" s="1">
        <v>102</v>
      </c>
      <c r="L81" s="1">
        <f t="shared" si="17"/>
        <v>-48</v>
      </c>
      <c r="M81" s="1"/>
      <c r="N81" s="1"/>
      <c r="O81" s="1">
        <v>73.599999999999994</v>
      </c>
      <c r="P81" s="1">
        <v>36.799999999999997</v>
      </c>
      <c r="Q81" s="1">
        <f t="shared" si="18"/>
        <v>10.8</v>
      </c>
      <c r="R81" s="5"/>
      <c r="S81" s="5"/>
      <c r="T81" s="1"/>
      <c r="U81" s="1">
        <f t="shared" si="19"/>
        <v>41.796296296296298</v>
      </c>
      <c r="V81" s="1">
        <f t="shared" si="20"/>
        <v>41.796296296296298</v>
      </c>
      <c r="W81" s="1">
        <v>36.799999999999997</v>
      </c>
      <c r="X81" s="1">
        <v>30.6</v>
      </c>
      <c r="Y81" s="1">
        <v>26.4</v>
      </c>
      <c r="Z81" s="1">
        <v>24.2</v>
      </c>
      <c r="AA81" s="1">
        <v>25</v>
      </c>
      <c r="AB81" s="1">
        <v>35.6</v>
      </c>
      <c r="AC81" s="1">
        <v>21.4</v>
      </c>
      <c r="AD81" s="1">
        <v>23</v>
      </c>
      <c r="AE81" s="1">
        <v>23</v>
      </c>
      <c r="AF81" s="1">
        <v>21.4</v>
      </c>
      <c r="AG81" s="1"/>
      <c r="AH81" s="1">
        <f t="shared" si="16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43</v>
      </c>
      <c r="C82" s="1">
        <v>30</v>
      </c>
      <c r="D82" s="1">
        <v>301</v>
      </c>
      <c r="E82" s="1">
        <v>56</v>
      </c>
      <c r="F82" s="1">
        <v>266</v>
      </c>
      <c r="G82" s="8">
        <v>0.3</v>
      </c>
      <c r="H82" s="1">
        <v>40</v>
      </c>
      <c r="I82" s="1" t="s">
        <v>39</v>
      </c>
      <c r="J82" s="1"/>
      <c r="K82" s="1">
        <v>86</v>
      </c>
      <c r="L82" s="1">
        <f t="shared" si="17"/>
        <v>-30</v>
      </c>
      <c r="M82" s="1"/>
      <c r="N82" s="1"/>
      <c r="O82" s="1">
        <v>55.2</v>
      </c>
      <c r="P82" s="1">
        <v>27.6</v>
      </c>
      <c r="Q82" s="1">
        <f t="shared" si="18"/>
        <v>11.2</v>
      </c>
      <c r="R82" s="5"/>
      <c r="S82" s="5"/>
      <c r="T82" s="1"/>
      <c r="U82" s="1">
        <f t="shared" si="19"/>
        <v>31.142857142857146</v>
      </c>
      <c r="V82" s="1">
        <f t="shared" si="20"/>
        <v>31.142857142857146</v>
      </c>
      <c r="W82" s="1">
        <v>27.6</v>
      </c>
      <c r="X82" s="1">
        <v>21.8</v>
      </c>
      <c r="Y82" s="1">
        <v>25.4</v>
      </c>
      <c r="Z82" s="1">
        <v>17.8</v>
      </c>
      <c r="AA82" s="1">
        <v>10</v>
      </c>
      <c r="AB82" s="1">
        <v>15</v>
      </c>
      <c r="AC82" s="1">
        <v>19</v>
      </c>
      <c r="AD82" s="1">
        <v>11.6</v>
      </c>
      <c r="AE82" s="1">
        <v>11.2</v>
      </c>
      <c r="AF82" s="1">
        <v>15</v>
      </c>
      <c r="AG82" s="1"/>
      <c r="AH82" s="1">
        <f t="shared" si="16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43</v>
      </c>
      <c r="C83" s="1">
        <v>76</v>
      </c>
      <c r="D83" s="1">
        <v>172</v>
      </c>
      <c r="E83" s="1">
        <v>39</v>
      </c>
      <c r="F83" s="1">
        <v>178</v>
      </c>
      <c r="G83" s="8">
        <v>0.12</v>
      </c>
      <c r="H83" s="1">
        <v>45</v>
      </c>
      <c r="I83" s="1" t="s">
        <v>39</v>
      </c>
      <c r="J83" s="1"/>
      <c r="K83" s="1">
        <v>61</v>
      </c>
      <c r="L83" s="1">
        <f t="shared" si="17"/>
        <v>-22</v>
      </c>
      <c r="M83" s="1"/>
      <c r="N83" s="1"/>
      <c r="O83" s="1">
        <v>0</v>
      </c>
      <c r="P83" s="1"/>
      <c r="Q83" s="1">
        <f t="shared" si="18"/>
        <v>7.8</v>
      </c>
      <c r="R83" s="5"/>
      <c r="S83" s="5"/>
      <c r="T83" s="1"/>
      <c r="U83" s="1">
        <f t="shared" si="19"/>
        <v>22.820512820512821</v>
      </c>
      <c r="V83" s="1">
        <f t="shared" si="20"/>
        <v>22.820512820512821</v>
      </c>
      <c r="W83" s="1">
        <v>17</v>
      </c>
      <c r="X83" s="1">
        <v>11.8</v>
      </c>
      <c r="Y83" s="1">
        <v>11.2</v>
      </c>
      <c r="Z83" s="1">
        <v>14</v>
      </c>
      <c r="AA83" s="1">
        <v>11</v>
      </c>
      <c r="AB83" s="1">
        <v>11.6</v>
      </c>
      <c r="AC83" s="1">
        <v>15.6</v>
      </c>
      <c r="AD83" s="1">
        <v>9.6</v>
      </c>
      <c r="AE83" s="1">
        <v>3.6</v>
      </c>
      <c r="AF83" s="1">
        <v>10.8</v>
      </c>
      <c r="AG83" s="1"/>
      <c r="AH83" s="1">
        <f t="shared" si="16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43</v>
      </c>
      <c r="C84" s="1">
        <v>80</v>
      </c>
      <c r="D84" s="1">
        <v>179</v>
      </c>
      <c r="E84" s="1">
        <v>60</v>
      </c>
      <c r="F84" s="1">
        <v>186</v>
      </c>
      <c r="G84" s="8">
        <v>7.0000000000000007E-2</v>
      </c>
      <c r="H84" s="1">
        <v>60</v>
      </c>
      <c r="I84" s="1" t="s">
        <v>39</v>
      </c>
      <c r="J84" s="1"/>
      <c r="K84" s="1">
        <v>67</v>
      </c>
      <c r="L84" s="1">
        <f t="shared" si="17"/>
        <v>-7</v>
      </c>
      <c r="M84" s="1"/>
      <c r="N84" s="1"/>
      <c r="O84" s="1">
        <v>0</v>
      </c>
      <c r="P84" s="1"/>
      <c r="Q84" s="1">
        <f t="shared" si="18"/>
        <v>12</v>
      </c>
      <c r="R84" s="5"/>
      <c r="S84" s="5"/>
      <c r="T84" s="1"/>
      <c r="U84" s="1">
        <f t="shared" si="19"/>
        <v>15.5</v>
      </c>
      <c r="V84" s="1">
        <f t="shared" si="20"/>
        <v>15.5</v>
      </c>
      <c r="W84" s="1">
        <v>14.6</v>
      </c>
      <c r="X84" s="1">
        <v>12.4</v>
      </c>
      <c r="Y84" s="1">
        <v>12.6</v>
      </c>
      <c r="Z84" s="1">
        <v>11</v>
      </c>
      <c r="AA84" s="1">
        <v>10.6</v>
      </c>
      <c r="AB84" s="1">
        <v>14.6</v>
      </c>
      <c r="AC84" s="1">
        <v>11</v>
      </c>
      <c r="AD84" s="1">
        <v>0</v>
      </c>
      <c r="AE84" s="1">
        <v>0</v>
      </c>
      <c r="AF84" s="1">
        <v>0</v>
      </c>
      <c r="AG84" s="1" t="s">
        <v>130</v>
      </c>
      <c r="AH84" s="1">
        <f t="shared" si="16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43</v>
      </c>
      <c r="C85" s="1">
        <v>75</v>
      </c>
      <c r="D85" s="1">
        <v>177</v>
      </c>
      <c r="E85" s="1">
        <v>42</v>
      </c>
      <c r="F85" s="1">
        <v>205</v>
      </c>
      <c r="G85" s="8">
        <v>0.12</v>
      </c>
      <c r="H85" s="1">
        <v>90</v>
      </c>
      <c r="I85" s="1" t="s">
        <v>39</v>
      </c>
      <c r="J85" s="1"/>
      <c r="K85" s="1">
        <v>47</v>
      </c>
      <c r="L85" s="1">
        <f t="shared" si="17"/>
        <v>-5</v>
      </c>
      <c r="M85" s="1"/>
      <c r="N85" s="1"/>
      <c r="O85" s="1">
        <v>0</v>
      </c>
      <c r="P85" s="1"/>
      <c r="Q85" s="1">
        <f t="shared" si="18"/>
        <v>8.4</v>
      </c>
      <c r="R85" s="5"/>
      <c r="S85" s="5"/>
      <c r="T85" s="1"/>
      <c r="U85" s="1">
        <f t="shared" si="19"/>
        <v>24.404761904761905</v>
      </c>
      <c r="V85" s="1">
        <f t="shared" si="20"/>
        <v>24.404761904761905</v>
      </c>
      <c r="W85" s="1">
        <v>15.4</v>
      </c>
      <c r="X85" s="1">
        <v>9</v>
      </c>
      <c r="Y85" s="1">
        <v>9</v>
      </c>
      <c r="Z85" s="1">
        <v>11.8</v>
      </c>
      <c r="AA85" s="1">
        <v>16.8</v>
      </c>
      <c r="AB85" s="1">
        <v>20</v>
      </c>
      <c r="AC85" s="1">
        <v>12.2</v>
      </c>
      <c r="AD85" s="1">
        <v>9.6</v>
      </c>
      <c r="AE85" s="1">
        <v>7.4</v>
      </c>
      <c r="AF85" s="1">
        <v>8.1999999999999993</v>
      </c>
      <c r="AG85" s="21" t="s">
        <v>48</v>
      </c>
      <c r="AH85" s="1">
        <f t="shared" si="16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133</v>
      </c>
      <c r="B86" s="1" t="s">
        <v>38</v>
      </c>
      <c r="C86" s="1">
        <v>31.675999999999998</v>
      </c>
      <c r="D86" s="1">
        <v>25.521000000000001</v>
      </c>
      <c r="E86" s="1">
        <v>31.698</v>
      </c>
      <c r="F86" s="1">
        <v>9.1999999999999998E-2</v>
      </c>
      <c r="G86" s="8">
        <v>1</v>
      </c>
      <c r="H86" s="1">
        <v>180</v>
      </c>
      <c r="I86" s="1" t="s">
        <v>39</v>
      </c>
      <c r="J86" s="1"/>
      <c r="K86" s="1">
        <v>57.075000000000003</v>
      </c>
      <c r="L86" s="1">
        <f t="shared" si="17"/>
        <v>-25.377000000000002</v>
      </c>
      <c r="M86" s="1"/>
      <c r="N86" s="1"/>
      <c r="O86" s="1">
        <v>0</v>
      </c>
      <c r="P86" s="1"/>
      <c r="Q86" s="1">
        <f t="shared" si="18"/>
        <v>6.3395999999999999</v>
      </c>
      <c r="R86" s="5">
        <f>9*Q86-P86-O86-F86</f>
        <v>56.964399999999998</v>
      </c>
      <c r="S86" s="5"/>
      <c r="T86" s="1"/>
      <c r="U86" s="1">
        <f t="shared" si="19"/>
        <v>9</v>
      </c>
      <c r="V86" s="1">
        <f t="shared" si="20"/>
        <v>1.4511956590321156E-2</v>
      </c>
      <c r="W86" s="1">
        <v>1.641</v>
      </c>
      <c r="X86" s="1">
        <v>0.71399999999999997</v>
      </c>
      <c r="Y86" s="1">
        <v>0.71499999999999997</v>
      </c>
      <c r="Z86" s="1">
        <v>1.2558</v>
      </c>
      <c r="AA86" s="1">
        <v>0.13880000000000001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22" t="s">
        <v>130</v>
      </c>
      <c r="AH86" s="1">
        <f t="shared" si="16"/>
        <v>56.964399999999998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43</v>
      </c>
      <c r="C87" s="1">
        <v>1</v>
      </c>
      <c r="D87" s="1">
        <v>309</v>
      </c>
      <c r="E87" s="1">
        <v>31</v>
      </c>
      <c r="F87" s="1">
        <v>279</v>
      </c>
      <c r="G87" s="8">
        <v>7.0000000000000007E-2</v>
      </c>
      <c r="H87" s="1">
        <v>90</v>
      </c>
      <c r="I87" s="1" t="s">
        <v>39</v>
      </c>
      <c r="J87" s="1"/>
      <c r="K87" s="1">
        <v>34</v>
      </c>
      <c r="L87" s="1">
        <f t="shared" si="17"/>
        <v>-3</v>
      </c>
      <c r="M87" s="1"/>
      <c r="N87" s="1"/>
      <c r="O87" s="1">
        <v>48</v>
      </c>
      <c r="P87" s="1">
        <v>24</v>
      </c>
      <c r="Q87" s="1">
        <f t="shared" si="18"/>
        <v>6.2</v>
      </c>
      <c r="R87" s="5"/>
      <c r="S87" s="5"/>
      <c r="T87" s="1"/>
      <c r="U87" s="1">
        <f t="shared" si="19"/>
        <v>56.612903225806448</v>
      </c>
      <c r="V87" s="1">
        <f t="shared" si="20"/>
        <v>56.612903225806448</v>
      </c>
      <c r="W87" s="1">
        <v>24</v>
      </c>
      <c r="X87" s="1">
        <v>19.2</v>
      </c>
      <c r="Y87" s="1">
        <v>13</v>
      </c>
      <c r="Z87" s="1">
        <v>19.600000000000001</v>
      </c>
      <c r="AA87" s="1">
        <v>0</v>
      </c>
      <c r="AB87" s="1">
        <v>0</v>
      </c>
      <c r="AC87" s="1">
        <v>0</v>
      </c>
      <c r="AD87" s="1">
        <v>0</v>
      </c>
      <c r="AE87" s="1">
        <v>0.8</v>
      </c>
      <c r="AF87" s="1">
        <v>14.4</v>
      </c>
      <c r="AG87" s="1" t="s">
        <v>135</v>
      </c>
      <c r="AH87" s="1">
        <f t="shared" si="16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43</v>
      </c>
      <c r="C88" s="1">
        <v>35</v>
      </c>
      <c r="D88" s="1">
        <v>270</v>
      </c>
      <c r="E88" s="1">
        <v>52</v>
      </c>
      <c r="F88" s="1">
        <v>253</v>
      </c>
      <c r="G88" s="8">
        <v>0.05</v>
      </c>
      <c r="H88" s="1">
        <v>90</v>
      </c>
      <c r="I88" s="1" t="s">
        <v>39</v>
      </c>
      <c r="J88" s="1"/>
      <c r="K88" s="1">
        <v>54</v>
      </c>
      <c r="L88" s="1">
        <f t="shared" si="17"/>
        <v>-2</v>
      </c>
      <c r="M88" s="1"/>
      <c r="N88" s="1"/>
      <c r="O88" s="1">
        <v>41.6</v>
      </c>
      <c r="P88" s="1">
        <v>20.8</v>
      </c>
      <c r="Q88" s="1">
        <f t="shared" si="18"/>
        <v>10.4</v>
      </c>
      <c r="R88" s="5"/>
      <c r="S88" s="5"/>
      <c r="T88" s="1"/>
      <c r="U88" s="1">
        <f t="shared" si="19"/>
        <v>30.32692307692308</v>
      </c>
      <c r="V88" s="1">
        <f t="shared" si="20"/>
        <v>30.32692307692308</v>
      </c>
      <c r="W88" s="1">
        <v>20.8</v>
      </c>
      <c r="X88" s="1">
        <v>15.4</v>
      </c>
      <c r="Y88" s="1">
        <v>11.2</v>
      </c>
      <c r="Z88" s="1">
        <v>13.8</v>
      </c>
      <c r="AA88" s="1">
        <v>4.2</v>
      </c>
      <c r="AB88" s="1">
        <v>8.6</v>
      </c>
      <c r="AC88" s="1">
        <v>25.6</v>
      </c>
      <c r="AD88" s="1">
        <v>13.2</v>
      </c>
      <c r="AE88" s="1">
        <v>3.2</v>
      </c>
      <c r="AF88" s="1">
        <v>13.8</v>
      </c>
      <c r="AG88" s="1"/>
      <c r="AH88" s="1">
        <f t="shared" si="16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137</v>
      </c>
      <c r="B89" s="1" t="s">
        <v>43</v>
      </c>
      <c r="C89" s="1">
        <v>80</v>
      </c>
      <c r="D89" s="1">
        <v>327</v>
      </c>
      <c r="E89" s="1">
        <v>79</v>
      </c>
      <c r="F89" s="1">
        <v>325</v>
      </c>
      <c r="G89" s="8">
        <v>5.5E-2</v>
      </c>
      <c r="H89" s="1">
        <v>90</v>
      </c>
      <c r="I89" s="1" t="s">
        <v>39</v>
      </c>
      <c r="J89" s="1"/>
      <c r="K89" s="1">
        <v>83</v>
      </c>
      <c r="L89" s="1">
        <f t="shared" si="17"/>
        <v>-4</v>
      </c>
      <c r="M89" s="1"/>
      <c r="N89" s="1"/>
      <c r="O89" s="1">
        <v>52.4</v>
      </c>
      <c r="P89" s="1">
        <v>26.2</v>
      </c>
      <c r="Q89" s="1">
        <f t="shared" si="18"/>
        <v>15.8</v>
      </c>
      <c r="R89" s="5"/>
      <c r="S89" s="5"/>
      <c r="T89" s="1"/>
      <c r="U89" s="1">
        <f t="shared" si="19"/>
        <v>25.544303797468352</v>
      </c>
      <c r="V89" s="1">
        <f t="shared" si="20"/>
        <v>25.544303797468352</v>
      </c>
      <c r="W89" s="1">
        <v>26.2</v>
      </c>
      <c r="X89" s="1">
        <v>21.4</v>
      </c>
      <c r="Y89" s="1">
        <v>18</v>
      </c>
      <c r="Z89" s="1">
        <v>20.2</v>
      </c>
      <c r="AA89" s="1">
        <v>20.2</v>
      </c>
      <c r="AB89" s="1">
        <v>21.4</v>
      </c>
      <c r="AC89" s="1">
        <v>16.600000000000001</v>
      </c>
      <c r="AD89" s="1">
        <v>12.2</v>
      </c>
      <c r="AE89" s="1">
        <v>6.8</v>
      </c>
      <c r="AF89" s="1">
        <v>14.4</v>
      </c>
      <c r="AG89" s="1" t="s">
        <v>135</v>
      </c>
      <c r="AH89" s="1">
        <f t="shared" si="16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138</v>
      </c>
      <c r="B90" s="1" t="s">
        <v>43</v>
      </c>
      <c r="C90" s="1">
        <v>91</v>
      </c>
      <c r="D90" s="1">
        <v>96</v>
      </c>
      <c r="E90" s="1">
        <v>54</v>
      </c>
      <c r="F90" s="1">
        <v>129</v>
      </c>
      <c r="G90" s="8">
        <v>5.5E-2</v>
      </c>
      <c r="H90" s="1">
        <v>90</v>
      </c>
      <c r="I90" s="1" t="s">
        <v>39</v>
      </c>
      <c r="J90" s="1"/>
      <c r="K90" s="1">
        <v>57</v>
      </c>
      <c r="L90" s="1">
        <f t="shared" si="17"/>
        <v>-3</v>
      </c>
      <c r="M90" s="1"/>
      <c r="N90" s="1"/>
      <c r="O90" s="1">
        <v>0</v>
      </c>
      <c r="P90" s="1"/>
      <c r="Q90" s="1">
        <f t="shared" si="18"/>
        <v>10.8</v>
      </c>
      <c r="R90" s="5">
        <f t="shared" si="15"/>
        <v>11.400000000000006</v>
      </c>
      <c r="S90" s="5"/>
      <c r="T90" s="1"/>
      <c r="U90" s="1">
        <f t="shared" si="19"/>
        <v>13</v>
      </c>
      <c r="V90" s="1">
        <f t="shared" si="20"/>
        <v>11.944444444444443</v>
      </c>
      <c r="W90" s="1">
        <v>15.4</v>
      </c>
      <c r="X90" s="1">
        <v>11.8</v>
      </c>
      <c r="Y90" s="1">
        <v>13.2</v>
      </c>
      <c r="Z90" s="1">
        <v>15.6</v>
      </c>
      <c r="AA90" s="1">
        <v>17.2</v>
      </c>
      <c r="AB90" s="1">
        <v>18</v>
      </c>
      <c r="AC90" s="1">
        <v>18.399999999999999</v>
      </c>
      <c r="AD90" s="1">
        <v>10.199999999999999</v>
      </c>
      <c r="AE90" s="1">
        <v>6</v>
      </c>
      <c r="AF90" s="1">
        <v>14.6</v>
      </c>
      <c r="AG90" s="1"/>
      <c r="AH90" s="1">
        <f t="shared" si="16"/>
        <v>0.62700000000000033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139</v>
      </c>
      <c r="B91" s="1" t="s">
        <v>43</v>
      </c>
      <c r="C91" s="1">
        <v>99</v>
      </c>
      <c r="D91" s="1">
        <v>216</v>
      </c>
      <c r="E91" s="1">
        <v>46</v>
      </c>
      <c r="F91" s="1">
        <v>239</v>
      </c>
      <c r="G91" s="8">
        <v>5.5E-2</v>
      </c>
      <c r="H91" s="1">
        <v>90</v>
      </c>
      <c r="I91" s="1" t="s">
        <v>39</v>
      </c>
      <c r="J91" s="1"/>
      <c r="K91" s="1">
        <v>46</v>
      </c>
      <c r="L91" s="1">
        <f t="shared" si="17"/>
        <v>0</v>
      </c>
      <c r="M91" s="1"/>
      <c r="N91" s="1"/>
      <c r="O91" s="1">
        <v>0</v>
      </c>
      <c r="P91" s="1"/>
      <c r="Q91" s="1">
        <f t="shared" si="18"/>
        <v>9.1999999999999993</v>
      </c>
      <c r="R91" s="5"/>
      <c r="S91" s="5"/>
      <c r="T91" s="1"/>
      <c r="U91" s="1">
        <f t="shared" si="19"/>
        <v>25.978260869565219</v>
      </c>
      <c r="V91" s="1">
        <f t="shared" si="20"/>
        <v>25.978260869565219</v>
      </c>
      <c r="W91" s="1">
        <v>16.8</v>
      </c>
      <c r="X91" s="1">
        <v>11</v>
      </c>
      <c r="Y91" s="1">
        <v>12</v>
      </c>
      <c r="Z91" s="1">
        <v>11.4</v>
      </c>
      <c r="AA91" s="1">
        <v>15</v>
      </c>
      <c r="AB91" s="1">
        <v>19.600000000000001</v>
      </c>
      <c r="AC91" s="1">
        <v>14.6</v>
      </c>
      <c r="AD91" s="1">
        <v>12.4</v>
      </c>
      <c r="AE91" s="1">
        <v>9.4</v>
      </c>
      <c r="AF91" s="1">
        <v>11.8</v>
      </c>
      <c r="AG91" s="1"/>
      <c r="AH91" s="1">
        <f t="shared" si="16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140</v>
      </c>
      <c r="B92" s="1" t="s">
        <v>43</v>
      </c>
      <c r="C92" s="1">
        <v>2</v>
      </c>
      <c r="D92" s="1">
        <v>660</v>
      </c>
      <c r="E92" s="1">
        <v>155</v>
      </c>
      <c r="F92" s="1">
        <v>502</v>
      </c>
      <c r="G92" s="8">
        <v>0.375</v>
      </c>
      <c r="H92" s="1">
        <v>50</v>
      </c>
      <c r="I92" s="1" t="s">
        <v>39</v>
      </c>
      <c r="J92" s="1"/>
      <c r="K92" s="1">
        <v>229</v>
      </c>
      <c r="L92" s="1">
        <f t="shared" si="17"/>
        <v>-74</v>
      </c>
      <c r="M92" s="1"/>
      <c r="N92" s="1"/>
      <c r="O92" s="1">
        <v>372.8</v>
      </c>
      <c r="P92" s="1">
        <v>86.4</v>
      </c>
      <c r="Q92" s="1">
        <f t="shared" si="18"/>
        <v>31</v>
      </c>
      <c r="R92" s="5"/>
      <c r="S92" s="5"/>
      <c r="T92" s="1"/>
      <c r="U92" s="1">
        <f t="shared" si="19"/>
        <v>31.006451612903223</v>
      </c>
      <c r="V92" s="1">
        <f t="shared" si="20"/>
        <v>31.006451612903223</v>
      </c>
      <c r="W92" s="1">
        <v>86.4</v>
      </c>
      <c r="X92" s="1">
        <v>74.8</v>
      </c>
      <c r="Y92" s="1">
        <v>65.400000000000006</v>
      </c>
      <c r="Z92" s="1">
        <v>64</v>
      </c>
      <c r="AA92" s="1">
        <v>63.4</v>
      </c>
      <c r="AB92" s="1">
        <v>77.400000000000006</v>
      </c>
      <c r="AC92" s="1">
        <v>73.400000000000006</v>
      </c>
      <c r="AD92" s="1">
        <v>64</v>
      </c>
      <c r="AE92" s="1">
        <v>59.6</v>
      </c>
      <c r="AF92" s="1">
        <v>53.4</v>
      </c>
      <c r="AG92" s="1"/>
      <c r="AH92" s="1">
        <f t="shared" si="16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141</v>
      </c>
      <c r="B93" s="1" t="s">
        <v>43</v>
      </c>
      <c r="C93" s="1">
        <v>85</v>
      </c>
      <c r="D93" s="1">
        <v>419</v>
      </c>
      <c r="E93" s="1">
        <v>100</v>
      </c>
      <c r="F93" s="1">
        <v>383</v>
      </c>
      <c r="G93" s="8">
        <v>7.0000000000000007E-2</v>
      </c>
      <c r="H93" s="1">
        <v>90</v>
      </c>
      <c r="I93" s="1" t="s">
        <v>39</v>
      </c>
      <c r="J93" s="1"/>
      <c r="K93" s="1">
        <v>120</v>
      </c>
      <c r="L93" s="1">
        <f t="shared" si="17"/>
        <v>-20</v>
      </c>
      <c r="M93" s="1"/>
      <c r="N93" s="1"/>
      <c r="O93" s="1">
        <v>76.400000000000006</v>
      </c>
      <c r="P93" s="1">
        <v>38.200000000000003</v>
      </c>
      <c r="Q93" s="1">
        <f t="shared" si="18"/>
        <v>20</v>
      </c>
      <c r="R93" s="5"/>
      <c r="S93" s="5"/>
      <c r="T93" s="1"/>
      <c r="U93" s="1">
        <f t="shared" si="19"/>
        <v>24.88</v>
      </c>
      <c r="V93" s="1">
        <f t="shared" si="20"/>
        <v>24.88</v>
      </c>
      <c r="W93" s="1">
        <v>38.200000000000003</v>
      </c>
      <c r="X93" s="1">
        <v>27.4</v>
      </c>
      <c r="Y93" s="1">
        <v>25.6</v>
      </c>
      <c r="Z93" s="1">
        <v>23.8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135</v>
      </c>
      <c r="AH93" s="1">
        <f t="shared" si="16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142</v>
      </c>
      <c r="B94" s="1" t="s">
        <v>43</v>
      </c>
      <c r="C94" s="1">
        <v>55</v>
      </c>
      <c r="D94" s="1">
        <v>418</v>
      </c>
      <c r="E94" s="1">
        <v>86</v>
      </c>
      <c r="F94" s="1">
        <v>380</v>
      </c>
      <c r="G94" s="8">
        <v>7.0000000000000007E-2</v>
      </c>
      <c r="H94" s="1">
        <v>90</v>
      </c>
      <c r="I94" s="1" t="s">
        <v>39</v>
      </c>
      <c r="J94" s="1"/>
      <c r="K94" s="1">
        <v>110</v>
      </c>
      <c r="L94" s="1">
        <f t="shared" si="17"/>
        <v>-24</v>
      </c>
      <c r="M94" s="1"/>
      <c r="N94" s="1"/>
      <c r="O94" s="1">
        <v>71.2</v>
      </c>
      <c r="P94" s="1">
        <v>35.6</v>
      </c>
      <c r="Q94" s="1">
        <f t="shared" si="18"/>
        <v>17.2</v>
      </c>
      <c r="R94" s="5"/>
      <c r="S94" s="5"/>
      <c r="T94" s="1"/>
      <c r="U94" s="1">
        <f t="shared" si="19"/>
        <v>28.302325581395351</v>
      </c>
      <c r="V94" s="1">
        <f t="shared" si="20"/>
        <v>28.302325581395351</v>
      </c>
      <c r="W94" s="1">
        <v>35.6</v>
      </c>
      <c r="X94" s="1">
        <v>26.2</v>
      </c>
      <c r="Y94" s="1">
        <v>24.8</v>
      </c>
      <c r="Z94" s="1">
        <v>20.6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135</v>
      </c>
      <c r="AH94" s="1">
        <f t="shared" si="16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4" t="s">
        <v>143</v>
      </c>
      <c r="B95" s="14" t="s">
        <v>43</v>
      </c>
      <c r="C95" s="14">
        <v>-25</v>
      </c>
      <c r="D95" s="14">
        <v>25</v>
      </c>
      <c r="E95" s="14"/>
      <c r="F95" s="14"/>
      <c r="G95" s="15">
        <v>0</v>
      </c>
      <c r="H95" s="14" t="e">
        <v>#N/A</v>
      </c>
      <c r="I95" s="14" t="s">
        <v>144</v>
      </c>
      <c r="J95" s="14" t="s">
        <v>86</v>
      </c>
      <c r="K95" s="14">
        <v>2</v>
      </c>
      <c r="L95" s="14">
        <f t="shared" si="17"/>
        <v>-2</v>
      </c>
      <c r="M95" s="14"/>
      <c r="N95" s="14"/>
      <c r="O95" s="14"/>
      <c r="P95" s="14"/>
      <c r="Q95" s="14">
        <f t="shared" si="18"/>
        <v>0</v>
      </c>
      <c r="R95" s="16"/>
      <c r="S95" s="16"/>
      <c r="T95" s="14"/>
      <c r="U95" s="14" t="e">
        <f t="shared" si="19"/>
        <v>#DIV/0!</v>
      </c>
      <c r="V95" s="14" t="e">
        <f t="shared" si="20"/>
        <v>#DIV/0!</v>
      </c>
      <c r="W95" s="14">
        <v>5.8</v>
      </c>
      <c r="X95" s="14">
        <v>1.8</v>
      </c>
      <c r="Y95" s="14">
        <v>3.8</v>
      </c>
      <c r="Z95" s="14">
        <v>5</v>
      </c>
      <c r="AA95" s="14">
        <v>5.8</v>
      </c>
      <c r="AB95" s="14">
        <v>6.2</v>
      </c>
      <c r="AC95" s="14">
        <v>4.5999999999999996</v>
      </c>
      <c r="AD95" s="14">
        <v>0</v>
      </c>
      <c r="AE95" s="14">
        <v>0</v>
      </c>
      <c r="AF95" s="14">
        <v>0</v>
      </c>
      <c r="AG95" s="14"/>
      <c r="AH95" s="1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4" t="s">
        <v>145</v>
      </c>
      <c r="B96" s="14" t="s">
        <v>43</v>
      </c>
      <c r="C96" s="14">
        <v>-226</v>
      </c>
      <c r="D96" s="14">
        <v>248</v>
      </c>
      <c r="E96" s="18">
        <v>155</v>
      </c>
      <c r="F96" s="18">
        <v>-133</v>
      </c>
      <c r="G96" s="15">
        <v>0</v>
      </c>
      <c r="H96" s="14" t="e">
        <v>#N/A</v>
      </c>
      <c r="I96" s="14" t="s">
        <v>144</v>
      </c>
      <c r="J96" s="14" t="s">
        <v>92</v>
      </c>
      <c r="K96" s="14">
        <v>245</v>
      </c>
      <c r="L96" s="14">
        <f t="shared" si="17"/>
        <v>-90</v>
      </c>
      <c r="M96" s="14"/>
      <c r="N96" s="14"/>
      <c r="O96" s="14"/>
      <c r="P96" s="14"/>
      <c r="Q96" s="14">
        <f t="shared" si="18"/>
        <v>31</v>
      </c>
      <c r="R96" s="16"/>
      <c r="S96" s="16"/>
      <c r="T96" s="14"/>
      <c r="U96" s="14">
        <f t="shared" si="19"/>
        <v>-4.290322580645161</v>
      </c>
      <c r="V96" s="14">
        <f t="shared" si="20"/>
        <v>-4.290322580645161</v>
      </c>
      <c r="W96" s="14">
        <v>55.8</v>
      </c>
      <c r="X96" s="14">
        <v>32.799999999999997</v>
      </c>
      <c r="Y96" s="14">
        <v>36</v>
      </c>
      <c r="Z96" s="14">
        <v>38.799999999999997</v>
      </c>
      <c r="AA96" s="14">
        <v>37.6</v>
      </c>
      <c r="AB96" s="14">
        <v>41.8</v>
      </c>
      <c r="AC96" s="14">
        <v>22</v>
      </c>
      <c r="AD96" s="14">
        <v>23.6</v>
      </c>
      <c r="AE96" s="14">
        <v>20.399999999999999</v>
      </c>
      <c r="AF96" s="14">
        <v>16.399999999999999</v>
      </c>
      <c r="AG96" s="14"/>
      <c r="AH96" s="14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146</v>
      </c>
      <c r="B97" s="14" t="s">
        <v>43</v>
      </c>
      <c r="C97" s="14">
        <v>-206</v>
      </c>
      <c r="D97" s="14">
        <v>209</v>
      </c>
      <c r="E97" s="18">
        <v>135</v>
      </c>
      <c r="F97" s="18">
        <v>-132</v>
      </c>
      <c r="G97" s="15">
        <v>0</v>
      </c>
      <c r="H97" s="14" t="e">
        <v>#N/A</v>
      </c>
      <c r="I97" s="14" t="s">
        <v>144</v>
      </c>
      <c r="J97" s="14" t="s">
        <v>109</v>
      </c>
      <c r="K97" s="14">
        <v>198</v>
      </c>
      <c r="L97" s="14">
        <f t="shared" si="17"/>
        <v>-63</v>
      </c>
      <c r="M97" s="14"/>
      <c r="N97" s="14"/>
      <c r="O97" s="14"/>
      <c r="P97" s="14"/>
      <c r="Q97" s="14">
        <f t="shared" si="18"/>
        <v>27</v>
      </c>
      <c r="R97" s="16"/>
      <c r="S97" s="16"/>
      <c r="T97" s="14"/>
      <c r="U97" s="14">
        <f t="shared" si="19"/>
        <v>-4.8888888888888893</v>
      </c>
      <c r="V97" s="14">
        <f t="shared" si="20"/>
        <v>-4.8888888888888893</v>
      </c>
      <c r="W97" s="14">
        <v>52.2</v>
      </c>
      <c r="X97" s="14">
        <v>32</v>
      </c>
      <c r="Y97" s="14">
        <v>34.4</v>
      </c>
      <c r="Z97" s="14">
        <v>28.6</v>
      </c>
      <c r="AA97" s="14">
        <v>31.6</v>
      </c>
      <c r="AB97" s="14">
        <v>35</v>
      </c>
      <c r="AC97" s="14">
        <v>16</v>
      </c>
      <c r="AD97" s="14">
        <v>27.6</v>
      </c>
      <c r="AE97" s="14">
        <v>27</v>
      </c>
      <c r="AF97" s="14">
        <v>22.8</v>
      </c>
      <c r="AG97" s="14"/>
      <c r="AH97" s="14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147</v>
      </c>
      <c r="B98" s="14" t="s">
        <v>38</v>
      </c>
      <c r="C98" s="14">
        <v>-205.43100000000001</v>
      </c>
      <c r="D98" s="14">
        <v>222.95699999999999</v>
      </c>
      <c r="E98" s="18">
        <v>65.087000000000003</v>
      </c>
      <c r="F98" s="18">
        <v>-47.561</v>
      </c>
      <c r="G98" s="15">
        <v>0</v>
      </c>
      <c r="H98" s="14" t="e">
        <v>#N/A</v>
      </c>
      <c r="I98" s="14" t="s">
        <v>144</v>
      </c>
      <c r="J98" s="14" t="s">
        <v>57</v>
      </c>
      <c r="K98" s="14">
        <v>162.5</v>
      </c>
      <c r="L98" s="14">
        <f t="shared" si="17"/>
        <v>-97.412999999999997</v>
      </c>
      <c r="M98" s="14"/>
      <c r="N98" s="14"/>
      <c r="O98" s="14"/>
      <c r="P98" s="14"/>
      <c r="Q98" s="14">
        <f t="shared" si="18"/>
        <v>13.0174</v>
      </c>
      <c r="R98" s="16"/>
      <c r="S98" s="16"/>
      <c r="T98" s="14"/>
      <c r="U98" s="14">
        <f t="shared" si="19"/>
        <v>-3.6536481939557821</v>
      </c>
      <c r="V98" s="14">
        <f t="shared" si="20"/>
        <v>-3.6536481939557821</v>
      </c>
      <c r="W98" s="14">
        <v>54.056600000000003</v>
      </c>
      <c r="X98" s="14">
        <v>39.904200000000003</v>
      </c>
      <c r="Y98" s="14">
        <v>28.117799999999999</v>
      </c>
      <c r="Z98" s="14">
        <v>48.302199999999999</v>
      </c>
      <c r="AA98" s="14">
        <v>37.192799999999998</v>
      </c>
      <c r="AB98" s="14">
        <v>36.702199999999998</v>
      </c>
      <c r="AC98" s="14">
        <v>12.4278</v>
      </c>
      <c r="AD98" s="14">
        <v>31.918600000000001</v>
      </c>
      <c r="AE98" s="14">
        <v>28.9282</v>
      </c>
      <c r="AF98" s="14">
        <v>3.0005999999999999</v>
      </c>
      <c r="AG98" s="14"/>
      <c r="AH98" s="14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148</v>
      </c>
      <c r="B99" s="14" t="s">
        <v>38</v>
      </c>
      <c r="C99" s="14">
        <v>-21.715</v>
      </c>
      <c r="D99" s="14">
        <v>36.183999999999997</v>
      </c>
      <c r="E99" s="18">
        <v>22.43</v>
      </c>
      <c r="F99" s="18">
        <v>-7.9610000000000003</v>
      </c>
      <c r="G99" s="15">
        <v>0</v>
      </c>
      <c r="H99" s="14" t="e">
        <v>#N/A</v>
      </c>
      <c r="I99" s="14" t="s">
        <v>144</v>
      </c>
      <c r="J99" s="14" t="s">
        <v>83</v>
      </c>
      <c r="K99" s="14">
        <v>23.1</v>
      </c>
      <c r="L99" s="14">
        <f t="shared" si="17"/>
        <v>-0.67000000000000171</v>
      </c>
      <c r="M99" s="14"/>
      <c r="N99" s="14"/>
      <c r="O99" s="14"/>
      <c r="P99" s="14"/>
      <c r="Q99" s="14">
        <f t="shared" si="18"/>
        <v>4.4859999999999998</v>
      </c>
      <c r="R99" s="16"/>
      <c r="S99" s="16"/>
      <c r="T99" s="14"/>
      <c r="U99" s="14">
        <f t="shared" si="19"/>
        <v>-1.7746321890325458</v>
      </c>
      <c r="V99" s="14">
        <f t="shared" si="20"/>
        <v>-1.7746321890325458</v>
      </c>
      <c r="W99" s="14">
        <v>4.6404000000000014</v>
      </c>
      <c r="X99" s="14">
        <v>3.3311999999999999</v>
      </c>
      <c r="Y99" s="14">
        <v>3.1798000000000002</v>
      </c>
      <c r="Z99" s="14">
        <v>1.8904000000000001</v>
      </c>
      <c r="AA99" s="14">
        <v>2.8946000000000001</v>
      </c>
      <c r="AB99" s="14">
        <v>2.8946000000000001</v>
      </c>
      <c r="AC99" s="14">
        <v>0.42959999999999998</v>
      </c>
      <c r="AD99" s="14">
        <v>1.0138</v>
      </c>
      <c r="AE99" s="14">
        <v>0.28620000000000001</v>
      </c>
      <c r="AF99" s="14">
        <v>1.4366000000000001</v>
      </c>
      <c r="AG99" s="14"/>
      <c r="AH99" s="14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4" t="s">
        <v>149</v>
      </c>
      <c r="B100" s="14" t="s">
        <v>43</v>
      </c>
      <c r="C100" s="14">
        <v>-1</v>
      </c>
      <c r="D100" s="14">
        <v>1</v>
      </c>
      <c r="E100" s="14"/>
      <c r="F100" s="14"/>
      <c r="G100" s="15">
        <v>0</v>
      </c>
      <c r="H100" s="14" t="e">
        <v>#N/A</v>
      </c>
      <c r="I100" s="14" t="s">
        <v>144</v>
      </c>
      <c r="J100" s="14" t="s">
        <v>75</v>
      </c>
      <c r="K100" s="14"/>
      <c r="L100" s="14">
        <f t="shared" si="17"/>
        <v>0</v>
      </c>
      <c r="M100" s="14"/>
      <c r="N100" s="14"/>
      <c r="O100" s="14"/>
      <c r="P100" s="14"/>
      <c r="Q100" s="14">
        <f t="shared" si="18"/>
        <v>0</v>
      </c>
      <c r="R100" s="16"/>
      <c r="S100" s="16"/>
      <c r="T100" s="14"/>
      <c r="U100" s="14" t="e">
        <f t="shared" si="19"/>
        <v>#DIV/0!</v>
      </c>
      <c r="V100" s="14" t="e">
        <f t="shared" si="20"/>
        <v>#DIV/0!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/>
      <c r="AH100" s="14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</sheetData>
  <autoFilter ref="A3:AH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2025-07-21T10:35:42Z</dcterms:created>
  <dcterms:modified xsi:type="dcterms:W3CDTF">2025-07-21T11:01:01Z</dcterms:modified>
</cp:coreProperties>
</file>