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BCFAAC4-24FA-4DB8-B2E2-382BB3E43E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Y449" i="1" s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9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5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9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1" i="1" s="1"/>
  <c r="P128" i="1"/>
  <c r="X125" i="1"/>
  <c r="X124" i="1"/>
  <c r="BO123" i="1"/>
  <c r="BM123" i="1"/>
  <c r="Y123" i="1"/>
  <c r="Y125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1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BP31" i="1"/>
  <c r="BN31" i="1"/>
  <c r="Z31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Z44" i="1" s="1"/>
  <c r="F9" i="1"/>
  <c r="J9" i="1"/>
  <c r="Z22" i="1"/>
  <c r="Z23" i="1" s="1"/>
  <c r="BN22" i="1"/>
  <c r="BP22" i="1"/>
  <c r="Y23" i="1"/>
  <c r="Z26" i="1"/>
  <c r="Z32" i="1" s="1"/>
  <c r="BN26" i="1"/>
  <c r="BP26" i="1"/>
  <c r="Z28" i="1"/>
  <c r="BN28" i="1"/>
  <c r="BP43" i="1"/>
  <c r="BN43" i="1"/>
  <c r="Z43" i="1"/>
  <c r="Y45" i="1"/>
  <c r="Y48" i="1"/>
  <c r="BP47" i="1"/>
  <c r="BN47" i="1"/>
  <c r="Z47" i="1"/>
  <c r="Z48" i="1" s="1"/>
  <c r="Y49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Z90" i="1" s="1"/>
  <c r="BN87" i="1"/>
  <c r="BP87" i="1"/>
  <c r="Z89" i="1"/>
  <c r="BN89" i="1"/>
  <c r="Y90" i="1"/>
  <c r="Z94" i="1"/>
  <c r="Z98" i="1" s="1"/>
  <c r="BN94" i="1"/>
  <c r="BP94" i="1"/>
  <c r="Z96" i="1"/>
  <c r="BN96" i="1"/>
  <c r="F511" i="1"/>
  <c r="Z103" i="1"/>
  <c r="Z106" i="1" s="1"/>
  <c r="BN103" i="1"/>
  <c r="BP103" i="1"/>
  <c r="Z105" i="1"/>
  <c r="BN105" i="1"/>
  <c r="Y106" i="1"/>
  <c r="Z109" i="1"/>
  <c r="Z112" i="1" s="1"/>
  <c r="BN109" i="1"/>
  <c r="BP109" i="1"/>
  <c r="Z111" i="1"/>
  <c r="BN111" i="1"/>
  <c r="Y112" i="1"/>
  <c r="Z115" i="1"/>
  <c r="Z119" i="1" s="1"/>
  <c r="BN115" i="1"/>
  <c r="BP115" i="1"/>
  <c r="Z117" i="1"/>
  <c r="BN117" i="1"/>
  <c r="Y120" i="1"/>
  <c r="Z123" i="1"/>
  <c r="Z124" i="1" s="1"/>
  <c r="BN123" i="1"/>
  <c r="BP123" i="1"/>
  <c r="Z128" i="1"/>
  <c r="Z130" i="1" s="1"/>
  <c r="BN128" i="1"/>
  <c r="BP128" i="1"/>
  <c r="Y131" i="1"/>
  <c r="Z134" i="1"/>
  <c r="Z135" i="1" s="1"/>
  <c r="BN134" i="1"/>
  <c r="BP134" i="1"/>
  <c r="Z138" i="1"/>
  <c r="Z140" i="1" s="1"/>
  <c r="BN138" i="1"/>
  <c r="BP138" i="1"/>
  <c r="Y141" i="1"/>
  <c r="H511" i="1"/>
  <c r="Y146" i="1"/>
  <c r="Z149" i="1"/>
  <c r="Z151" i="1" s="1"/>
  <c r="BN149" i="1"/>
  <c r="BP149" i="1"/>
  <c r="I511" i="1"/>
  <c r="Y158" i="1"/>
  <c r="Z161" i="1"/>
  <c r="Z169" i="1" s="1"/>
  <c r="BN161" i="1"/>
  <c r="Z163" i="1"/>
  <c r="BN163" i="1"/>
  <c r="Z165" i="1"/>
  <c r="BN165" i="1"/>
  <c r="Z167" i="1"/>
  <c r="BN167" i="1"/>
  <c r="Y170" i="1"/>
  <c r="Z173" i="1"/>
  <c r="Z175" i="1" s="1"/>
  <c r="BN173" i="1"/>
  <c r="Y176" i="1"/>
  <c r="J511" i="1"/>
  <c r="Z184" i="1"/>
  <c r="Z185" i="1" s="1"/>
  <c r="BN184" i="1"/>
  <c r="BP184" i="1"/>
  <c r="Y185" i="1"/>
  <c r="Z188" i="1"/>
  <c r="Z190" i="1" s="1"/>
  <c r="BN188" i="1"/>
  <c r="BP188" i="1"/>
  <c r="Y191" i="1"/>
  <c r="Z194" i="1"/>
  <c r="Z201" i="1" s="1"/>
  <c r="BN194" i="1"/>
  <c r="Z196" i="1"/>
  <c r="BN196" i="1"/>
  <c r="Z198" i="1"/>
  <c r="BN198" i="1"/>
  <c r="Z200" i="1"/>
  <c r="BN200" i="1"/>
  <c r="Y201" i="1"/>
  <c r="Z204" i="1"/>
  <c r="BN204" i="1"/>
  <c r="BP204" i="1"/>
  <c r="Z206" i="1"/>
  <c r="BN206" i="1"/>
  <c r="BP210" i="1"/>
  <c r="BN210" i="1"/>
  <c r="Z210" i="1"/>
  <c r="Y58" i="1"/>
  <c r="Y91" i="1"/>
  <c r="Y130" i="1"/>
  <c r="BP208" i="1"/>
  <c r="BN208" i="1"/>
  <c r="Z208" i="1"/>
  <c r="BP212" i="1"/>
  <c r="BN212" i="1"/>
  <c r="Z212" i="1"/>
  <c r="Y214" i="1"/>
  <c r="Y218" i="1"/>
  <c r="Y219" i="1"/>
  <c r="BP216" i="1"/>
  <c r="BN216" i="1"/>
  <c r="Z216" i="1"/>
  <c r="Z218" i="1" s="1"/>
  <c r="Z231" i="1"/>
  <c r="K511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Y239" i="1"/>
  <c r="Z242" i="1"/>
  <c r="Z246" i="1" s="1"/>
  <c r="BN242" i="1"/>
  <c r="BP242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0" i="1"/>
  <c r="BN260" i="1"/>
  <c r="Y264" i="1"/>
  <c r="O511" i="1"/>
  <c r="Z268" i="1"/>
  <c r="Z270" i="1" s="1"/>
  <c r="BN268" i="1"/>
  <c r="BP268" i="1"/>
  <c r="Y271" i="1"/>
  <c r="Y276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Y231" i="1"/>
  <c r="Y256" i="1"/>
  <c r="Y263" i="1"/>
  <c r="BP290" i="1"/>
  <c r="BN290" i="1"/>
  <c r="Z290" i="1"/>
  <c r="Z479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4" i="1"/>
  <c r="BN434" i="1"/>
  <c r="BP438" i="1"/>
  <c r="BN438" i="1"/>
  <c r="Z438" i="1"/>
  <c r="BP441" i="1"/>
  <c r="BN441" i="1"/>
  <c r="Z441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Z449" i="1" s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Y503" i="1" l="1"/>
  <c r="Y501" i="1"/>
  <c r="Z443" i="1"/>
  <c r="Z370" i="1"/>
  <c r="Z317" i="1"/>
  <c r="Z303" i="1"/>
  <c r="Z293" i="1"/>
  <c r="Z213" i="1"/>
  <c r="Z506" i="1" s="1"/>
  <c r="Y505" i="1"/>
  <c r="Y502" i="1"/>
  <c r="Y504" i="1" s="1"/>
  <c r="Z464" i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<sst xmlns="http://schemas.openxmlformats.org/spreadsheetml/2006/main" count="2207" uniqueCount="789">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</sst>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260</v>
      </c>
      <c r="Y42" s="550">
        <f>IFERROR(IF(X42="",0,CEILING((X42/$H42),1)*$H42),"")</f>
        <v>260</v>
      </c>
      <c r="Z42" s="36">
        <f>IFERROR(IF(Y42=0,"",ROUNDUP(Y42/H42,0)*0.00902),"")</f>
        <v>0.58630000000000004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273.64999999999998</v>
      </c>
      <c r="BN42" s="64">
        <f>IFERROR(Y42*I42/H42,"0")</f>
        <v>273.64999999999998</v>
      </c>
      <c r="BO42" s="64">
        <f>IFERROR(1/J42*(X42/H42),"0")</f>
        <v>0.49242424242424243</v>
      </c>
      <c r="BP42" s="64">
        <f>IFERROR(1/J42*(Y42/H42),"0")</f>
        <v>0.49242424242424243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74.259259259259267</v>
      </c>
      <c r="Y44" s="551">
        <f>IFERROR(Y41/H41,"0")+IFERROR(Y42/H42,"0")+IFERROR(Y43/H43,"0")</f>
        <v>75</v>
      </c>
      <c r="Z44" s="551">
        <f>IFERROR(IF(Z41="",0,Z41),"0")+IFERROR(IF(Z42="",0,Z42),"0")+IFERROR(IF(Z43="",0,Z43),"0")</f>
        <v>0.77610000000000001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360</v>
      </c>
      <c r="Y45" s="551">
        <f>IFERROR(SUM(Y41:Y43),"0")</f>
        <v>368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138.51851851851853</v>
      </c>
      <c r="Y58" s="551">
        <f>IFERROR(Y52/H52,"0")+IFERROR(Y53/H53,"0")+IFERROR(Y54/H54,"0")+IFERROR(Y55/H55,"0")+IFERROR(Y56/H56,"0")+IFERROR(Y57/H57,"0")</f>
        <v>139</v>
      </c>
      <c r="Z58" s="551">
        <f>IFERROR(IF(Z52="",0,Z52),"0")+IFERROR(IF(Z53="",0,Z53),"0")+IFERROR(IF(Z54="",0,Z54),"0")+IFERROR(IF(Z55="",0,Z55),"0")+IFERROR(IF(Z56="",0,Z56),"0")+IFERROR(IF(Z57="",0,Z57),"0")</f>
        <v>1.44302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740</v>
      </c>
      <c r="Y59" s="551">
        <f>IFERROR(SUM(Y52:Y57),"0")</f>
        <v>745.2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70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202.5</v>
      </c>
      <c r="Y63" s="550">
        <f>IFERROR(IF(X63="",0,CEILING((X63/$H63),1)*$H63),"")</f>
        <v>202.5</v>
      </c>
      <c r="Z63" s="36">
        <f>IFERROR(IF(Y63=0,"",ROUNDUP(Y63/H63,0)*0.00651),"")</f>
        <v>0.48825000000000002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215.99999999999997</v>
      </c>
      <c r="BN63" s="64">
        <f>IFERROR(Y63*I63/H63,"0")</f>
        <v>215.99999999999997</v>
      </c>
      <c r="BO63" s="64">
        <f>IFERROR(1/J63*(X63/H63),"0")</f>
        <v>0.41208791208791212</v>
      </c>
      <c r="BP63" s="64">
        <f>IFERROR(1/J63*(Y63/H63),"0")</f>
        <v>0.41208791208791212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81.481481481481481</v>
      </c>
      <c r="Y64" s="551">
        <f>IFERROR(Y61/H61,"0")+IFERROR(Y62/H62,"0")+IFERROR(Y63/H63,"0")</f>
        <v>82</v>
      </c>
      <c r="Z64" s="551">
        <f>IFERROR(IF(Z61="",0,Z61),"0")+IFERROR(IF(Z62="",0,Z62),"0")+IFERROR(IF(Z63="",0,Z63),"0")</f>
        <v>0.62111000000000005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272.5</v>
      </c>
      <c r="Y65" s="551">
        <f>IFERROR(SUM(Y61:Y63),"0")</f>
        <v>278.10000000000002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540</v>
      </c>
      <c r="Y89" s="550">
        <f>IFERROR(IF(X89="",0,CEILING((X89/$H89),1)*$H89),"")</f>
        <v>540</v>
      </c>
      <c r="Z89" s="36">
        <f>IFERROR(IF(Y89=0,"",ROUNDUP(Y89/H89,0)*0.00902),"")</f>
        <v>1.0824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565.20000000000005</v>
      </c>
      <c r="BN89" s="64">
        <f>IFERROR(Y89*I89/H89,"0")</f>
        <v>565.20000000000005</v>
      </c>
      <c r="BO89" s="64">
        <f>IFERROR(1/J89*(X89/H89),"0")</f>
        <v>0.90909090909090917</v>
      </c>
      <c r="BP89" s="64">
        <f>IFERROR(1/J89*(Y89/H89),"0")</f>
        <v>0.90909090909090917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143.14814814814815</v>
      </c>
      <c r="Y90" s="551">
        <f>IFERROR(Y87/H87,"0")+IFERROR(Y88/H88,"0")+IFERROR(Y89/H89,"0")</f>
        <v>144</v>
      </c>
      <c r="Z90" s="551">
        <f>IFERROR(IF(Z87="",0,Z87),"0")+IFERROR(IF(Z88="",0,Z88),"0")+IFERROR(IF(Z89="",0,Z89),"0")</f>
        <v>1.5379200000000002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790</v>
      </c>
      <c r="Y91" s="551">
        <f>IFERROR(SUM(Y87:Y89),"0")</f>
        <v>799.2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180</v>
      </c>
      <c r="Y93" s="550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191.53333333333336</v>
      </c>
      <c r="BN93" s="64">
        <f>IFERROR(Y93*I93/H93,"0")</f>
        <v>198.23699999999999</v>
      </c>
      <c r="BO93" s="64">
        <f>IFERROR(1/J93*(X93/H93),"0")</f>
        <v>0.34722222222222221</v>
      </c>
      <c r="BP93" s="64">
        <f>IFERROR(1/J93*(Y93/H93),"0")</f>
        <v>0.359375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585</v>
      </c>
      <c r="Y96" s="550">
        <f>IFERROR(IF(X96="",0,CEILING((X96/$H96),1)*$H96),"")</f>
        <v>585.90000000000009</v>
      </c>
      <c r="Z96" s="36">
        <f>IFERROR(IF(Y96=0,"",ROUNDUP(Y96/H96,0)*0.00651),"")</f>
        <v>1.4126700000000001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639.6</v>
      </c>
      <c r="BN96" s="64">
        <f>IFERROR(Y96*I96/H96,"0")</f>
        <v>640.58400000000006</v>
      </c>
      <c r="BO96" s="64">
        <f>IFERROR(1/J96*(X96/H96),"0")</f>
        <v>1.1904761904761905</v>
      </c>
      <c r="BP96" s="64">
        <f>IFERROR(1/J96*(Y96/H96),"0")</f>
        <v>1.1923076923076925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238.88888888888889</v>
      </c>
      <c r="Y98" s="551">
        <f>IFERROR(Y93/H93,"0")+IFERROR(Y94/H94,"0")+IFERROR(Y95/H95,"0")+IFERROR(Y96/H96,"0")+IFERROR(Y97/H97,"0")</f>
        <v>240.00000000000003</v>
      </c>
      <c r="Z98" s="551">
        <f>IFERROR(IF(Z93="",0,Z93),"0")+IFERROR(IF(Z94="",0,Z94),"0")+IFERROR(IF(Z95="",0,Z95),"0")+IFERROR(IF(Z96="",0,Z96),"0")+IFERROR(IF(Z97="",0,Z97),"0")</f>
        <v>1.84921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765</v>
      </c>
      <c r="Y99" s="551">
        <f>IFERROR(SUM(Y93:Y97),"0")</f>
        <v>772.2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40</v>
      </c>
      <c r="Y102" s="550">
        <f>IFERROR(IF(X102="",0,CEILING((X102/$H102),1)*$H102),"")</f>
        <v>43.2</v>
      </c>
      <c r="Z102" s="36">
        <f>IFERROR(IF(Y102=0,"",ROUNDUP(Y102/H102,0)*0.01898),"")</f>
        <v>7.5920000000000001E-2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41.611111111111107</v>
      </c>
      <c r="BN102" s="64">
        <f>IFERROR(Y102*I102/H102,"0")</f>
        <v>44.94</v>
      </c>
      <c r="BO102" s="64">
        <f>IFERROR(1/J102*(X102/H102),"0")</f>
        <v>5.7870370370370364E-2</v>
      </c>
      <c r="BP102" s="64">
        <f>IFERROR(1/J102*(Y102/H102),"0")</f>
        <v>6.25E-2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405</v>
      </c>
      <c r="Y104" s="550">
        <f>IFERROR(IF(X104="",0,CEILING((X104/$H104),1)*$H104),"")</f>
        <v>405</v>
      </c>
      <c r="Z104" s="36">
        <f>IFERROR(IF(Y104=0,"",ROUNDUP(Y104/H104,0)*0.00902),"")</f>
        <v>0.81180000000000008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423.9</v>
      </c>
      <c r="BN104" s="64">
        <f>IFERROR(Y104*I104/H104,"0")</f>
        <v>423.9</v>
      </c>
      <c r="BO104" s="64">
        <f>IFERROR(1/J104*(X104/H104),"0")</f>
        <v>0.68181818181818188</v>
      </c>
      <c r="BP104" s="64">
        <f>IFERROR(1/J104*(Y104/H104),"0")</f>
        <v>0.68181818181818188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93.703703703703709</v>
      </c>
      <c r="Y106" s="551">
        <f>IFERROR(Y102/H102,"0")+IFERROR(Y103/H103,"0")+IFERROR(Y104/H104,"0")+IFERROR(Y105/H105,"0")</f>
        <v>94</v>
      </c>
      <c r="Z106" s="551">
        <f>IFERROR(IF(Z102="",0,Z102),"0")+IFERROR(IF(Z103="",0,Z103),"0")+IFERROR(IF(Z104="",0,Z104),"0")+IFERROR(IF(Z105="",0,Z105),"0")</f>
        <v>0.88772000000000006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445</v>
      </c>
      <c r="Y107" s="551">
        <f>IFERROR(SUM(Y102:Y105),"0")</f>
        <v>448.2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650</v>
      </c>
      <c r="Y115" s="550">
        <f>IFERROR(IF(X115="",0,CEILING((X115/$H115),1)*$H115),"")</f>
        <v>656.1</v>
      </c>
      <c r="Z115" s="36">
        <f>IFERROR(IF(Y115=0,"",ROUNDUP(Y115/H115,0)*0.01898),"")</f>
        <v>1.53738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691.16666666666663</v>
      </c>
      <c r="BN115" s="64">
        <f>IFERROR(Y115*I115/H115,"0")</f>
        <v>697.65300000000002</v>
      </c>
      <c r="BO115" s="64">
        <f>IFERROR(1/J115*(X115/H115),"0")</f>
        <v>1.253858024691358</v>
      </c>
      <c r="BP115" s="64">
        <f>IFERROR(1/J115*(Y115/H115),"0")</f>
        <v>1.265625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495</v>
      </c>
      <c r="Y117" s="550">
        <f>IFERROR(IF(X117="",0,CEILING((X117/$H117),1)*$H117),"")</f>
        <v>496.8</v>
      </c>
      <c r="Z117" s="36">
        <f>IFERROR(IF(Y117=0,"",ROUNDUP(Y117/H117,0)*0.00651),"")</f>
        <v>1.19784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541.19999999999993</v>
      </c>
      <c r="BN117" s="64">
        <f>IFERROR(Y117*I117/H117,"0")</f>
        <v>543.16800000000001</v>
      </c>
      <c r="BO117" s="64">
        <f>IFERROR(1/J117*(X117/H117),"0")</f>
        <v>1.0073260073260073</v>
      </c>
      <c r="BP117" s="64">
        <f>IFERROR(1/J117*(Y117/H117),"0")</f>
        <v>1.0109890109890112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60</v>
      </c>
      <c r="Y118" s="550">
        <f>IFERROR(IF(X118="",0,CEILING((X118/$H118),1)*$H118),"")</f>
        <v>61.2</v>
      </c>
      <c r="Z118" s="36">
        <f>IFERROR(IF(Y118=0,"",ROUNDUP(Y118/H118,0)*0.00651),"")</f>
        <v>0.22134000000000001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66</v>
      </c>
      <c r="BN118" s="64">
        <f>IFERROR(Y118*I118/H118,"0")</f>
        <v>67.319999999999993</v>
      </c>
      <c r="BO118" s="64">
        <f>IFERROR(1/J118*(X118/H118),"0")</f>
        <v>0.18315018315018317</v>
      </c>
      <c r="BP118" s="64">
        <f>IFERROR(1/J118*(Y118/H118),"0")</f>
        <v>0.18681318681318682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296.91358024691357</v>
      </c>
      <c r="Y119" s="551">
        <f>IFERROR(Y115/H115,"0")+IFERROR(Y116/H116,"0")+IFERROR(Y117/H117,"0")+IFERROR(Y118/H118,"0")</f>
        <v>299</v>
      </c>
      <c r="Z119" s="551">
        <f>IFERROR(IF(Z115="",0,Z115),"0")+IFERROR(IF(Z116="",0,Z116),"0")+IFERROR(IF(Z117="",0,Z117),"0")+IFERROR(IF(Z118="",0,Z118),"0")</f>
        <v>2.9565600000000001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1205</v>
      </c>
      <c r="Y120" s="551">
        <f>IFERROR(SUM(Y115:Y118),"0")</f>
        <v>1214.1000000000001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26.4</v>
      </c>
      <c r="Y123" s="550">
        <f>IFERROR(IF(X123="",0,CEILING((X123/$H123),1)*$H123),"")</f>
        <v>27.72</v>
      </c>
      <c r="Z123" s="36">
        <f>IFERROR(IF(Y123=0,"",ROUNDUP(Y123/H123,0)*0.00651),"")</f>
        <v>9.1139999999999999E-2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29.84</v>
      </c>
      <c r="BN123" s="64">
        <f>IFERROR(Y123*I123/H123,"0")</f>
        <v>31.332000000000001</v>
      </c>
      <c r="BO123" s="64">
        <f>IFERROR(1/J123*(X123/H123),"0")</f>
        <v>7.3260073260073263E-2</v>
      </c>
      <c r="BP123" s="64">
        <f>IFERROR(1/J123*(Y123/H123),"0")</f>
        <v>7.6923076923076927E-2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13.333333333333332</v>
      </c>
      <c r="Y124" s="551">
        <f>IFERROR(Y122/H122,"0")+IFERROR(Y123/H123,"0")</f>
        <v>14</v>
      </c>
      <c r="Z124" s="551">
        <f>IFERROR(IF(Z122="",0,Z122),"0")+IFERROR(IF(Z123="",0,Z123),"0")</f>
        <v>9.1139999999999999E-2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26.4</v>
      </c>
      <c r="Y125" s="551">
        <f>IFERROR(SUM(Y122:Y123),"0")</f>
        <v>27.72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60</v>
      </c>
      <c r="Y128" s="550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18.75</v>
      </c>
      <c r="Y130" s="551">
        <f>IFERROR(Y128/H128,"0")+IFERROR(Y129/H129,"0")</f>
        <v>19</v>
      </c>
      <c r="Z130" s="551">
        <f>IFERROR(IF(Z128="",0,Z128),"0")+IFERROR(IF(Z129="",0,Z129),"0")</f>
        <v>0.12369000000000001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60</v>
      </c>
      <c r="Y131" s="551">
        <f>IFERROR(SUM(Y128:Y129),"0")</f>
        <v>60.800000000000004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56.1</v>
      </c>
      <c r="Y139" s="550">
        <f>IFERROR(IF(X139="",0,CEILING((X139/$H139),1)*$H139),"")</f>
        <v>58.080000000000005</v>
      </c>
      <c r="Z139" s="36">
        <f>IFERROR(IF(Y139=0,"",ROUNDUP(Y139/H139,0)*0.00651),"")</f>
        <v>0.14322000000000001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61.795000000000002</v>
      </c>
      <c r="BN139" s="64">
        <f>IFERROR(Y139*I139/H139,"0")</f>
        <v>63.976000000000006</v>
      </c>
      <c r="BO139" s="64">
        <f>IFERROR(1/J139*(X139/H139),"0")</f>
        <v>0.11675824175824177</v>
      </c>
      <c r="BP139" s="64">
        <f>IFERROR(1/J139*(Y139/H139),"0")</f>
        <v>0.12087912087912089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21.25</v>
      </c>
      <c r="Y140" s="551">
        <f>IFERROR(Y138/H138,"0")+IFERROR(Y139/H139,"0")</f>
        <v>22</v>
      </c>
      <c r="Z140" s="551">
        <f>IFERROR(IF(Z138="",0,Z138),"0")+IFERROR(IF(Z139="",0,Z139),"0")</f>
        <v>0.14322000000000001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56.1</v>
      </c>
      <c r="Y141" s="551">
        <f>IFERROR(SUM(Y138:Y139),"0")</f>
        <v>58.080000000000005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100</v>
      </c>
      <c r="Y160" s="550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30</v>
      </c>
      <c r="Y161" s="550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170</v>
      </c>
      <c r="Y162" s="550">
        <f t="shared" si="11"/>
        <v>172.20000000000002</v>
      </c>
      <c r="Z162" s="36">
        <f>IFERROR(IF(Y162=0,"",ROUNDUP(Y162/H162,0)*0.00902),"")</f>
        <v>0.36982000000000004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178.5</v>
      </c>
      <c r="BN162" s="64">
        <f t="shared" si="13"/>
        <v>180.81</v>
      </c>
      <c r="BO162" s="64">
        <f t="shared" si="14"/>
        <v>0.30663780663780665</v>
      </c>
      <c r="BP162" s="64">
        <f t="shared" si="15"/>
        <v>0.31060606060606061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140</v>
      </c>
      <c r="Y164" s="550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280</v>
      </c>
      <c r="Y166" s="550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329.7619047619047</v>
      </c>
      <c r="Y169" s="551">
        <f>IFERROR(Y160/H160,"0")+IFERROR(Y161/H161,"0")+IFERROR(Y162/H162,"0")+IFERROR(Y163/H163,"0")+IFERROR(Y164/H164,"0")+IFERROR(Y165/H165,"0")+IFERROR(Y166/H166,"0")+IFERROR(Y167/H167,"0")+IFERROR(Y168/H168,"0")</f>
        <v>333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1.96366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842.5</v>
      </c>
      <c r="Y170" s="551">
        <f>IFERROR(SUM(Y160:Y168),"0")</f>
        <v>852.60000000000014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14</v>
      </c>
      <c r="Y172" s="550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28</v>
      </c>
      <c r="Y174" s="550">
        <f>IFERROR(IF(X174="",0,CEILING((X174/$H174),1)*$H174),"")</f>
        <v>28.98</v>
      </c>
      <c r="Z174" s="36">
        <f>IFERROR(IF(Y174=0,"",ROUNDUP(Y174/H174,0)*0.0059),"")</f>
        <v>0.13569999999999999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32.222222222222221</v>
      </c>
      <c r="BN174" s="64">
        <f>IFERROR(Y174*I174/H174,"0")</f>
        <v>33.35</v>
      </c>
      <c r="BO174" s="64">
        <f>IFERROR(1/J174*(X174/H174),"0")</f>
        <v>0.10288065843621398</v>
      </c>
      <c r="BP174" s="64">
        <f>IFERROR(1/J174*(Y174/H174),"0")</f>
        <v>0.10648148148148148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44.444444444444443</v>
      </c>
      <c r="Y175" s="551">
        <f>IFERROR(Y172/H172,"0")+IFERROR(Y173/H173,"0")+IFERROR(Y174/H174,"0")</f>
        <v>47</v>
      </c>
      <c r="Z175" s="551">
        <f>IFERROR(IF(Z172="",0,Z172),"0")+IFERROR(IF(Z173="",0,Z173),"0")+IFERROR(IF(Z174="",0,Z174),"0")</f>
        <v>0.27729999999999999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56</v>
      </c>
      <c r="Y176" s="551">
        <f>IFERROR(SUM(Y172:Y174),"0")</f>
        <v>59.22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150</v>
      </c>
      <c r="Y193" s="550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40</v>
      </c>
      <c r="Y194" s="550">
        <f t="shared" si="16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41.555555555555557</v>
      </c>
      <c r="BN194" s="64">
        <f t="shared" si="18"/>
        <v>44.88</v>
      </c>
      <c r="BO194" s="64">
        <f t="shared" si="19"/>
        <v>5.6116722783389444E-2</v>
      </c>
      <c r="BP194" s="64">
        <f t="shared" si="20"/>
        <v>6.0606060606060608E-2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40</v>
      </c>
      <c r="Y196" s="550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120</v>
      </c>
      <c r="Y197" s="550">
        <f t="shared" si="16"/>
        <v>120.60000000000001</v>
      </c>
      <c r="Z197" s="36">
        <f>IFERROR(IF(Y197=0,"",ROUNDUP(Y197/H197,0)*0.00502),"")</f>
        <v>0.33634000000000003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128.66666666666666</v>
      </c>
      <c r="BN197" s="64">
        <f t="shared" si="18"/>
        <v>129.31</v>
      </c>
      <c r="BO197" s="64">
        <f t="shared" si="19"/>
        <v>0.28490028490028496</v>
      </c>
      <c r="BP197" s="64">
        <f t="shared" si="20"/>
        <v>0.28632478632478636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66</v>
      </c>
      <c r="Y198" s="550">
        <f t="shared" si="16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69.666666666666657</v>
      </c>
      <c r="BN198" s="64">
        <f t="shared" si="18"/>
        <v>70.3</v>
      </c>
      <c r="BO198" s="64">
        <f t="shared" si="19"/>
        <v>0.15669515669515671</v>
      </c>
      <c r="BP198" s="64">
        <f t="shared" si="20"/>
        <v>0.15811965811965817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57</v>
      </c>
      <c r="Y200" s="550">
        <f t="shared" si="1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60.166666666666664</v>
      </c>
      <c r="BN200" s="64">
        <f t="shared" si="18"/>
        <v>60.8</v>
      </c>
      <c r="BO200" s="64">
        <f t="shared" si="19"/>
        <v>0.13532763532763534</v>
      </c>
      <c r="BP200" s="64">
        <f t="shared" si="20"/>
        <v>0.13675213675213677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265.55555555555554</v>
      </c>
      <c r="Y201" s="551">
        <f>IFERROR(Y193/H193,"0")+IFERROR(Y194/H194,"0")+IFERROR(Y195/H195,"0")+IFERROR(Y196/H196,"0")+IFERROR(Y197/H197,"0")+IFERROR(Y198/H198,"0")+IFERROR(Y199/H199,"0")+IFERROR(Y200/H200,"0")</f>
        <v>269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1.7143799999999998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798</v>
      </c>
      <c r="Y202" s="551">
        <f>IFERROR(SUM(Y193:Y200),"0")</f>
        <v>811.80000000000007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220</v>
      </c>
      <c r="Y206" s="550">
        <f t="shared" si="21"/>
        <v>226.2</v>
      </c>
      <c r="Z206" s="36">
        <f>IFERROR(IF(Y206=0,"",ROUNDUP(Y206/H206,0)*0.01898),"")</f>
        <v>0.49348000000000003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233.12413793103448</v>
      </c>
      <c r="BN206" s="64">
        <f t="shared" si="23"/>
        <v>239.69399999999999</v>
      </c>
      <c r="BO206" s="64">
        <f t="shared" si="24"/>
        <v>0.39511494252873569</v>
      </c>
      <c r="BP206" s="64">
        <f t="shared" si="25"/>
        <v>0.40625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320</v>
      </c>
      <c r="Y207" s="550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400</v>
      </c>
      <c r="Y209" s="550">
        <f t="shared" si="21"/>
        <v>400.8</v>
      </c>
      <c r="Z209" s="36">
        <f t="shared" si="26"/>
        <v>1.08717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491.95402298850581</v>
      </c>
      <c r="Y213" s="551">
        <f>IFERROR(Y204/H204,"0")+IFERROR(Y205/H205,"0")+IFERROR(Y206/H206,"0")+IFERROR(Y207/H207,"0")+IFERROR(Y208/H208,"0")+IFERROR(Y209/H209,"0")+IFERROR(Y210/H210,"0")+IFERROR(Y211/H211,"0")+IFERROR(Y212/H212,"0")</f>
        <v>494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3.5401599999999998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1340</v>
      </c>
      <c r="Y214" s="551">
        <f>IFERROR(SUM(Y204:Y212),"0")</f>
        <v>1349.3999999999999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60</v>
      </c>
      <c r="Y216" s="550">
        <f>IFERROR(IF(X216="",0,CEILING((X216/$H216),1)*$H216),"")</f>
        <v>60</v>
      </c>
      <c r="Z216" s="36">
        <f>IFERROR(IF(Y216=0,"",ROUNDUP(Y216/H216,0)*0.00651),"")</f>
        <v>0.16275000000000001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66.300000000000011</v>
      </c>
      <c r="BN216" s="64">
        <f>IFERROR(Y216*I216/H216,"0")</f>
        <v>66.300000000000011</v>
      </c>
      <c r="BO216" s="64">
        <f>IFERROR(1/J216*(X216/H216),"0")</f>
        <v>0.13736263736263737</v>
      </c>
      <c r="BP216" s="64">
        <f>IFERROR(1/J216*(Y216/H216),"0")</f>
        <v>0.13736263736263737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100</v>
      </c>
      <c r="Y217" s="550">
        <f>IFERROR(IF(X217="",0,CEILING((X217/$H217),1)*$H217),"")</f>
        <v>100.8</v>
      </c>
      <c r="Z217" s="36">
        <f>IFERROR(IF(Y217=0,"",ROUNDUP(Y217/H217,0)*0.00651),"")</f>
        <v>0.27342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110.5</v>
      </c>
      <c r="BN217" s="64">
        <f>IFERROR(Y217*I217/H217,"0")</f>
        <v>111.384</v>
      </c>
      <c r="BO217" s="64">
        <f>IFERROR(1/J217*(X217/H217),"0")</f>
        <v>0.22893772893772898</v>
      </c>
      <c r="BP217" s="64">
        <f>IFERROR(1/J217*(Y217/H217),"0")</f>
        <v>0.23076923076923078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66.666666666666671</v>
      </c>
      <c r="Y218" s="551">
        <f>IFERROR(Y216/H216,"0")+IFERROR(Y217/H217,"0")</f>
        <v>67</v>
      </c>
      <c r="Z218" s="551">
        <f>IFERROR(IF(Z216="",0,Z216),"0")+IFERROR(IF(Z217="",0,Z217),"0")</f>
        <v>0.43617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160</v>
      </c>
      <c r="Y219" s="551">
        <f>IFERROR(SUM(Y216:Y217),"0")</f>
        <v>160.80000000000001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20</v>
      </c>
      <c r="Y222" s="550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140</v>
      </c>
      <c r="Y224" s="550">
        <f t="shared" si="27"/>
        <v>150.79999999999998</v>
      </c>
      <c r="Z224" s="36">
        <f>IFERROR(IF(Y224=0,"",ROUNDUP(Y224/H224,0)*0.01898),"")</f>
        <v>0.24674000000000001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145.25</v>
      </c>
      <c r="BN224" s="64">
        <f t="shared" si="29"/>
        <v>156.45500000000001</v>
      </c>
      <c r="BO224" s="64">
        <f t="shared" si="30"/>
        <v>0.18857758620689655</v>
      </c>
      <c r="BP224" s="64">
        <f t="shared" si="31"/>
        <v>0.20312499999999997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40</v>
      </c>
      <c r="Y225" s="550">
        <f t="shared" si="27"/>
        <v>40</v>
      </c>
      <c r="Z225" s="36">
        <f t="shared" ref="Z225:Z230" si="32">IFERROR(IF(Y225=0,"",ROUNDUP(Y225/H225,0)*0.00902),"")</f>
        <v>9.0200000000000002E-2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42.1</v>
      </c>
      <c r="BN225" s="64">
        <f t="shared" si="29"/>
        <v>42.1</v>
      </c>
      <c r="BO225" s="64">
        <f t="shared" si="30"/>
        <v>7.575757575757576E-2</v>
      </c>
      <c r="BP225" s="64">
        <f t="shared" si="31"/>
        <v>7.575757575757576E-2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72</v>
      </c>
      <c r="Y229" s="550">
        <f t="shared" si="27"/>
        <v>72</v>
      </c>
      <c r="Z229" s="36">
        <f t="shared" si="32"/>
        <v>0.16236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75.78</v>
      </c>
      <c r="BN229" s="64">
        <f t="shared" si="29"/>
        <v>75.78</v>
      </c>
      <c r="BO229" s="64">
        <f t="shared" si="30"/>
        <v>0.13636363636363635</v>
      </c>
      <c r="BP229" s="64">
        <f t="shared" si="31"/>
        <v>0.13636363636363635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41.793103448275858</v>
      </c>
      <c r="Y231" s="551">
        <f>IFERROR(Y222/H222,"0")+IFERROR(Y223/H223,"0")+IFERROR(Y224/H224,"0")+IFERROR(Y225/H225,"0")+IFERROR(Y226/H226,"0")+IFERROR(Y227/H227,"0")+IFERROR(Y228/H228,"0")+IFERROR(Y229/H229,"0")+IFERROR(Y230/H230,"0")</f>
        <v>43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0.53726000000000007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272</v>
      </c>
      <c r="Y232" s="551">
        <f>IFERROR(SUM(Y222:Y230),"0")</f>
        <v>286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18</v>
      </c>
      <c r="Y238" s="550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10</v>
      </c>
      <c r="Y239" s="551">
        <f>IFERROR(Y238/H238,"0")</f>
        <v>10</v>
      </c>
      <c r="Z239" s="551">
        <f>IFERROR(IF(Z238="",0,Z238),"0")</f>
        <v>5.8999999999999997E-2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18</v>
      </c>
      <c r="Y240" s="551">
        <f>IFERROR(SUM(Y238:Y238),"0")</f>
        <v>18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14</v>
      </c>
      <c r="Y243" s="550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20</v>
      </c>
      <c r="Y246" s="551">
        <f>IFERROR(Y242/H242,"0")+IFERROR(Y243/H243,"0")+IFERROR(Y244/H244,"0")+IFERROR(Y245/H245,"0")</f>
        <v>21</v>
      </c>
      <c r="Z246" s="551">
        <f>IFERROR(IF(Z242="",0,Z242),"0")+IFERROR(IF(Z243="",0,Z243),"0")+IFERROR(IF(Z244="",0,Z244),"0")+IFERROR(IF(Z245="",0,Z245),"0")</f>
        <v>0.12390000000000001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25</v>
      </c>
      <c r="Y247" s="551">
        <f>IFERROR(SUM(Y242:Y245),"0")</f>
        <v>26.1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140</v>
      </c>
      <c r="Y268" s="55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240</v>
      </c>
      <c r="Y269" s="550">
        <f>IFERROR(IF(X269="",0,CEILING((X269/$H269),1)*$H269),"")</f>
        <v>240</v>
      </c>
      <c r="Z269" s="36">
        <f>IFERROR(IF(Y269=0,"",ROUNDUP(Y269/H269,0)*0.00651),"")</f>
        <v>0.65100000000000002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258.00000000000006</v>
      </c>
      <c r="BN269" s="64">
        <f>IFERROR(Y269*I269/H269,"0")</f>
        <v>258.00000000000006</v>
      </c>
      <c r="BO269" s="64">
        <f>IFERROR(1/J269*(X269/H269),"0")</f>
        <v>0.5494505494505495</v>
      </c>
      <c r="BP269" s="64">
        <f>IFERROR(1/J269*(Y269/H269),"0")</f>
        <v>0.5494505494505495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158.33333333333334</v>
      </c>
      <c r="Y270" s="551">
        <f>IFERROR(Y267/H267,"0")+IFERROR(Y268/H268,"0")+IFERROR(Y269/H269,"0")</f>
        <v>159</v>
      </c>
      <c r="Z270" s="551">
        <f>IFERROR(IF(Z267="",0,Z267),"0")+IFERROR(IF(Z268="",0,Z268),"0")+IFERROR(IF(Z269="",0,Z269),"0")</f>
        <v>1.0350900000000001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380</v>
      </c>
      <c r="Y271" s="551">
        <f>IFERROR(SUM(Y267:Y269),"0")</f>
        <v>381.6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122.5</v>
      </c>
      <c r="Y300" s="550">
        <f t="shared" si="33"/>
        <v>123.9</v>
      </c>
      <c r="Z300" s="36">
        <f>IFERROR(IF(Y300=0,"",ROUNDUP(Y300/H300,0)*0.00502),"")</f>
        <v>0.29618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128.33333333333331</v>
      </c>
      <c r="BN300" s="64">
        <f t="shared" si="35"/>
        <v>129.80000000000001</v>
      </c>
      <c r="BO300" s="64">
        <f t="shared" si="36"/>
        <v>0.2492877492877493</v>
      </c>
      <c r="BP300" s="64">
        <f t="shared" si="37"/>
        <v>0.25213675213675218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27</v>
      </c>
      <c r="Y302" s="550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30.419999999999998</v>
      </c>
      <c r="BN302" s="64">
        <f t="shared" si="35"/>
        <v>30.419999999999998</v>
      </c>
      <c r="BO302" s="64">
        <f t="shared" si="36"/>
        <v>8.241758241758243E-2</v>
      </c>
      <c r="BP302" s="64">
        <f t="shared" si="37"/>
        <v>8.241758241758243E-2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73.333333333333329</v>
      </c>
      <c r="Y303" s="551">
        <f>IFERROR(Y296/H296,"0")+IFERROR(Y297/H297,"0")+IFERROR(Y298/H298,"0")+IFERROR(Y299/H299,"0")+IFERROR(Y300/H300,"0")+IFERROR(Y301/H301,"0")+IFERROR(Y302/H302,"0")</f>
        <v>74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0.39383000000000001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149.5</v>
      </c>
      <c r="Y304" s="551">
        <f>IFERROR(SUM(Y296:Y302),"0")</f>
        <v>150.9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540</v>
      </c>
      <c r="Y315" s="550">
        <f>IFERROR(IF(X315="",0,CEILING((X315/$H315),1)*$H315),"")</f>
        <v>546</v>
      </c>
      <c r="Z315" s="36">
        <f>IFERROR(IF(Y315=0,"",ROUNDUP(Y315/H315,0)*0.01898),"")</f>
        <v>1.3286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575.93076923076933</v>
      </c>
      <c r="BN315" s="64">
        <f>IFERROR(Y315*I315/H315,"0")</f>
        <v>582.33000000000015</v>
      </c>
      <c r="BO315" s="64">
        <f>IFERROR(1/J315*(X315/H315),"0")</f>
        <v>1.0817307692307692</v>
      </c>
      <c r="BP315" s="64">
        <f>IFERROR(1/J315*(Y315/H315),"0")</f>
        <v>1.09375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75.183150183150175</v>
      </c>
      <c r="Y317" s="551">
        <f>IFERROR(Y314/H314,"0")+IFERROR(Y315/H315,"0")+IFERROR(Y316/H316,"0")</f>
        <v>77</v>
      </c>
      <c r="Z317" s="551">
        <f>IFERROR(IF(Z314="",0,Z314),"0")+IFERROR(IF(Z315="",0,Z315),"0")+IFERROR(IF(Z316="",0,Z316),"0")</f>
        <v>1.46146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590</v>
      </c>
      <c r="Y318" s="551">
        <f>IFERROR(SUM(Y314:Y316),"0")</f>
        <v>604.80000000000007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170</v>
      </c>
      <c r="Y323" s="550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66.666666666666671</v>
      </c>
      <c r="Y324" s="551">
        <f>IFERROR(Y320/H320,"0")+IFERROR(Y321/H321,"0")+IFERROR(Y322/H322,"0")+IFERROR(Y323/H323,"0")</f>
        <v>67</v>
      </c>
      <c r="Z324" s="551">
        <f>IFERROR(IF(Z320="",0,Z320),"0")+IFERROR(IF(Z321="",0,Z321),"0")+IFERROR(IF(Z322="",0,Z322),"0")+IFERROR(IF(Z323="",0,Z323),"0")</f>
        <v>0.43617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170</v>
      </c>
      <c r="Y325" s="551">
        <f>IFERROR(SUM(Y320:Y323),"0")</f>
        <v>170.85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100</v>
      </c>
      <c r="Y327" s="550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100</v>
      </c>
      <c r="Y330" s="551">
        <f>IFERROR(Y327/H327,"0")+IFERROR(Y328/H328,"0")+IFERROR(Y329/H329,"0")</f>
        <v>100</v>
      </c>
      <c r="Z330" s="551">
        <f>IFERROR(IF(Z327="",0,Z327),"0")+IFERROR(IF(Z328="",0,Z328),"0")+IFERROR(IF(Z329="",0,Z329),"0")</f>
        <v>0.47400000000000003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200</v>
      </c>
      <c r="Y331" s="551">
        <f>IFERROR(SUM(Y327:Y329),"0")</f>
        <v>200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550</v>
      </c>
      <c r="Z337" s="551">
        <f>IFERROR(IF(Z334="",0,Z334),"0")+IFERROR(IF(Z335="",0,Z335),"0")+IFERROR(IF(Z336="",0,Z336),"0")</f>
        <v>3.5805000000000002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1155</v>
      </c>
      <c r="Y338" s="551">
        <f>IFERROR(SUM(Y334:Y336),"0")</f>
        <v>1155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1400</v>
      </c>
      <c r="Y342" s="550">
        <f t="shared" ref="Y342:Y348" si="3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1444.8</v>
      </c>
      <c r="BN342" s="64">
        <f t="shared" ref="BN342:BN348" si="40">IFERROR(Y342*I342/H342,"0")</f>
        <v>1455.12</v>
      </c>
      <c r="BO342" s="64">
        <f t="shared" ref="BO342:BO348" si="41">IFERROR(1/J342*(X342/H342),"0")</f>
        <v>1.9444444444444442</v>
      </c>
      <c r="BP342" s="64">
        <f t="shared" ref="BP342:BP348" si="42">IFERROR(1/J342*(Y342/H342),"0")</f>
        <v>1.9583333333333333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600</v>
      </c>
      <c r="Y343" s="550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226.33333333333331</v>
      </c>
      <c r="Y349" s="551">
        <f>IFERROR(Y342/H342,"0")+IFERROR(Y343/H343,"0")+IFERROR(Y344/H344,"0")+IFERROR(Y345/H345,"0")+IFERROR(Y346/H346,"0")+IFERROR(Y347/H347,"0")+IFERROR(Y348/H348,"0")</f>
        <v>228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4.9208099999999995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3365</v>
      </c>
      <c r="Y350" s="551">
        <f>IFERROR(SUM(Y342:Y348),"0")</f>
        <v>3390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40</v>
      </c>
      <c r="Y358" s="550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42.306666666666665</v>
      </c>
      <c r="BN358" s="64">
        <f>IFERROR(Y358*I358/H358,"0")</f>
        <v>47.594999999999999</v>
      </c>
      <c r="BO358" s="64">
        <f>IFERROR(1/J358*(X358/H358),"0")</f>
        <v>6.9444444444444448E-2</v>
      </c>
      <c r="BP358" s="64">
        <f>IFERROR(1/J358*(Y358/H358),"0")</f>
        <v>7.8125E-2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4.4444444444444446</v>
      </c>
      <c r="Y359" s="551">
        <f>IFERROR(Y357/H357,"0")+IFERROR(Y358/H358,"0")</f>
        <v>5</v>
      </c>
      <c r="Z359" s="551">
        <f>IFERROR(IF(Z357="",0,Z357),"0")+IFERROR(IF(Z358="",0,Z358),"0")</f>
        <v>9.4899999999999998E-2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40</v>
      </c>
      <c r="Y360" s="551">
        <f>IFERROR(SUM(Y357:Y358),"0")</f>
        <v>45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50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4.166666666666667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50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40</v>
      </c>
      <c r="Y377" s="550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4.4444444444444446</v>
      </c>
      <c r="Y379" s="551">
        <f>IFERROR(Y377/H377,"0")+IFERROR(Y378/H378,"0")</f>
        <v>5</v>
      </c>
      <c r="Z379" s="551">
        <f>IFERROR(IF(Z377="",0,Z377),"0")+IFERROR(IF(Z378="",0,Z378),"0")</f>
        <v>9.4899999999999998E-2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40</v>
      </c>
      <c r="Y380" s="551">
        <f>IFERROR(SUM(Y377:Y378),"0")</f>
        <v>45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70</v>
      </c>
      <c r="Y393" s="550">
        <f t="shared" si="43"/>
        <v>71.400000000000006</v>
      </c>
      <c r="Z393" s="36">
        <f t="shared" si="48"/>
        <v>0.17068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10.5</v>
      </c>
      <c r="Y394" s="550">
        <f t="shared" si="43"/>
        <v>10.5</v>
      </c>
      <c r="Z394" s="36">
        <f t="shared" si="48"/>
        <v>2.5100000000000001E-2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70</v>
      </c>
      <c r="Y396" s="550">
        <f t="shared" si="43"/>
        <v>71.400000000000006</v>
      </c>
      <c r="Z396" s="36">
        <f t="shared" si="48"/>
        <v>0.17068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74.333333333333329</v>
      </c>
      <c r="BN396" s="64">
        <f t="shared" si="45"/>
        <v>75.820000000000007</v>
      </c>
      <c r="BO396" s="64">
        <f t="shared" si="46"/>
        <v>0.14245014245014245</v>
      </c>
      <c r="BP396" s="64">
        <f t="shared" si="47"/>
        <v>0.14529914529914531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71.666666666666657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0.36646000000000001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150.5</v>
      </c>
      <c r="Y399" s="551">
        <f>IFERROR(SUM(Y388:Y397),"0")</f>
        <v>153.30000000000001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10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5.1851851851851851</v>
      </c>
      <c r="Y415" s="551">
        <f>IFERROR(Y411/H411,"0")+IFERROR(Y412/H412,"0")+IFERROR(Y413/H413,"0")+IFERROR(Y414/H414,"0")</f>
        <v>6</v>
      </c>
      <c r="Z415" s="551">
        <f>IFERROR(IF(Z411="",0,Z411),"0")+IFERROR(IF(Z412="",0,Z412),"0")+IFERROR(IF(Z413="",0,Z413),"0")+IFERROR(IF(Z414="",0,Z414),"0")</f>
        <v>3.8120000000000001E-2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17</v>
      </c>
      <c r="Y416" s="551">
        <f>IFERROR(SUM(Y411:Y414),"0")</f>
        <v>19.200000000000003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90</v>
      </c>
      <c r="Y432" s="550">
        <f t="shared" si="49"/>
        <v>95.04</v>
      </c>
      <c r="Z432" s="36">
        <f t="shared" si="50"/>
        <v>0.21528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96.136363636363626</v>
      </c>
      <c r="BN432" s="64">
        <f t="shared" si="52"/>
        <v>101.52000000000001</v>
      </c>
      <c r="BO432" s="64">
        <f t="shared" si="53"/>
        <v>0.16389860139860138</v>
      </c>
      <c r="BP432" s="64">
        <f t="shared" si="54"/>
        <v>0.17307692307692307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130</v>
      </c>
      <c r="Y435" s="550">
        <f t="shared" si="49"/>
        <v>132</v>
      </c>
      <c r="Z435" s="36">
        <f t="shared" si="50"/>
        <v>0.29899999999999999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138.86363636363635</v>
      </c>
      <c r="BN435" s="64">
        <f t="shared" si="52"/>
        <v>140.99999999999997</v>
      </c>
      <c r="BO435" s="64">
        <f t="shared" si="53"/>
        <v>0.23674242424242425</v>
      </c>
      <c r="BP435" s="64">
        <f t="shared" si="54"/>
        <v>0.24038461538461539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132</v>
      </c>
      <c r="Y438" s="550">
        <f t="shared" si="49"/>
        <v>134.4</v>
      </c>
      <c r="Z438" s="36">
        <f>IFERROR(IF(Y438=0,"",ROUNDUP(Y438/H438,0)*0.00902),"")</f>
        <v>0.25256000000000001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190.57500000000002</v>
      </c>
      <c r="BN438" s="64">
        <f t="shared" si="52"/>
        <v>194.04000000000002</v>
      </c>
      <c r="BO438" s="64">
        <f t="shared" si="53"/>
        <v>0.20833333333333334</v>
      </c>
      <c r="BP438" s="64">
        <f t="shared" si="54"/>
        <v>0.21212121212121215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180</v>
      </c>
      <c r="Y442" s="550">
        <f t="shared" si="49"/>
        <v>182.4</v>
      </c>
      <c r="Z442" s="36">
        <f>IFERROR(IF(Y442=0,"",ROUNDUP(Y442/H442,0)*0.00937),"")</f>
        <v>0.35605999999999999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261</v>
      </c>
      <c r="BN442" s="64">
        <f t="shared" si="52"/>
        <v>264.48</v>
      </c>
      <c r="BO442" s="64">
        <f t="shared" si="53"/>
        <v>0.3125</v>
      </c>
      <c r="BP442" s="64">
        <f t="shared" si="54"/>
        <v>0.31666666666666665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125.60606060606061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1.3501399999999999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632</v>
      </c>
      <c r="Y444" s="551">
        <f>IFERROR(SUM(Y430:Y442),"0")</f>
        <v>644.16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130</v>
      </c>
      <c r="Y446" s="550">
        <f>IFERROR(IF(X446="",0,CEILING((X446/$H446),1)*$H446),"")</f>
        <v>132</v>
      </c>
      <c r="Z446" s="36">
        <f>IFERROR(IF(Y446=0,"",ROUNDUP(Y446/H446,0)*0.01196),"")</f>
        <v>0.29899999999999999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138.86363636363635</v>
      </c>
      <c r="BN446" s="64">
        <f>IFERROR(Y446*I446/H446,"0")</f>
        <v>140.99999999999997</v>
      </c>
      <c r="BO446" s="64">
        <f>IFERROR(1/J446*(X446/H446),"0")</f>
        <v>0.23674242424242425</v>
      </c>
      <c r="BP446" s="64">
        <f>IFERROR(1/J446*(Y446/H446),"0")</f>
        <v>0.24038461538461539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24.621212121212121</v>
      </c>
      <c r="Y449" s="551">
        <f>IFERROR(Y446/H446,"0")+IFERROR(Y447/H447,"0")+IFERROR(Y448/H448,"0")</f>
        <v>25</v>
      </c>
      <c r="Z449" s="551">
        <f>IFERROR(IF(Z446="",0,Z446),"0")+IFERROR(IF(Z447="",0,Z447),"0")+IFERROR(IF(Z448="",0,Z448),"0")</f>
        <v>0.29899999999999999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130</v>
      </c>
      <c r="Y450" s="551">
        <f>IFERROR(SUM(Y446:Y448),"0")</f>
        <v>132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130</v>
      </c>
      <c r="Y454" s="550">
        <f t="shared" si="55"/>
        <v>132</v>
      </c>
      <c r="Z454" s="36">
        <f>IFERROR(IF(Y454=0,"",ROUNDUP(Y454/H454,0)*0.01196),"")</f>
        <v>0.29899999999999999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138.86363636363635</v>
      </c>
      <c r="BN454" s="64">
        <f t="shared" si="57"/>
        <v>140.99999999999997</v>
      </c>
      <c r="BO454" s="64">
        <f t="shared" si="58"/>
        <v>0.23674242424242425</v>
      </c>
      <c r="BP454" s="64">
        <f t="shared" si="59"/>
        <v>0.24038461538461539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60</v>
      </c>
      <c r="Y455" s="550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18</v>
      </c>
      <c r="Y456" s="550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78</v>
      </c>
      <c r="Y457" s="550">
        <f t="shared" si="55"/>
        <v>81.599999999999994</v>
      </c>
      <c r="Z457" s="36">
        <f>IFERROR(IF(Y457=0,"",ROUNDUP(Y457/H457,0)*0.00902),"")</f>
        <v>0.15334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108.71250000000002</v>
      </c>
      <c r="BN457" s="64">
        <f t="shared" si="57"/>
        <v>113.73</v>
      </c>
      <c r="BO457" s="64">
        <f t="shared" si="58"/>
        <v>0.12310606060606061</v>
      </c>
      <c r="BP457" s="64">
        <f t="shared" si="59"/>
        <v>0.12878787878787878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70.378787878787875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0.77312000000000003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356</v>
      </c>
      <c r="Y459" s="551">
        <f>IFERROR(SUM(Y452:Y457),"0")</f>
        <v>369.12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17513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17732.57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18817.64312866253</v>
      </c>
      <c r="Y502" s="551">
        <f>IFERROR(SUM(BN22:BN498),"0")</f>
        <v>19054.289000000001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33</v>
      </c>
      <c r="Y503" s="38">
        <f>ROUNDUP(SUM(BP22:BP498),0)</f>
        <v>33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19642.64312866253</v>
      </c>
      <c r="Y504" s="551">
        <f>GrossWeightTotalR+PalletQtyTotalR*25</f>
        <v>19879.289000000001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4163.4247851977734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4203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37.962320000000005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368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1023.3000000000001</v>
      </c>
      <c r="E511" s="46">
        <f>IFERROR(Y87*1,"0")+IFERROR(Y88*1,"0")+IFERROR(Y89*1,"0")+IFERROR(Y93*1,"0")+IFERROR(Y94*1,"0")+IFERROR(Y95*1,"0")+IFERROR(Y96*1,"0")+IFERROR(Y97*1,"0")</f>
        <v>1571.4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1690.02</v>
      </c>
      <c r="G511" s="46">
        <f>IFERROR(Y128*1,"0")+IFERROR(Y129*1,"0")+IFERROR(Y133*1,"0")+IFERROR(Y134*1,"0")+IFERROR(Y138*1,"0")+IFERROR(Y139*1,"0")</f>
        <v>172.08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926.94000000000017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2322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330.09999999999997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381.6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1126.5500000000002</v>
      </c>
      <c r="S511" s="46">
        <f>IFERROR(Y334*1,"0")+IFERROR(Y335*1,"0")+IFERROR(Y336*1,"0")</f>
        <v>1155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4476</v>
      </c>
      <c r="U511" s="46">
        <f>IFERROR(Y367*1,"0")+IFERROR(Y368*1,"0")+IFERROR(Y369*1,"0")+IFERROR(Y373*1,"0")+IFERROR(Y377*1,"0")+IFERROR(Y378*1,"0")+IFERROR(Y382*1,"0")</f>
        <v>105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153.30000000000001</v>
      </c>
      <c r="W511" s="46">
        <f>IFERROR(Y407*1,"0")+IFERROR(Y411*1,"0")+IFERROR(Y412*1,"0")+IFERROR(Y413*1,"0")+IFERROR(Y414*1,"0")</f>
        <v>19.200000000000003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1145.28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726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