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9F3A74-CCBF-400D-B1D5-DB99858918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Z69" i="1" s="1"/>
  <c r="Y66" i="1"/>
  <c r="P66" i="1"/>
  <c r="X64" i="1"/>
  <c r="X63" i="1"/>
  <c r="BO62" i="1"/>
  <c r="BN62" i="1"/>
  <c r="BM62" i="1"/>
  <c r="Z62" i="1"/>
  <c r="Y62" i="1"/>
  <c r="BP62" i="1" s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X290" i="1"/>
  <c r="Z30" i="1"/>
  <c r="Z37" i="1"/>
  <c r="BN34" i="1"/>
  <c r="Y37" i="1"/>
  <c r="BN36" i="1"/>
  <c r="BN91" i="1"/>
  <c r="BN93" i="1"/>
  <c r="BN95" i="1"/>
  <c r="Z102" i="1"/>
  <c r="Y112" i="1"/>
  <c r="Z111" i="1"/>
  <c r="BN107" i="1"/>
  <c r="BN109" i="1"/>
  <c r="Y173" i="1"/>
  <c r="BN170" i="1"/>
  <c r="Z189" i="1"/>
  <c r="Z197" i="1"/>
  <c r="BN193" i="1"/>
  <c r="BN195" i="1"/>
  <c r="BP67" i="1"/>
  <c r="BN67" i="1"/>
  <c r="Y70" i="1"/>
  <c r="Y81" i="1"/>
  <c r="Y80" i="1"/>
  <c r="BP79" i="1"/>
  <c r="BN79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X288" i="1"/>
  <c r="BP29" i="1"/>
  <c r="BN29" i="1"/>
  <c r="Y45" i="1"/>
  <c r="BP41" i="1"/>
  <c r="BN41" i="1"/>
  <c r="BP43" i="1"/>
  <c r="BN43" i="1"/>
  <c r="BP84" i="1"/>
  <c r="BN84" i="1"/>
  <c r="Y102" i="1"/>
  <c r="BP100" i="1"/>
  <c r="BN100" i="1"/>
  <c r="Y103" i="1"/>
  <c r="BP130" i="1"/>
  <c r="BN130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Z284" i="1"/>
  <c r="Y30" i="1"/>
  <c r="Y38" i="1"/>
  <c r="Z45" i="1"/>
  <c r="Y46" i="1"/>
  <c r="Z63" i="1"/>
  <c r="Z86" i="1"/>
  <c r="Y87" i="1"/>
  <c r="Z96" i="1"/>
  <c r="Y137" i="1"/>
  <c r="Y138" i="1"/>
  <c r="Z164" i="1"/>
  <c r="Y197" i="1"/>
  <c r="Y198" i="1"/>
  <c r="Z221" i="1"/>
  <c r="Z227" i="1"/>
  <c r="Z257" i="1"/>
  <c r="Y262" i="1"/>
  <c r="Y263" i="1"/>
  <c r="Z268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Y69" i="1"/>
  <c r="BP66" i="1"/>
  <c r="BN66" i="1"/>
  <c r="BP68" i="1"/>
  <c r="BN68" i="1"/>
  <c r="Z75" i="1"/>
  <c r="Y86" i="1"/>
  <c r="Y97" i="1"/>
  <c r="BP90" i="1"/>
  <c r="BN90" i="1"/>
  <c r="BP92" i="1"/>
  <c r="BN92" i="1"/>
  <c r="BP94" i="1"/>
  <c r="BN94" i="1"/>
  <c r="Y96" i="1"/>
  <c r="BP101" i="1"/>
  <c r="BN101" i="1"/>
  <c r="Y115" i="1"/>
  <c r="BP114" i="1"/>
  <c r="BN114" i="1"/>
  <c r="Y125" i="1"/>
  <c r="Y132" i="1"/>
  <c r="BP129" i="1"/>
  <c r="BN129" i="1"/>
  <c r="Y131" i="1"/>
  <c r="BP136" i="1"/>
  <c r="BN136" i="1"/>
  <c r="Y147" i="1"/>
  <c r="BP146" i="1"/>
  <c r="BN146" i="1"/>
  <c r="Y157" i="1"/>
  <c r="BP156" i="1"/>
  <c r="BN156" i="1"/>
  <c r="H9" i="1"/>
  <c r="Y76" i="1"/>
  <c r="BP73" i="1"/>
  <c r="BN73" i="1"/>
  <c r="Y75" i="1"/>
  <c r="BP85" i="1"/>
  <c r="BN85" i="1"/>
  <c r="Y111" i="1"/>
  <c r="BP106" i="1"/>
  <c r="BN106" i="1"/>
  <c r="BP108" i="1"/>
  <c r="BN108" i="1"/>
  <c r="BP110" i="1"/>
  <c r="BN110" i="1"/>
  <c r="BP124" i="1"/>
  <c r="BN124" i="1"/>
  <c r="Y142" i="1"/>
  <c r="BP141" i="1"/>
  <c r="BN141" i="1"/>
  <c r="Y152" i="1"/>
  <c r="BP151" i="1"/>
  <c r="BN151" i="1"/>
  <c r="BP163" i="1"/>
  <c r="BN163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X289" i="1" l="1"/>
  <c r="Y286" i="1"/>
  <c r="Z291" i="1"/>
  <c r="Y288" i="1"/>
  <c r="B299" i="1"/>
  <c r="Y290" i="1"/>
  <c r="Y287" i="1"/>
  <c r="Y289" i="1" s="1"/>
  <c r="A299" i="1" l="1"/>
  <c r="C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<sst xmlns="http://schemas.openxmlformats.org/spreadsheetml/2006/main" count="1290" uniqueCount="411">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</sst>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60" sqref="AA260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45908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0.54166666666666663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hidden="1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216</v>
      </c>
      <c r="Y260" s="279">
        <f>IFERROR(IF(X260="","",X260),"")</f>
        <v>216</v>
      </c>
      <c r="Z260" s="36">
        <f>IFERROR(IF(X260="","",X260*0.0155),"")</f>
        <v>3.3479999999999999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1352.1599999999999</v>
      </c>
      <c r="BN260" s="67">
        <f>IFERROR(Y260*I260,"0")</f>
        <v>1352.1599999999999</v>
      </c>
      <c r="BO260" s="67">
        <f>IFERROR(X260/J260,"0")</f>
        <v>2.5714285714285716</v>
      </c>
      <c r="BP260" s="67">
        <f>IFERROR(Y260/J260,"0")</f>
        <v>2.5714285714285716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216</v>
      </c>
      <c r="Y262" s="280">
        <f>IFERROR(SUM(Y260:Y261),"0")</f>
        <v>216</v>
      </c>
      <c r="Z262" s="280">
        <f>IFERROR(IF(Z260="",0,Z260),"0")+IFERROR(IF(Z261="",0,Z261),"0")</f>
        <v>3.3479999999999999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1296</v>
      </c>
      <c r="Y263" s="280">
        <f>IFERROR(SUMPRODUCT(Y260:Y261*H260:H261),"0")</f>
        <v>1296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378</v>
      </c>
      <c r="Y272" s="279">
        <f t="shared" si="6"/>
        <v>378</v>
      </c>
      <c r="Z272" s="36">
        <f>IFERROR(IF(X272="","",X272*0.00936),"")</f>
        <v>3.5380799999999999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1471.1759999999999</v>
      </c>
      <c r="BN272" s="67">
        <f t="shared" si="8"/>
        <v>1471.1759999999999</v>
      </c>
      <c r="BO272" s="67">
        <f t="shared" si="9"/>
        <v>3</v>
      </c>
      <c r="BP272" s="67">
        <f t="shared" si="10"/>
        <v>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240</v>
      </c>
      <c r="Y273" s="279">
        <f t="shared" si="6"/>
        <v>240</v>
      </c>
      <c r="Z273" s="36">
        <f>IFERROR(IF(X273="","",X273*0.0155),"")</f>
        <v>3.7199999999999998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1376.4</v>
      </c>
      <c r="BN273" s="67">
        <f t="shared" si="8"/>
        <v>1376.4</v>
      </c>
      <c r="BO273" s="67">
        <f t="shared" si="9"/>
        <v>2.8571428571428572</v>
      </c>
      <c r="BP273" s="67">
        <f t="shared" si="10"/>
        <v>2.8571428571428572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84</v>
      </c>
      <c r="Y274" s="279">
        <f t="shared" si="6"/>
        <v>84</v>
      </c>
      <c r="Z274" s="36">
        <f t="shared" ref="Z274:Z279" si="11">IFERROR(IF(X274="","",X274*0.00936),"")</f>
        <v>0.78624000000000005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268.12800000000004</v>
      </c>
      <c r="BN274" s="67">
        <f t="shared" si="8"/>
        <v>268.12800000000004</v>
      </c>
      <c r="BO274" s="67">
        <f t="shared" si="9"/>
        <v>0.66666666666666663</v>
      </c>
      <c r="BP274" s="67">
        <f t="shared" si="10"/>
        <v>0.66666666666666663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756</v>
      </c>
      <c r="Y275" s="279">
        <f t="shared" si="6"/>
        <v>756</v>
      </c>
      <c r="Z275" s="36">
        <f t="shared" si="11"/>
        <v>7.0761599999999998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2942.3519999999999</v>
      </c>
      <c r="BN275" s="67">
        <f t="shared" si="8"/>
        <v>2942.3519999999999</v>
      </c>
      <c r="BO275" s="67">
        <f t="shared" si="9"/>
        <v>6</v>
      </c>
      <c r="BP275" s="67">
        <f t="shared" si="10"/>
        <v>6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70</v>
      </c>
      <c r="Y276" s="279">
        <f t="shared" si="6"/>
        <v>70</v>
      </c>
      <c r="Z276" s="36">
        <f t="shared" si="11"/>
        <v>0.6552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272.44</v>
      </c>
      <c r="BN276" s="67">
        <f t="shared" si="8"/>
        <v>272.44</v>
      </c>
      <c r="BO276" s="67">
        <f t="shared" si="9"/>
        <v>0.55555555555555558</v>
      </c>
      <c r="BP276" s="67">
        <f t="shared" si="10"/>
        <v>0.55555555555555558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1528</v>
      </c>
      <c r="Y284" s="280">
        <f>IFERROR(SUM(Y271:Y283),"0")</f>
        <v>1528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15.775679999999999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6026.8000000000011</v>
      </c>
      <c r="Y285" s="280">
        <f>IFERROR(SUMPRODUCT(Y271:Y283*H271:H283),"0")</f>
        <v>6026.8000000000011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7322.8000000000011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7322.8000000000011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7682.655999999999</v>
      </c>
      <c r="Y287" s="280">
        <f>IFERROR(SUM(BN22:BN283),"0")</f>
        <v>7682.655999999999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16</v>
      </c>
      <c r="Y288" s="38">
        <f>ROUNDUP(SUM(BP22:BP283),0)</f>
        <v>16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8082.655999999999</v>
      </c>
      <c r="Y289" s="280">
        <f>GrossWeightTotalR+PalletQtyTotalR*25</f>
        <v>8082.655999999999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1744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1744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19.12368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7322.8000000000011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7322.8000000000011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6,00"/>
        <filter val="1 528,00"/>
        <filter val="1 744,00"/>
        <filter val="16"/>
        <filter val="216,00"/>
        <filter val="240,00"/>
        <filter val="378,00"/>
        <filter val="6 026,80"/>
        <filter val="7 322,80"/>
        <filter val="7 682,66"/>
        <filter val="70,00"/>
        <filter val="756,00"/>
        <filter val="8 082,66"/>
        <filter val="84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