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8E10204B-35C1-49CD-BCD0-68696D2EAB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Sheet!$A$3:$AR$73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3" i="1" l="1"/>
  <c r="AR72" i="1"/>
  <c r="AR70" i="1"/>
  <c r="AR69" i="1"/>
  <c r="AR67" i="1"/>
  <c r="AR66" i="1"/>
  <c r="AR65" i="1"/>
  <c r="AR63" i="1"/>
  <c r="AR61" i="1"/>
  <c r="AR58" i="1"/>
  <c r="AR57" i="1"/>
  <c r="AR54" i="1"/>
  <c r="AR53" i="1"/>
  <c r="AR52" i="1"/>
  <c r="AR49" i="1"/>
  <c r="AR48" i="1"/>
  <c r="AR47" i="1"/>
  <c r="AR46" i="1"/>
  <c r="AR45" i="1"/>
  <c r="AR44" i="1"/>
  <c r="AR41" i="1"/>
  <c r="AR40" i="1"/>
  <c r="AR39" i="1"/>
  <c r="AR38" i="1"/>
  <c r="AR37" i="1"/>
  <c r="AR36" i="1"/>
  <c r="AR35" i="1"/>
  <c r="AR32" i="1"/>
  <c r="AR31" i="1"/>
  <c r="AR30" i="1"/>
  <c r="AR28" i="1"/>
  <c r="AR26" i="1"/>
  <c r="AR25" i="1"/>
  <c r="AR24" i="1"/>
  <c r="AR23" i="1"/>
  <c r="AR21" i="1"/>
  <c r="AR19" i="1"/>
  <c r="AR13" i="1"/>
  <c r="AR11" i="1"/>
  <c r="AR10" i="1"/>
  <c r="AR8" i="1"/>
  <c r="AQ73" i="1"/>
  <c r="AQ72" i="1"/>
  <c r="AQ70" i="1"/>
  <c r="AQ69" i="1"/>
  <c r="AQ67" i="1"/>
  <c r="AQ66" i="1"/>
  <c r="AQ65" i="1"/>
  <c r="AQ63" i="1"/>
  <c r="AQ61" i="1"/>
  <c r="AQ58" i="1"/>
  <c r="AQ57" i="1"/>
  <c r="AQ54" i="1"/>
  <c r="AQ53" i="1"/>
  <c r="AQ52" i="1"/>
  <c r="AQ49" i="1"/>
  <c r="AQ48" i="1"/>
  <c r="AQ47" i="1"/>
  <c r="AQ46" i="1"/>
  <c r="AQ45" i="1"/>
  <c r="AQ44" i="1"/>
  <c r="AQ41" i="1"/>
  <c r="AQ40" i="1"/>
  <c r="AQ39" i="1"/>
  <c r="AQ38" i="1"/>
  <c r="AQ37" i="1"/>
  <c r="AQ36" i="1"/>
  <c r="AQ35" i="1"/>
  <c r="AQ32" i="1"/>
  <c r="AQ31" i="1"/>
  <c r="AQ30" i="1"/>
  <c r="AQ28" i="1"/>
  <c r="AQ26" i="1"/>
  <c r="AQ25" i="1"/>
  <c r="AQ24" i="1"/>
  <c r="AQ23" i="1"/>
  <c r="AQ21" i="1"/>
  <c r="AQ19" i="1"/>
  <c r="AQ13" i="1"/>
  <c r="AQ11" i="1"/>
  <c r="AQ10" i="1"/>
  <c r="AQ8" i="1"/>
  <c r="AK73" i="1"/>
  <c r="AK54" i="1"/>
  <c r="S54" i="1" s="1"/>
  <c r="AK52" i="1"/>
  <c r="S52" i="1" s="1"/>
  <c r="AK39" i="1"/>
  <c r="S73" i="1"/>
  <c r="S39" i="1"/>
  <c r="AP5" i="1"/>
  <c r="AR5" i="1" l="1"/>
  <c r="AQ5" i="1"/>
  <c r="AI55" i="1"/>
  <c r="AI54" i="1"/>
  <c r="AK43" i="1"/>
  <c r="AI39" i="1"/>
  <c r="AK16" i="1"/>
  <c r="AL16" i="1" s="1"/>
  <c r="AK12" i="1"/>
  <c r="AO73" i="1"/>
  <c r="AI73" i="1"/>
  <c r="P73" i="1"/>
  <c r="W73" i="1" s="1"/>
  <c r="L73" i="1"/>
  <c r="P72" i="1"/>
  <c r="R72" i="1" s="1"/>
  <c r="AK72" i="1" s="1"/>
  <c r="S72" i="1" s="1"/>
  <c r="L72" i="1"/>
  <c r="P71" i="1"/>
  <c r="W71" i="1" s="1"/>
  <c r="L71" i="1"/>
  <c r="P70" i="1"/>
  <c r="R70" i="1" s="1"/>
  <c r="AK70" i="1" s="1"/>
  <c r="S70" i="1" s="1"/>
  <c r="L70" i="1"/>
  <c r="P69" i="1"/>
  <c r="L69" i="1"/>
  <c r="F68" i="1"/>
  <c r="E68" i="1"/>
  <c r="P68" i="1" s="1"/>
  <c r="P67" i="1"/>
  <c r="L67" i="1"/>
  <c r="P66" i="1"/>
  <c r="R66" i="1" s="1"/>
  <c r="AK66" i="1" s="1"/>
  <c r="S66" i="1" s="1"/>
  <c r="L66" i="1"/>
  <c r="P65" i="1"/>
  <c r="L65" i="1"/>
  <c r="P64" i="1"/>
  <c r="W64" i="1" s="1"/>
  <c r="L64" i="1"/>
  <c r="P63" i="1"/>
  <c r="L63" i="1"/>
  <c r="P62" i="1"/>
  <c r="W62" i="1" s="1"/>
  <c r="L62" i="1"/>
  <c r="P61" i="1"/>
  <c r="L61" i="1"/>
  <c r="P60" i="1"/>
  <c r="L60" i="1"/>
  <c r="P59" i="1"/>
  <c r="V59" i="1" s="1"/>
  <c r="L59" i="1"/>
  <c r="P58" i="1"/>
  <c r="L58" i="1"/>
  <c r="P57" i="1"/>
  <c r="L57" i="1"/>
  <c r="P56" i="1"/>
  <c r="L56" i="1"/>
  <c r="P55" i="1"/>
  <c r="W55" i="1" s="1"/>
  <c r="L55" i="1"/>
  <c r="AL54" i="1"/>
  <c r="P54" i="1"/>
  <c r="W54" i="1" s="1"/>
  <c r="L54" i="1"/>
  <c r="P53" i="1"/>
  <c r="L53" i="1"/>
  <c r="AI52" i="1"/>
  <c r="P52" i="1"/>
  <c r="W52" i="1" s="1"/>
  <c r="L52" i="1"/>
  <c r="P51" i="1"/>
  <c r="W51" i="1" s="1"/>
  <c r="L51" i="1"/>
  <c r="P50" i="1"/>
  <c r="W50" i="1" s="1"/>
  <c r="L50" i="1"/>
  <c r="P49" i="1"/>
  <c r="L49" i="1"/>
  <c r="P48" i="1"/>
  <c r="R48" i="1" s="1"/>
  <c r="AK48" i="1" s="1"/>
  <c r="S48" i="1" s="1"/>
  <c r="L48" i="1"/>
  <c r="P47" i="1"/>
  <c r="L47" i="1"/>
  <c r="P46" i="1"/>
  <c r="R46" i="1" s="1"/>
  <c r="AK46" i="1" s="1"/>
  <c r="S46" i="1" s="1"/>
  <c r="L46" i="1"/>
  <c r="P45" i="1"/>
  <c r="L45" i="1"/>
  <c r="P44" i="1"/>
  <c r="L44" i="1"/>
  <c r="AI43" i="1"/>
  <c r="P43" i="1"/>
  <c r="W43" i="1" s="1"/>
  <c r="L43" i="1"/>
  <c r="P42" i="1"/>
  <c r="V42" i="1" s="1"/>
  <c r="L42" i="1"/>
  <c r="P41" i="1"/>
  <c r="L41" i="1"/>
  <c r="P40" i="1"/>
  <c r="W40" i="1" s="1"/>
  <c r="L40" i="1"/>
  <c r="P39" i="1"/>
  <c r="W39" i="1" s="1"/>
  <c r="L39" i="1"/>
  <c r="P38" i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P33" i="1"/>
  <c r="W33" i="1" s="1"/>
  <c r="L33" i="1"/>
  <c r="P32" i="1"/>
  <c r="L32" i="1"/>
  <c r="P31" i="1"/>
  <c r="R31" i="1" s="1"/>
  <c r="AK31" i="1" s="1"/>
  <c r="S31" i="1" s="1"/>
  <c r="L31" i="1"/>
  <c r="P30" i="1"/>
  <c r="L30" i="1"/>
  <c r="P29" i="1"/>
  <c r="L29" i="1"/>
  <c r="P28" i="1"/>
  <c r="L28" i="1"/>
  <c r="P27" i="1"/>
  <c r="V27" i="1" s="1"/>
  <c r="L27" i="1"/>
  <c r="F26" i="1"/>
  <c r="E26" i="1"/>
  <c r="P25" i="1"/>
  <c r="L25" i="1"/>
  <c r="P24" i="1"/>
  <c r="W24" i="1" s="1"/>
  <c r="L24" i="1"/>
  <c r="P23" i="1"/>
  <c r="W23" i="1" s="1"/>
  <c r="L23" i="1"/>
  <c r="AK22" i="1"/>
  <c r="AL22" i="1" s="1"/>
  <c r="AI22" i="1"/>
  <c r="P22" i="1"/>
  <c r="W22" i="1" s="1"/>
  <c r="L22" i="1"/>
  <c r="P21" i="1"/>
  <c r="L21" i="1"/>
  <c r="P20" i="1"/>
  <c r="V20" i="1" s="1"/>
  <c r="L20" i="1"/>
  <c r="P19" i="1"/>
  <c r="W19" i="1" s="1"/>
  <c r="L19" i="1"/>
  <c r="P18" i="1"/>
  <c r="L18" i="1"/>
  <c r="P17" i="1"/>
  <c r="W17" i="1" s="1"/>
  <c r="L17" i="1"/>
  <c r="AI16" i="1"/>
  <c r="P16" i="1"/>
  <c r="W16" i="1" s="1"/>
  <c r="L16" i="1"/>
  <c r="P15" i="1"/>
  <c r="L15" i="1"/>
  <c r="P14" i="1"/>
  <c r="W14" i="1" s="1"/>
  <c r="L14" i="1"/>
  <c r="P13" i="1"/>
  <c r="L13" i="1"/>
  <c r="AI12" i="1"/>
  <c r="P12" i="1"/>
  <c r="W12" i="1" s="1"/>
  <c r="L12" i="1"/>
  <c r="P11" i="1"/>
  <c r="L11" i="1"/>
  <c r="P10" i="1"/>
  <c r="L10" i="1"/>
  <c r="P9" i="1"/>
  <c r="L9" i="1"/>
  <c r="P8" i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3" i="1" l="1"/>
  <c r="R13" i="1"/>
  <c r="AK13" i="1" s="1"/>
  <c r="S13" i="1" s="1"/>
  <c r="W41" i="1"/>
  <c r="R41" i="1"/>
  <c r="AK41" i="1" s="1"/>
  <c r="S41" i="1" s="1"/>
  <c r="W53" i="1"/>
  <c r="R53" i="1"/>
  <c r="AK53" i="1" s="1"/>
  <c r="S53" i="1" s="1"/>
  <c r="W8" i="1"/>
  <c r="R8" i="1"/>
  <c r="AK8" i="1" s="1"/>
  <c r="S8" i="1" s="1"/>
  <c r="W10" i="1"/>
  <c r="R10" i="1"/>
  <c r="AK10" i="1" s="1"/>
  <c r="S10" i="1" s="1"/>
  <c r="W11" i="1"/>
  <c r="R11" i="1"/>
  <c r="AK11" i="1" s="1"/>
  <c r="S11" i="1" s="1"/>
  <c r="W21" i="1"/>
  <c r="R21" i="1"/>
  <c r="AK21" i="1" s="1"/>
  <c r="S21" i="1" s="1"/>
  <c r="W25" i="1"/>
  <c r="R25" i="1"/>
  <c r="AK25" i="1" s="1"/>
  <c r="S25" i="1" s="1"/>
  <c r="W28" i="1"/>
  <c r="R28" i="1"/>
  <c r="AK28" i="1" s="1"/>
  <c r="S28" i="1" s="1"/>
  <c r="W30" i="1"/>
  <c r="R30" i="1"/>
  <c r="AK30" i="1" s="1"/>
  <c r="S30" i="1" s="1"/>
  <c r="W32" i="1"/>
  <c r="R32" i="1"/>
  <c r="AK32" i="1" s="1"/>
  <c r="S32" i="1" s="1"/>
  <c r="W38" i="1"/>
  <c r="R38" i="1"/>
  <c r="AK38" i="1" s="1"/>
  <c r="S38" i="1" s="1"/>
  <c r="W44" i="1"/>
  <c r="R44" i="1"/>
  <c r="AK44" i="1" s="1"/>
  <c r="S44" i="1" s="1"/>
  <c r="W45" i="1"/>
  <c r="R45" i="1"/>
  <c r="AK45" i="1" s="1"/>
  <c r="S45" i="1" s="1"/>
  <c r="R47" i="1"/>
  <c r="W49" i="1"/>
  <c r="R49" i="1"/>
  <c r="AK49" i="1" s="1"/>
  <c r="S49" i="1" s="1"/>
  <c r="W57" i="1"/>
  <c r="R57" i="1"/>
  <c r="AK57" i="1" s="1"/>
  <c r="S57" i="1" s="1"/>
  <c r="W58" i="1"/>
  <c r="R58" i="1"/>
  <c r="AK58" i="1" s="1"/>
  <c r="S58" i="1" s="1"/>
  <c r="W61" i="1"/>
  <c r="R61" i="1"/>
  <c r="AK61" i="1" s="1"/>
  <c r="S61" i="1" s="1"/>
  <c r="W63" i="1"/>
  <c r="R63" i="1"/>
  <c r="AK63" i="1" s="1"/>
  <c r="S63" i="1" s="1"/>
  <c r="W65" i="1"/>
  <c r="R65" i="1"/>
  <c r="W67" i="1"/>
  <c r="R67" i="1"/>
  <c r="W69" i="1"/>
  <c r="R69" i="1"/>
  <c r="W31" i="1"/>
  <c r="F5" i="1"/>
  <c r="R19" i="1"/>
  <c r="AK19" i="1" s="1"/>
  <c r="S19" i="1" s="1"/>
  <c r="R36" i="1"/>
  <c r="AK36" i="1" s="1"/>
  <c r="S36" i="1" s="1"/>
  <c r="V60" i="1"/>
  <c r="W60" i="1"/>
  <c r="AI68" i="1"/>
  <c r="AK68" i="1"/>
  <c r="AL68" i="1" s="1"/>
  <c r="W72" i="1"/>
  <c r="AL12" i="1"/>
  <c r="S12" i="1"/>
  <c r="V12" i="1" s="1"/>
  <c r="AO43" i="1"/>
  <c r="S43" i="1"/>
  <c r="V43" i="1" s="1"/>
  <c r="W6" i="1"/>
  <c r="W9" i="1"/>
  <c r="W15" i="1"/>
  <c r="V15" i="1"/>
  <c r="W18" i="1"/>
  <c r="V18" i="1"/>
  <c r="W29" i="1"/>
  <c r="AI31" i="1"/>
  <c r="AO31" i="1"/>
  <c r="W46" i="1"/>
  <c r="W48" i="1"/>
  <c r="AK55" i="1"/>
  <c r="W56" i="1"/>
  <c r="W66" i="1"/>
  <c r="W70" i="1"/>
  <c r="R23" i="1"/>
  <c r="AK23" i="1" s="1"/>
  <c r="S23" i="1" s="1"/>
  <c r="R40" i="1"/>
  <c r="AK40" i="1" s="1"/>
  <c r="S40" i="1" s="1"/>
  <c r="R24" i="1"/>
  <c r="AK24" i="1" s="1"/>
  <c r="S24" i="1" s="1"/>
  <c r="R35" i="1"/>
  <c r="AK35" i="1" s="1"/>
  <c r="S35" i="1" s="1"/>
  <c r="R37" i="1"/>
  <c r="AK37" i="1" s="1"/>
  <c r="S37" i="1" s="1"/>
  <c r="AL52" i="1"/>
  <c r="V52" i="1"/>
  <c r="AO52" i="1"/>
  <c r="AO12" i="1"/>
  <c r="W20" i="1"/>
  <c r="V34" i="1"/>
  <c r="W68" i="1"/>
  <c r="V14" i="1"/>
  <c r="S16" i="1"/>
  <c r="V16" i="1" s="1"/>
  <c r="AO16" i="1"/>
  <c r="S22" i="1"/>
  <c r="V22" i="1" s="1"/>
  <c r="AO22" i="1"/>
  <c r="W27" i="1"/>
  <c r="V33" i="1"/>
  <c r="W42" i="1"/>
  <c r="AL43" i="1"/>
  <c r="V54" i="1"/>
  <c r="AO54" i="1"/>
  <c r="AL73" i="1"/>
  <c r="V7" i="1"/>
  <c r="P26" i="1"/>
  <c r="R26" i="1" s="1"/>
  <c r="AK26" i="1" s="1"/>
  <c r="S26" i="1" s="1"/>
  <c r="E5" i="1"/>
  <c r="L26" i="1"/>
  <c r="AL39" i="1"/>
  <c r="AO39" i="1"/>
  <c r="V39" i="1"/>
  <c r="W47" i="1"/>
  <c r="L68" i="1"/>
  <c r="W59" i="1"/>
  <c r="V73" i="1"/>
  <c r="AI69" i="1" l="1"/>
  <c r="AK69" i="1"/>
  <c r="S69" i="1" s="1"/>
  <c r="AI67" i="1"/>
  <c r="AK67" i="1"/>
  <c r="S67" i="1" s="1"/>
  <c r="AI65" i="1"/>
  <c r="AK65" i="1"/>
  <c r="S65" i="1" s="1"/>
  <c r="AI47" i="1"/>
  <c r="AK47" i="1"/>
  <c r="S47" i="1" s="1"/>
  <c r="AL31" i="1"/>
  <c r="V31" i="1"/>
  <c r="AI36" i="1"/>
  <c r="AI19" i="1"/>
  <c r="AI32" i="1"/>
  <c r="AI10" i="1"/>
  <c r="AI28" i="1"/>
  <c r="AI8" i="1"/>
  <c r="AI61" i="1"/>
  <c r="AI25" i="1"/>
  <c r="S68" i="1"/>
  <c r="V68" i="1" s="1"/>
  <c r="AI26" i="1"/>
  <c r="AI64" i="1"/>
  <c r="AK64" i="1"/>
  <c r="AI58" i="1"/>
  <c r="AI44" i="1"/>
  <c r="AI37" i="1"/>
  <c r="AI24" i="1"/>
  <c r="AK17" i="1"/>
  <c r="AI17" i="1"/>
  <c r="AI11" i="1"/>
  <c r="AI63" i="1"/>
  <c r="AI49" i="1"/>
  <c r="AI40" i="1"/>
  <c r="AI23" i="1"/>
  <c r="AI70" i="1"/>
  <c r="AI66" i="1"/>
  <c r="AI56" i="1"/>
  <c r="AK56" i="1"/>
  <c r="AO55" i="1"/>
  <c r="S55" i="1"/>
  <c r="V55" i="1" s="1"/>
  <c r="AI46" i="1"/>
  <c r="AK9" i="1"/>
  <c r="AI9" i="1"/>
  <c r="AK51" i="1"/>
  <c r="AI51" i="1"/>
  <c r="AI72" i="1"/>
  <c r="AO68" i="1"/>
  <c r="AL55" i="1"/>
  <c r="R5" i="1"/>
  <c r="AI62" i="1"/>
  <c r="AK62" i="1"/>
  <c r="AK50" i="1"/>
  <c r="AI50" i="1"/>
  <c r="AI41" i="1"/>
  <c r="AI35" i="1"/>
  <c r="AI21" i="1"/>
  <c r="AI13" i="1"/>
  <c r="AK71" i="1"/>
  <c r="AI71" i="1"/>
  <c r="AI57" i="1"/>
  <c r="AI45" i="1"/>
  <c r="AI38" i="1"/>
  <c r="AI48" i="1"/>
  <c r="AI29" i="1"/>
  <c r="AK29" i="1"/>
  <c r="AK6" i="1"/>
  <c r="AI6" i="1"/>
  <c r="AI53" i="1"/>
  <c r="AI30" i="1"/>
  <c r="L5" i="1"/>
  <c r="W26" i="1"/>
  <c r="P5" i="1"/>
  <c r="AL69" i="1" l="1"/>
  <c r="AO47" i="1"/>
  <c r="AO67" i="1"/>
  <c r="AO65" i="1"/>
  <c r="AL47" i="1"/>
  <c r="V47" i="1"/>
  <c r="AO69" i="1"/>
  <c r="V65" i="1"/>
  <c r="AL65" i="1"/>
  <c r="V67" i="1"/>
  <c r="V69" i="1"/>
  <c r="AL67" i="1"/>
  <c r="AO25" i="1"/>
  <c r="V25" i="1"/>
  <c r="AL25" i="1"/>
  <c r="AL8" i="1"/>
  <c r="V8" i="1"/>
  <c r="AO8" i="1"/>
  <c r="AL10" i="1"/>
  <c r="V10" i="1"/>
  <c r="AO10" i="1"/>
  <c r="AL19" i="1"/>
  <c r="AO19" i="1"/>
  <c r="V19" i="1"/>
  <c r="V36" i="1"/>
  <c r="AL36" i="1"/>
  <c r="AO36" i="1"/>
  <c r="AO61" i="1"/>
  <c r="V61" i="1"/>
  <c r="AL61" i="1"/>
  <c r="AO28" i="1"/>
  <c r="V28" i="1"/>
  <c r="AL28" i="1"/>
  <c r="AO32" i="1"/>
  <c r="AL32" i="1"/>
  <c r="V32" i="1"/>
  <c r="AI5" i="1"/>
  <c r="S29" i="1"/>
  <c r="V29" i="1" s="1"/>
  <c r="AL29" i="1"/>
  <c r="AO29" i="1"/>
  <c r="AL48" i="1"/>
  <c r="V48" i="1"/>
  <c r="AO48" i="1"/>
  <c r="AL35" i="1"/>
  <c r="V35" i="1"/>
  <c r="AO35" i="1"/>
  <c r="AL62" i="1"/>
  <c r="AO62" i="1"/>
  <c r="S62" i="1"/>
  <c r="V62" i="1" s="1"/>
  <c r="AL72" i="1"/>
  <c r="AO72" i="1"/>
  <c r="V72" i="1"/>
  <c r="AL46" i="1"/>
  <c r="V46" i="1"/>
  <c r="AO46" i="1"/>
  <c r="AL56" i="1"/>
  <c r="S56" i="1"/>
  <c r="V56" i="1" s="1"/>
  <c r="AO56" i="1"/>
  <c r="AL70" i="1"/>
  <c r="V70" i="1"/>
  <c r="AO70" i="1"/>
  <c r="AL64" i="1"/>
  <c r="S64" i="1"/>
  <c r="V64" i="1" s="1"/>
  <c r="AO64" i="1"/>
  <c r="AL26" i="1"/>
  <c r="V26" i="1"/>
  <c r="AO26" i="1"/>
  <c r="AO30" i="1"/>
  <c r="V30" i="1"/>
  <c r="AL30" i="1"/>
  <c r="AO53" i="1"/>
  <c r="V53" i="1"/>
  <c r="AL53" i="1"/>
  <c r="AO6" i="1"/>
  <c r="S6" i="1"/>
  <c r="AL6" i="1"/>
  <c r="AK5" i="1"/>
  <c r="AO38" i="1"/>
  <c r="V38" i="1"/>
  <c r="AL38" i="1"/>
  <c r="AO45" i="1"/>
  <c r="V45" i="1"/>
  <c r="AL45" i="1"/>
  <c r="AO57" i="1"/>
  <c r="V57" i="1"/>
  <c r="AL57" i="1"/>
  <c r="AO71" i="1"/>
  <c r="S71" i="1"/>
  <c r="V71" i="1" s="1"/>
  <c r="AL71" i="1"/>
  <c r="V13" i="1"/>
  <c r="AL13" i="1"/>
  <c r="AO13" i="1"/>
  <c r="V21" i="1"/>
  <c r="AL21" i="1"/>
  <c r="AO21" i="1"/>
  <c r="AO41" i="1"/>
  <c r="AL41" i="1"/>
  <c r="V41" i="1"/>
  <c r="AL50" i="1"/>
  <c r="AO50" i="1"/>
  <c r="S50" i="1"/>
  <c r="V50" i="1" s="1"/>
  <c r="AO51" i="1"/>
  <c r="S51" i="1"/>
  <c r="V51" i="1" s="1"/>
  <c r="AL51" i="1"/>
  <c r="AO9" i="1"/>
  <c r="AL9" i="1"/>
  <c r="S9" i="1"/>
  <c r="V9" i="1" s="1"/>
  <c r="AL66" i="1"/>
  <c r="V66" i="1"/>
  <c r="AO66" i="1"/>
  <c r="AO23" i="1"/>
  <c r="V23" i="1"/>
  <c r="AL23" i="1"/>
  <c r="AO40" i="1"/>
  <c r="V40" i="1"/>
  <c r="AL40" i="1"/>
  <c r="AO49" i="1"/>
  <c r="V49" i="1"/>
  <c r="AL49" i="1"/>
  <c r="AO63" i="1"/>
  <c r="V63" i="1"/>
  <c r="AL63" i="1"/>
  <c r="V11" i="1"/>
  <c r="AL11" i="1"/>
  <c r="AO11" i="1"/>
  <c r="S17" i="1"/>
  <c r="V17" i="1" s="1"/>
  <c r="AL17" i="1"/>
  <c r="AO17" i="1"/>
  <c r="V24" i="1"/>
  <c r="AL24" i="1"/>
  <c r="AO24" i="1"/>
  <c r="AL37" i="1"/>
  <c r="V37" i="1"/>
  <c r="AO37" i="1"/>
  <c r="AL44" i="1"/>
  <c r="AO44" i="1"/>
  <c r="V44" i="1"/>
  <c r="AL58" i="1"/>
  <c r="AO58" i="1"/>
  <c r="V58" i="1"/>
  <c r="AL5" i="1" l="1"/>
  <c r="AO5" i="1"/>
  <c r="V6" i="1"/>
  <c r="S5" i="1"/>
</calcChain>
</file>

<file path=xl/sharedStrings.xml><?xml version="1.0" encoding="utf-8"?>
<sst xmlns="http://schemas.openxmlformats.org/spreadsheetml/2006/main" count="299" uniqueCount="136">
  <si>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</si>
  <si>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</si>
  <si>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</si>
  <si>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</si>
  <si>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</si>
  <si>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</si>
  <si>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</si>
  <si>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</si>
  <si>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</si>
  <si>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</si>
  <si>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</si>
  <si>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</si>
  <si>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</si>
  <si>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</si>
  <si>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</si>
  <si>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</si>
  <si>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</si>
  <si>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</si>
  <si>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</si>
  <si>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</si>
  <si>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</si>
  <si>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</si>
  <si>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</si>
  <si>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</si>
  <si>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</si>
  <si>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</si>
  <si>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</si>
  <si>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</si>
  <si>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</si>
  <si>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</si>
  <si>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</si>
  <si>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</si>
  <si>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</si>
  <si>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</si>
  <si>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</si>
  <si>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</si>
  <si>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</si>
  <si>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</si>
  <si>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</si>
  <si>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</si>
  <si>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</si>
  <si>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</si>
  <si>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</si>
  <si>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</si>
  <si>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</si>
  <si>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</si>
  <si>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</si>
  <si>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</si>
  <si>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</si>
  <si>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</si>
  <si>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</si>
  <si>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</si>
  <si>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</si>
  <si>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</si>
  <si>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</si>
  <si>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</si>
  <si>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</si>
  <si>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</si>
  <si>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</si>
  <si>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</si>
  <si>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</si>
  <si>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</si>
  <si>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</si>
  <si>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</si>
  <si>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</si>
  <si>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</si>
  <si>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</si>
  <si>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</si>
  <si>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</si>
  <si>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</si>
  <si>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</si>
  <si>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</si>
  <si>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</si>
  <si>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</si>
  <si>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</si>
  <si>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</si>
  <si>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</si>
  <si>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</si>
  <si>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</si>
  <si>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</si>
  <si>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</si>
  <si>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</si>
  <si>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</si>
  <si>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</si>
  <si>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</si>
  <si>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</si>
  <si>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</si>
  <si>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</si>
  <si>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</si>
  <si>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</si>
  <si>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</si>
  <si>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</si>
  <si>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</si>
  <si>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</si>
  <si>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</si>
  <si>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</si>
  <si>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</si>
  <si>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</si>
  <si>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</si>
  <si>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</si>
  <si>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</si>
  <si>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</si>
  <si>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</si>
  <si>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</si>
  <si>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</si>
  <si>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</si>
  <si>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</si>
  <si>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нужно увеличить продажи!!!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</si>
  <si>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</si>
  <si>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</si>
  <si>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</si>
  <si>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</si>
  <si>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</si>
  <si>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</si>
  <si>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</si>
  <si>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</si>
  <si>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</si>
  <si>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</si>
  <si>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</si>
  <si>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</si>
  <si>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</si>
  <si>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</si>
  <si>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</si>
  <si>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</si>
  <si>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</si>
  <si>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</si>
  <si>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</si>
  <si>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</si>
  <si>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</si>
  <si>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</si>
  <si>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</si>
  <si>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</si>
  <si>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 мин. заказ 420 шт.</t>
    </r>
  </si>
  <si>
    <t>итого</t>
  </si>
  <si>
    <t>08,09,(1)</t>
  </si>
  <si>
    <t>08,09,(2)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</si>
</sst>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6" fontId="1" fillId="0" borderId="1" xfId="1" applyNumberFormat="1"/>
    <xf numFmtId="164" fontId="7" fillId="2" borderId="1" xfId="1" applyNumberFormat="1" applyFont="1" applyFill="1"/>
    <xf numFmtId="164" fontId="1" fillId="10" borderId="2" xfId="1" applyNumberFormat="1" applyFill="1" applyBorder="1"/>
    <xf numFmtId="165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8" sqref="AH8"/>
    </sheetView>
  </sheetViews>
  <sheetFormatPr defaultRowHeight="15" x14ac:dyDescent="0.25"/>
  <cols>
    <col min="1" max="1" width="57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20" width="7" customWidth="1"/>
    <col min="21" max="21" width="6.5703125" customWidth="1"/>
    <col min="22" max="23" width="5" customWidth="1"/>
    <col min="24" max="33" width="6" customWidth="1"/>
    <col min="34" max="34" width="11.5703125" customWidth="1"/>
    <col min="35" max="35" width="6.85546875" customWidth="1"/>
    <col min="36" max="36" width="6" style="5" customWidth="1"/>
    <col min="37" max="37" width="7" style="12" customWidth="1"/>
    <col min="38" max="38" width="6.85546875" customWidth="1"/>
    <col min="39" max="40" width="5" customWidth="1"/>
    <col min="41" max="41" width="6" style="12" customWidth="1"/>
    <col min="42" max="42" width="7" style="12" customWidth="1"/>
    <col min="43" max="43" width="6.85546875" customWidth="1"/>
    <col min="44" max="44" width="6" style="12" customWidth="1"/>
    <col min="45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9">
        <v>2.8</v>
      </c>
      <c r="S1" s="29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9"/>
      <c r="AQ1" s="24"/>
      <c r="AR1" s="9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9"/>
      <c r="AQ2" s="24"/>
      <c r="AR2" s="9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30" t="s">
        <v>133</v>
      </c>
      <c r="S3" s="30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10" t="s">
        <v>26</v>
      </c>
      <c r="AQ3" s="1" t="s">
        <v>27</v>
      </c>
      <c r="AR3" s="10" t="s">
        <v>30</v>
      </c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32" t="s">
        <v>134</v>
      </c>
      <c r="AL4" s="24"/>
      <c r="AM4" s="24"/>
      <c r="AN4" s="24"/>
      <c r="AO4" s="9"/>
      <c r="AP4" s="32" t="s">
        <v>135</v>
      </c>
      <c r="AQ4" s="24"/>
      <c r="AR4" s="9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SUM(E6:E499)</f>
        <v>18845.400000000001</v>
      </c>
      <c r="F5" s="3">
        <f>SUM(F6:F499)</f>
        <v>23169.800000000003</v>
      </c>
      <c r="G5" s="7"/>
      <c r="H5" s="24"/>
      <c r="I5" s="24"/>
      <c r="J5" s="24"/>
      <c r="K5" s="3">
        <f t="shared" ref="K5:T5" si="0">SUM(K6:K499)</f>
        <v>18949.7</v>
      </c>
      <c r="L5" s="3">
        <f t="shared" si="0"/>
        <v>-104.29999999999998</v>
      </c>
      <c r="M5" s="3">
        <f t="shared" si="0"/>
        <v>0</v>
      </c>
      <c r="N5" s="3">
        <f t="shared" si="0"/>
        <v>0</v>
      </c>
      <c r="O5" s="3">
        <f t="shared" si="0"/>
        <v>11133.4</v>
      </c>
      <c r="P5" s="3">
        <f t="shared" si="0"/>
        <v>3769.08</v>
      </c>
      <c r="Q5" s="3">
        <v>20537.919999999998</v>
      </c>
      <c r="R5" s="3">
        <f t="shared" si="0"/>
        <v>30764.144</v>
      </c>
      <c r="S5" s="3">
        <f t="shared" si="0"/>
        <v>30962.799999999999</v>
      </c>
      <c r="T5" s="3">
        <f t="shared" si="0"/>
        <v>0</v>
      </c>
      <c r="U5" s="24"/>
      <c r="V5" s="24"/>
      <c r="W5" s="24"/>
      <c r="X5" s="3">
        <f t="shared" ref="X5:AG5" si="1">SUM(X6:X499)</f>
        <v>3497.6600000000003</v>
      </c>
      <c r="Y5" s="3">
        <f t="shared" si="1"/>
        <v>3446.3999999999996</v>
      </c>
      <c r="Z5" s="3">
        <f t="shared" si="1"/>
        <v>2947.8399999999997</v>
      </c>
      <c r="AA5" s="3">
        <f t="shared" si="1"/>
        <v>2472.2999999999997</v>
      </c>
      <c r="AB5" s="3">
        <f t="shared" si="1"/>
        <v>3111.1200000000003</v>
      </c>
      <c r="AC5" s="3">
        <f t="shared" si="1"/>
        <v>2820.1628000000005</v>
      </c>
      <c r="AD5" s="3">
        <f t="shared" si="1"/>
        <v>3163.7187999999996</v>
      </c>
      <c r="AE5" s="3">
        <f t="shared" si="1"/>
        <v>2929.8233999999998</v>
      </c>
      <c r="AF5" s="3">
        <f t="shared" si="1"/>
        <v>2633.4543999999992</v>
      </c>
      <c r="AG5" s="3">
        <f t="shared" si="1"/>
        <v>2925.6200000000003</v>
      </c>
      <c r="AH5" s="24"/>
      <c r="AI5" s="3">
        <f>SUM(AI6:AI499)</f>
        <v>15268.954000000002</v>
      </c>
      <c r="AJ5" s="7"/>
      <c r="AK5" s="11">
        <f>SUM(AK6:AK499)</f>
        <v>2916</v>
      </c>
      <c r="AL5" s="3">
        <f>SUM(AL6:AL499)</f>
        <v>12062.999999999998</v>
      </c>
      <c r="AM5" s="24"/>
      <c r="AN5" s="24"/>
      <c r="AO5" s="11">
        <f>SUM(AO6:AO499)</f>
        <v>35.108730158730168</v>
      </c>
      <c r="AP5" s="11">
        <f>SUM(AP6:AP499)</f>
        <v>540</v>
      </c>
      <c r="AQ5" s="3">
        <f>SUM(AQ6:AQ499)</f>
        <v>3216</v>
      </c>
      <c r="AR5" s="11">
        <f>SUM(AR6:AR499)</f>
        <v>5.4761904761904763</v>
      </c>
      <c r="AS5" s="24"/>
      <c r="AT5" s="24"/>
      <c r="AU5" s="24"/>
      <c r="AV5" s="24"/>
      <c r="AW5" s="24"/>
      <c r="AX5" s="24"/>
      <c r="AY5" s="24"/>
    </row>
    <row r="6" spans="1:51" x14ac:dyDescent="0.25">
      <c r="A6" s="24" t="s">
        <v>43</v>
      </c>
      <c r="B6" s="24" t="s">
        <v>44</v>
      </c>
      <c r="C6" s="24">
        <v>671</v>
      </c>
      <c r="D6" s="24"/>
      <c r="E6" s="24">
        <v>122</v>
      </c>
      <c r="F6" s="24">
        <v>549</v>
      </c>
      <c r="G6" s="7">
        <v>0.22</v>
      </c>
      <c r="H6" s="24">
        <v>180</v>
      </c>
      <c r="I6" s="24" t="s">
        <v>45</v>
      </c>
      <c r="J6" s="24"/>
      <c r="K6" s="24">
        <v>122</v>
      </c>
      <c r="L6" s="24">
        <f t="shared" ref="L6:L37" si="2">E6-K6</f>
        <v>0</v>
      </c>
      <c r="M6" s="24"/>
      <c r="N6" s="24"/>
      <c r="O6" s="24">
        <v>0</v>
      </c>
      <c r="P6" s="24">
        <f t="shared" ref="P6:P37" si="3">E6/5</f>
        <v>24.4</v>
      </c>
      <c r="Q6" s="4"/>
      <c r="R6" s="4"/>
      <c r="S6" s="4">
        <f t="shared" ref="S6:S12" si="4">AJ6*AK6</f>
        <v>0</v>
      </c>
      <c r="T6" s="4"/>
      <c r="U6" s="24"/>
      <c r="V6" s="24">
        <f t="shared" ref="V6:V37" si="5">(F6+O6+S6)/P6</f>
        <v>22.5</v>
      </c>
      <c r="W6" s="24">
        <f t="shared" ref="W6:W37" si="6">(F6+O6)/P6</f>
        <v>22.5</v>
      </c>
      <c r="X6" s="24">
        <v>43.6</v>
      </c>
      <c r="Y6" s="24">
        <v>38.6</v>
      </c>
      <c r="Z6" s="24">
        <v>75.2</v>
      </c>
      <c r="AA6" s="24">
        <v>46.2</v>
      </c>
      <c r="AB6" s="24">
        <v>46</v>
      </c>
      <c r="AC6" s="24">
        <v>37.4</v>
      </c>
      <c r="AD6" s="24">
        <v>24.2</v>
      </c>
      <c r="AE6" s="24">
        <v>35.799999999999997</v>
      </c>
      <c r="AF6" s="24">
        <v>35</v>
      </c>
      <c r="AG6" s="24">
        <v>27.6</v>
      </c>
      <c r="AH6" s="24"/>
      <c r="AI6" s="24">
        <f t="shared" ref="AI6:AI13" si="7">G6*R6</f>
        <v>0</v>
      </c>
      <c r="AJ6" s="7">
        <v>12</v>
      </c>
      <c r="AK6" s="9">
        <f t="shared" ref="AK6:AK12" si="8">MROUND(R6, AJ6*AM6)/AJ6</f>
        <v>0</v>
      </c>
      <c r="AL6" s="24">
        <f t="shared" ref="AL6:AL13" si="9">AK6*AJ6*G6</f>
        <v>0</v>
      </c>
      <c r="AM6" s="24">
        <v>14</v>
      </c>
      <c r="AN6" s="24">
        <v>70</v>
      </c>
      <c r="AO6" s="9">
        <f t="shared" ref="AO6:AO13" si="10">AK6/AN6</f>
        <v>0</v>
      </c>
      <c r="AP6" s="9"/>
      <c r="AQ6" s="24"/>
      <c r="AR6" s="9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46</v>
      </c>
      <c r="B7" s="18" t="s">
        <v>47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>
        <v>0</v>
      </c>
      <c r="P7" s="18">
        <f t="shared" si="3"/>
        <v>0</v>
      </c>
      <c r="Q7" s="20"/>
      <c r="R7" s="20"/>
      <c r="S7" s="20"/>
      <c r="T7" s="20"/>
      <c r="U7" s="18"/>
      <c r="V7" s="18" t="e">
        <f t="shared" si="5"/>
        <v>#DIV/0!</v>
      </c>
      <c r="W7" s="18" t="e">
        <f t="shared" si="6"/>
        <v>#DIV/0!</v>
      </c>
      <c r="X7" s="18">
        <v>1</v>
      </c>
      <c r="Y7" s="18">
        <v>2</v>
      </c>
      <c r="Z7" s="18">
        <v>1</v>
      </c>
      <c r="AA7" s="18">
        <v>1</v>
      </c>
      <c r="AB7" s="18">
        <v>2</v>
      </c>
      <c r="AC7" s="18">
        <v>3</v>
      </c>
      <c r="AD7" s="18">
        <v>1</v>
      </c>
      <c r="AE7" s="18">
        <v>1</v>
      </c>
      <c r="AF7" s="18">
        <v>2</v>
      </c>
      <c r="AG7" s="18">
        <v>4</v>
      </c>
      <c r="AH7" s="22" t="s">
        <v>48</v>
      </c>
      <c r="AI7" s="18"/>
      <c r="AJ7" s="19">
        <v>5</v>
      </c>
      <c r="AK7" s="21"/>
      <c r="AL7" s="18"/>
      <c r="AM7" s="18">
        <v>12</v>
      </c>
      <c r="AN7" s="18">
        <v>144</v>
      </c>
      <c r="AO7" s="21"/>
      <c r="AP7" s="21"/>
      <c r="AQ7" s="18"/>
      <c r="AR7" s="21"/>
      <c r="AS7" s="24"/>
      <c r="AT7" s="24"/>
      <c r="AU7" s="24"/>
      <c r="AV7" s="24"/>
      <c r="AW7" s="24"/>
      <c r="AX7" s="24"/>
      <c r="AY7" s="24"/>
    </row>
    <row r="8" spans="1:51" x14ac:dyDescent="0.25">
      <c r="A8" s="24" t="s">
        <v>49</v>
      </c>
      <c r="B8" s="24" t="s">
        <v>44</v>
      </c>
      <c r="C8" s="24">
        <v>362</v>
      </c>
      <c r="D8" s="24"/>
      <c r="E8" s="24">
        <v>363</v>
      </c>
      <c r="F8" s="24">
        <v>-1</v>
      </c>
      <c r="G8" s="7">
        <v>0.3</v>
      </c>
      <c r="H8" s="24">
        <v>180</v>
      </c>
      <c r="I8" s="24" t="s">
        <v>45</v>
      </c>
      <c r="J8" s="24"/>
      <c r="K8" s="24">
        <v>374</v>
      </c>
      <c r="L8" s="24">
        <f t="shared" si="2"/>
        <v>-11</v>
      </c>
      <c r="M8" s="24"/>
      <c r="N8" s="24"/>
      <c r="O8" s="24">
        <v>504</v>
      </c>
      <c r="P8" s="24">
        <f t="shared" si="3"/>
        <v>72.599999999999994</v>
      </c>
      <c r="Q8" s="4">
        <v>513.39999999999986</v>
      </c>
      <c r="R8" s="31">
        <f>14*P8-O8-F8+$R$1*P8</f>
        <v>716.67999999999984</v>
      </c>
      <c r="S8" s="4">
        <f>AJ8*AK8+AP8*AJ8</f>
        <v>672</v>
      </c>
      <c r="T8" s="4"/>
      <c r="U8" s="24"/>
      <c r="V8" s="24">
        <f t="shared" si="5"/>
        <v>16.184573002754821</v>
      </c>
      <c r="W8" s="24">
        <f t="shared" si="6"/>
        <v>6.9283746556473833</v>
      </c>
      <c r="X8" s="24">
        <v>62</v>
      </c>
      <c r="Y8" s="24">
        <v>0</v>
      </c>
      <c r="Z8" s="24">
        <v>0</v>
      </c>
      <c r="AA8" s="24">
        <v>0</v>
      </c>
      <c r="AB8" s="24">
        <v>0</v>
      </c>
      <c r="AC8" s="24">
        <v>54.4</v>
      </c>
      <c r="AD8" s="24">
        <v>57.6</v>
      </c>
      <c r="AE8" s="24">
        <v>42.8</v>
      </c>
      <c r="AF8" s="24">
        <v>53</v>
      </c>
      <c r="AG8" s="24">
        <v>61.4</v>
      </c>
      <c r="AH8" s="24"/>
      <c r="AI8" s="24">
        <f t="shared" si="7"/>
        <v>215.00399999999993</v>
      </c>
      <c r="AJ8" s="7">
        <v>12</v>
      </c>
      <c r="AK8" s="9">
        <f>MROUND(R8, AJ8*AM8)/AJ8-AP8</f>
        <v>56</v>
      </c>
      <c r="AL8" s="24">
        <f t="shared" si="9"/>
        <v>201.6</v>
      </c>
      <c r="AM8" s="24">
        <v>14</v>
      </c>
      <c r="AN8" s="24">
        <v>70</v>
      </c>
      <c r="AO8" s="9">
        <f t="shared" si="10"/>
        <v>0.8</v>
      </c>
      <c r="AP8" s="9"/>
      <c r="AQ8" s="24">
        <f>AP8*AJ8*G8</f>
        <v>0</v>
      </c>
      <c r="AR8" s="9">
        <f>AP8/AN8</f>
        <v>0</v>
      </c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50</v>
      </c>
      <c r="B9" s="24" t="s">
        <v>44</v>
      </c>
      <c r="C9" s="24"/>
      <c r="D9" s="24"/>
      <c r="E9" s="24"/>
      <c r="F9" s="24"/>
      <c r="G9" s="7">
        <v>0.28000000000000003</v>
      </c>
      <c r="H9" s="24">
        <v>180</v>
      </c>
      <c r="I9" s="24" t="s">
        <v>45</v>
      </c>
      <c r="J9" s="24"/>
      <c r="K9" s="24"/>
      <c r="L9" s="24">
        <f t="shared" si="2"/>
        <v>0</v>
      </c>
      <c r="M9" s="24"/>
      <c r="N9" s="24"/>
      <c r="O9" s="24">
        <v>672</v>
      </c>
      <c r="P9" s="24">
        <f t="shared" si="3"/>
        <v>0</v>
      </c>
      <c r="Q9" s="4"/>
      <c r="R9" s="4"/>
      <c r="S9" s="4">
        <f t="shared" si="4"/>
        <v>0</v>
      </c>
      <c r="T9" s="4"/>
      <c r="U9" s="24"/>
      <c r="V9" s="24" t="e">
        <f t="shared" si="5"/>
        <v>#DIV/0!</v>
      </c>
      <c r="W9" s="24" t="e">
        <f t="shared" si="6"/>
        <v>#DIV/0!</v>
      </c>
      <c r="X9" s="24">
        <v>67.2</v>
      </c>
      <c r="Y9" s="24">
        <v>0</v>
      </c>
      <c r="Z9" s="24">
        <v>0</v>
      </c>
      <c r="AA9" s="24">
        <v>0</v>
      </c>
      <c r="AB9" s="24">
        <v>0</v>
      </c>
      <c r="AC9" s="24">
        <v>21.2</v>
      </c>
      <c r="AD9" s="24">
        <v>62</v>
      </c>
      <c r="AE9" s="24">
        <v>64.400000000000006</v>
      </c>
      <c r="AF9" s="24">
        <v>54</v>
      </c>
      <c r="AG9" s="24">
        <v>64.599999999999994</v>
      </c>
      <c r="AH9" s="24"/>
      <c r="AI9" s="24">
        <f t="shared" si="7"/>
        <v>0</v>
      </c>
      <c r="AJ9" s="7">
        <v>6</v>
      </c>
      <c r="AK9" s="9">
        <f t="shared" si="8"/>
        <v>0</v>
      </c>
      <c r="AL9" s="24">
        <f t="shared" si="9"/>
        <v>0</v>
      </c>
      <c r="AM9" s="24">
        <v>14</v>
      </c>
      <c r="AN9" s="24">
        <v>140</v>
      </c>
      <c r="AO9" s="9">
        <f t="shared" si="10"/>
        <v>0</v>
      </c>
      <c r="AP9" s="9"/>
      <c r="AQ9" s="24"/>
      <c r="AR9" s="9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51</v>
      </c>
      <c r="B10" s="24" t="s">
        <v>44</v>
      </c>
      <c r="C10" s="24"/>
      <c r="D10" s="24">
        <v>336</v>
      </c>
      <c r="E10" s="24">
        <v>336</v>
      </c>
      <c r="F10" s="24"/>
      <c r="G10" s="7">
        <v>0.24</v>
      </c>
      <c r="H10" s="24">
        <v>180</v>
      </c>
      <c r="I10" s="24" t="s">
        <v>45</v>
      </c>
      <c r="J10" s="24"/>
      <c r="K10" s="24">
        <v>393</v>
      </c>
      <c r="L10" s="24">
        <f t="shared" si="2"/>
        <v>-57</v>
      </c>
      <c r="M10" s="24"/>
      <c r="N10" s="24"/>
      <c r="O10" s="24">
        <v>336</v>
      </c>
      <c r="P10" s="24">
        <f t="shared" si="3"/>
        <v>67.2</v>
      </c>
      <c r="Q10" s="4">
        <v>604.80000000000007</v>
      </c>
      <c r="R10" s="31">
        <f t="shared" ref="R10:R11" si="11">14*P10-O10-F10+$R$1*P10</f>
        <v>792.96</v>
      </c>
      <c r="S10" s="4">
        <f t="shared" ref="S10:S11" si="12">AJ10*AK10+AP10*AJ10</f>
        <v>840</v>
      </c>
      <c r="T10" s="4"/>
      <c r="U10" s="24"/>
      <c r="V10" s="24">
        <f t="shared" si="5"/>
        <v>17.5</v>
      </c>
      <c r="W10" s="24">
        <f t="shared" si="6"/>
        <v>5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 t="s">
        <v>52</v>
      </c>
      <c r="AI10" s="24">
        <f t="shared" si="7"/>
        <v>190.31040000000002</v>
      </c>
      <c r="AJ10" s="7">
        <v>12</v>
      </c>
      <c r="AK10" s="9">
        <f t="shared" ref="AK10:AK11" si="13">MROUND(R10, AJ10*AM10)/AJ10-AP10</f>
        <v>70</v>
      </c>
      <c r="AL10" s="24">
        <f t="shared" si="9"/>
        <v>201.6</v>
      </c>
      <c r="AM10" s="24">
        <v>14</v>
      </c>
      <c r="AN10" s="24">
        <v>70</v>
      </c>
      <c r="AO10" s="9">
        <f t="shared" si="10"/>
        <v>1</v>
      </c>
      <c r="AP10" s="9"/>
      <c r="AQ10" s="24">
        <f t="shared" ref="AQ10:AQ11" si="14">AP10*AJ10*G10</f>
        <v>0</v>
      </c>
      <c r="AR10" s="9">
        <f t="shared" ref="AR10:AR11" si="15">AP10/AN10</f>
        <v>0</v>
      </c>
      <c r="AS10" s="24"/>
      <c r="AT10" s="24"/>
      <c r="AU10" s="24"/>
      <c r="AV10" s="24"/>
      <c r="AW10" s="24"/>
      <c r="AX10" s="24"/>
      <c r="AY10" s="24"/>
    </row>
    <row r="11" spans="1:51" x14ac:dyDescent="0.25">
      <c r="A11" s="24" t="s">
        <v>53</v>
      </c>
      <c r="B11" s="24" t="s">
        <v>44</v>
      </c>
      <c r="C11" s="24">
        <v>290</v>
      </c>
      <c r="D11" s="24">
        <v>1692</v>
      </c>
      <c r="E11" s="24">
        <v>742</v>
      </c>
      <c r="F11" s="24">
        <v>1228</v>
      </c>
      <c r="G11" s="7">
        <v>0.24</v>
      </c>
      <c r="H11" s="24">
        <v>180</v>
      </c>
      <c r="I11" s="24" t="s">
        <v>45</v>
      </c>
      <c r="J11" s="24"/>
      <c r="K11" s="24">
        <v>754</v>
      </c>
      <c r="L11" s="24">
        <f t="shared" si="2"/>
        <v>-12</v>
      </c>
      <c r="M11" s="24"/>
      <c r="N11" s="24"/>
      <c r="O11" s="24">
        <v>504</v>
      </c>
      <c r="P11" s="24">
        <f t="shared" si="3"/>
        <v>148.4</v>
      </c>
      <c r="Q11" s="4">
        <v>345.59999999999991</v>
      </c>
      <c r="R11" s="31">
        <f t="shared" si="11"/>
        <v>761.11999999999989</v>
      </c>
      <c r="S11" s="4">
        <f t="shared" si="12"/>
        <v>840</v>
      </c>
      <c r="T11" s="4"/>
      <c r="U11" s="24"/>
      <c r="V11" s="24">
        <f t="shared" si="5"/>
        <v>17.331536388140162</v>
      </c>
      <c r="W11" s="24">
        <f t="shared" si="6"/>
        <v>11.671159029649596</v>
      </c>
      <c r="X11" s="24">
        <v>177.4</v>
      </c>
      <c r="Y11" s="24">
        <v>199.4</v>
      </c>
      <c r="Z11" s="24">
        <v>136</v>
      </c>
      <c r="AA11" s="24">
        <v>79.400000000000006</v>
      </c>
      <c r="AB11" s="24">
        <v>153.6</v>
      </c>
      <c r="AC11" s="24">
        <v>74.2</v>
      </c>
      <c r="AD11" s="24">
        <v>109.4</v>
      </c>
      <c r="AE11" s="24">
        <v>64</v>
      </c>
      <c r="AF11" s="24">
        <v>75.599999999999994</v>
      </c>
      <c r="AG11" s="24">
        <v>30</v>
      </c>
      <c r="AH11" s="24"/>
      <c r="AI11" s="24">
        <f t="shared" si="7"/>
        <v>182.66879999999998</v>
      </c>
      <c r="AJ11" s="7">
        <v>12</v>
      </c>
      <c r="AK11" s="9">
        <f t="shared" si="13"/>
        <v>70</v>
      </c>
      <c r="AL11" s="24">
        <f t="shared" si="9"/>
        <v>201.6</v>
      </c>
      <c r="AM11" s="24">
        <v>14</v>
      </c>
      <c r="AN11" s="24">
        <v>70</v>
      </c>
      <c r="AO11" s="9">
        <f t="shared" si="10"/>
        <v>1</v>
      </c>
      <c r="AP11" s="9"/>
      <c r="AQ11" s="24">
        <f t="shared" si="14"/>
        <v>0</v>
      </c>
      <c r="AR11" s="9">
        <f t="shared" si="15"/>
        <v>0</v>
      </c>
      <c r="AS11" s="24"/>
      <c r="AT11" s="24"/>
      <c r="AU11" s="24"/>
      <c r="AV11" s="24"/>
      <c r="AW11" s="24"/>
      <c r="AX11" s="24"/>
      <c r="AY11" s="24"/>
    </row>
    <row r="12" spans="1:51" x14ac:dyDescent="0.25">
      <c r="A12" s="24" t="s">
        <v>54</v>
      </c>
      <c r="B12" s="24" t="s">
        <v>44</v>
      </c>
      <c r="C12" s="24">
        <v>79</v>
      </c>
      <c r="D12" s="24"/>
      <c r="E12" s="24">
        <v>83</v>
      </c>
      <c r="F12" s="24">
        <v>-6</v>
      </c>
      <c r="G12" s="7">
        <v>0.24</v>
      </c>
      <c r="H12" s="24">
        <v>180</v>
      </c>
      <c r="I12" s="24" t="s">
        <v>45</v>
      </c>
      <c r="J12" s="24"/>
      <c r="K12" s="24">
        <v>93</v>
      </c>
      <c r="L12" s="24">
        <f t="shared" si="2"/>
        <v>-10</v>
      </c>
      <c r="M12" s="24"/>
      <c r="N12" s="24"/>
      <c r="O12" s="24">
        <v>504</v>
      </c>
      <c r="P12" s="24">
        <f t="shared" si="3"/>
        <v>16.600000000000001</v>
      </c>
      <c r="Q12" s="4"/>
      <c r="R12" s="4"/>
      <c r="S12" s="4">
        <f t="shared" si="4"/>
        <v>0</v>
      </c>
      <c r="T12" s="4"/>
      <c r="U12" s="24"/>
      <c r="V12" s="24">
        <f t="shared" si="5"/>
        <v>29.999999999999996</v>
      </c>
      <c r="W12" s="24">
        <f t="shared" si="6"/>
        <v>29.999999999999996</v>
      </c>
      <c r="X12" s="24">
        <v>51.4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12</v>
      </c>
      <c r="AE12" s="24">
        <v>43.2</v>
      </c>
      <c r="AF12" s="24">
        <v>0</v>
      </c>
      <c r="AG12" s="24">
        <v>0</v>
      </c>
      <c r="AH12" s="24"/>
      <c r="AI12" s="24">
        <f t="shared" si="7"/>
        <v>0</v>
      </c>
      <c r="AJ12" s="7">
        <v>12</v>
      </c>
      <c r="AK12" s="9">
        <f t="shared" si="8"/>
        <v>0</v>
      </c>
      <c r="AL12" s="24">
        <f t="shared" si="9"/>
        <v>0</v>
      </c>
      <c r="AM12" s="24">
        <v>14</v>
      </c>
      <c r="AN12" s="24">
        <v>70</v>
      </c>
      <c r="AO12" s="9">
        <f t="shared" si="10"/>
        <v>0</v>
      </c>
      <c r="AP12" s="9"/>
      <c r="AQ12" s="24"/>
      <c r="AR12" s="9"/>
      <c r="AS12" s="24"/>
      <c r="AT12" s="24"/>
      <c r="AU12" s="24"/>
      <c r="AV12" s="24"/>
      <c r="AW12" s="24"/>
      <c r="AX12" s="24"/>
      <c r="AY12" s="24"/>
    </row>
    <row r="13" spans="1:51" x14ac:dyDescent="0.25">
      <c r="A13" s="24" t="s">
        <v>55</v>
      </c>
      <c r="B13" s="24" t="s">
        <v>44</v>
      </c>
      <c r="C13" s="24">
        <v>686</v>
      </c>
      <c r="D13" s="24">
        <v>1872</v>
      </c>
      <c r="E13" s="24">
        <v>757</v>
      </c>
      <c r="F13" s="24">
        <v>1777</v>
      </c>
      <c r="G13" s="7">
        <v>0.24</v>
      </c>
      <c r="H13" s="24">
        <v>180</v>
      </c>
      <c r="I13" s="24" t="s">
        <v>45</v>
      </c>
      <c r="J13" s="24"/>
      <c r="K13" s="24">
        <v>779</v>
      </c>
      <c r="L13" s="24">
        <f t="shared" si="2"/>
        <v>-22</v>
      </c>
      <c r="M13" s="24"/>
      <c r="N13" s="24"/>
      <c r="O13" s="24">
        <v>504</v>
      </c>
      <c r="P13" s="24">
        <f t="shared" si="3"/>
        <v>151.4</v>
      </c>
      <c r="Q13" s="4"/>
      <c r="R13" s="31">
        <f>14*P13-O13-F13+$R$1*P13</f>
        <v>262.51999999999992</v>
      </c>
      <c r="S13" s="4">
        <f>AJ13*AK13+AP13*AJ13</f>
        <v>336</v>
      </c>
      <c r="T13" s="4"/>
      <c r="U13" s="24"/>
      <c r="V13" s="24">
        <f t="shared" si="5"/>
        <v>17.285336856010566</v>
      </c>
      <c r="W13" s="24">
        <f t="shared" si="6"/>
        <v>15.066050198150593</v>
      </c>
      <c r="X13" s="24">
        <v>218</v>
      </c>
      <c r="Y13" s="24">
        <v>262.60000000000002</v>
      </c>
      <c r="Z13" s="24">
        <v>168.2</v>
      </c>
      <c r="AA13" s="24">
        <v>231.6</v>
      </c>
      <c r="AB13" s="24">
        <v>232</v>
      </c>
      <c r="AC13" s="24">
        <v>139.80000000000001</v>
      </c>
      <c r="AD13" s="24">
        <v>140.4</v>
      </c>
      <c r="AE13" s="24">
        <v>103</v>
      </c>
      <c r="AF13" s="24">
        <v>73.8</v>
      </c>
      <c r="AG13" s="24">
        <v>30.6</v>
      </c>
      <c r="AH13" s="24"/>
      <c r="AI13" s="24">
        <f t="shared" si="7"/>
        <v>63.004799999999982</v>
      </c>
      <c r="AJ13" s="7">
        <v>12</v>
      </c>
      <c r="AK13" s="9">
        <f>MROUND(R13, AJ13*AM13)/AJ13-AP13</f>
        <v>28</v>
      </c>
      <c r="AL13" s="24">
        <f t="shared" si="9"/>
        <v>80.64</v>
      </c>
      <c r="AM13" s="24">
        <v>14</v>
      </c>
      <c r="AN13" s="24">
        <v>70</v>
      </c>
      <c r="AO13" s="9">
        <f t="shared" si="10"/>
        <v>0.4</v>
      </c>
      <c r="AP13" s="9"/>
      <c r="AQ13" s="24">
        <f>AP13*AJ13*G13</f>
        <v>0</v>
      </c>
      <c r="AR13" s="9">
        <f>AP13/AN13</f>
        <v>0</v>
      </c>
      <c r="AS13" s="24"/>
      <c r="AT13" s="24"/>
      <c r="AU13" s="24"/>
      <c r="AV13" s="24"/>
      <c r="AW13" s="24"/>
      <c r="AX13" s="24"/>
      <c r="AY13" s="24"/>
    </row>
    <row r="14" spans="1:51" x14ac:dyDescent="0.25">
      <c r="A14" s="14" t="s">
        <v>56</v>
      </c>
      <c r="B14" s="14" t="s">
        <v>44</v>
      </c>
      <c r="C14" s="14">
        <v>61</v>
      </c>
      <c r="D14" s="14"/>
      <c r="E14" s="25">
        <v>67</v>
      </c>
      <c r="F14" s="25">
        <v>-6</v>
      </c>
      <c r="G14" s="15">
        <v>0</v>
      </c>
      <c r="H14" s="14">
        <v>180</v>
      </c>
      <c r="I14" s="14" t="s">
        <v>57</v>
      </c>
      <c r="J14" s="14" t="s">
        <v>58</v>
      </c>
      <c r="K14" s="14">
        <v>65</v>
      </c>
      <c r="L14" s="14">
        <f t="shared" si="2"/>
        <v>2</v>
      </c>
      <c r="M14" s="14"/>
      <c r="N14" s="14"/>
      <c r="O14" s="14"/>
      <c r="P14" s="14">
        <f t="shared" si="3"/>
        <v>13.4</v>
      </c>
      <c r="Q14" s="16"/>
      <c r="R14" s="16"/>
      <c r="S14" s="16"/>
      <c r="T14" s="16"/>
      <c r="U14" s="14"/>
      <c r="V14" s="14">
        <f t="shared" si="5"/>
        <v>-0.44776119402985076</v>
      </c>
      <c r="W14" s="14">
        <f t="shared" si="6"/>
        <v>-0.44776119402985076</v>
      </c>
      <c r="X14" s="14">
        <v>32.6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/>
      <c r="AI14" s="14"/>
      <c r="AJ14" s="15"/>
      <c r="AK14" s="17"/>
      <c r="AL14" s="14"/>
      <c r="AM14" s="14"/>
      <c r="AN14" s="14"/>
      <c r="AO14" s="17"/>
      <c r="AP14" s="17"/>
      <c r="AQ14" s="14"/>
      <c r="AR14" s="17"/>
      <c r="AS14" s="24"/>
      <c r="AT14" s="24"/>
      <c r="AU14" s="24"/>
      <c r="AV14" s="24"/>
      <c r="AW14" s="24"/>
      <c r="AX14" s="24"/>
      <c r="AY14" s="24"/>
    </row>
    <row r="15" spans="1:51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45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20"/>
      <c r="U15" s="18"/>
      <c r="V15" s="18" t="e">
        <f t="shared" si="5"/>
        <v>#DIV/0!</v>
      </c>
      <c r="W15" s="18" t="e">
        <f t="shared" si="6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 t="s">
        <v>60</v>
      </c>
      <c r="AI15" s="18"/>
      <c r="AJ15" s="19">
        <v>24</v>
      </c>
      <c r="AK15" s="21"/>
      <c r="AL15" s="18"/>
      <c r="AM15" s="18">
        <v>14</v>
      </c>
      <c r="AN15" s="18">
        <v>126</v>
      </c>
      <c r="AO15" s="21"/>
      <c r="AP15" s="21"/>
      <c r="AQ15" s="18"/>
      <c r="AR15" s="21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61</v>
      </c>
      <c r="B16" s="24" t="s">
        <v>44</v>
      </c>
      <c r="C16" s="24">
        <v>13</v>
      </c>
      <c r="D16" s="24">
        <v>2</v>
      </c>
      <c r="E16" s="24">
        <v>18</v>
      </c>
      <c r="F16" s="24">
        <v>-3</v>
      </c>
      <c r="G16" s="7">
        <v>0.36</v>
      </c>
      <c r="H16" s="24">
        <v>180</v>
      </c>
      <c r="I16" s="24" t="s">
        <v>45</v>
      </c>
      <c r="J16" s="24"/>
      <c r="K16" s="24">
        <v>32</v>
      </c>
      <c r="L16" s="24">
        <f t="shared" si="2"/>
        <v>-14</v>
      </c>
      <c r="M16" s="24"/>
      <c r="N16" s="24"/>
      <c r="O16" s="24">
        <v>140</v>
      </c>
      <c r="P16" s="24">
        <f t="shared" si="3"/>
        <v>3.6</v>
      </c>
      <c r="Q16" s="4"/>
      <c r="R16" s="4"/>
      <c r="S16" s="4">
        <f>AJ16*AK16</f>
        <v>0</v>
      </c>
      <c r="T16" s="4"/>
      <c r="U16" s="24"/>
      <c r="V16" s="24">
        <f t="shared" si="5"/>
        <v>38.055555555555557</v>
      </c>
      <c r="W16" s="24">
        <f t="shared" si="6"/>
        <v>38.055555555555557</v>
      </c>
      <c r="X16" s="24">
        <v>53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21.6</v>
      </c>
      <c r="AF16" s="24">
        <v>39.4</v>
      </c>
      <c r="AG16" s="24">
        <v>23.2</v>
      </c>
      <c r="AH16" s="24"/>
      <c r="AI16" s="24">
        <f>G16*R16</f>
        <v>0</v>
      </c>
      <c r="AJ16" s="7">
        <v>10</v>
      </c>
      <c r="AK16" s="9">
        <f>MROUND(R16, AJ16*AM16)/AJ16</f>
        <v>0</v>
      </c>
      <c r="AL16" s="24">
        <f>AK16*AJ16*G16</f>
        <v>0</v>
      </c>
      <c r="AM16" s="24">
        <v>14</v>
      </c>
      <c r="AN16" s="24">
        <v>70</v>
      </c>
      <c r="AO16" s="9">
        <f>AK16/AN16</f>
        <v>0</v>
      </c>
      <c r="AP16" s="9"/>
      <c r="AQ16" s="24"/>
      <c r="AR16" s="9"/>
      <c r="AS16" s="24"/>
      <c r="AT16" s="24"/>
      <c r="AU16" s="24"/>
      <c r="AV16" s="24"/>
      <c r="AW16" s="24"/>
      <c r="AX16" s="24"/>
      <c r="AY16" s="24"/>
    </row>
    <row r="17" spans="1:51" x14ac:dyDescent="0.25">
      <c r="A17" s="24" t="s">
        <v>62</v>
      </c>
      <c r="B17" s="24" t="s">
        <v>44</v>
      </c>
      <c r="C17" s="24">
        <v>16</v>
      </c>
      <c r="D17" s="24"/>
      <c r="E17" s="24">
        <v>14</v>
      </c>
      <c r="F17" s="24">
        <v>2</v>
      </c>
      <c r="G17" s="7">
        <v>0.2</v>
      </c>
      <c r="H17" s="24">
        <v>180</v>
      </c>
      <c r="I17" s="24" t="s">
        <v>45</v>
      </c>
      <c r="J17" s="24"/>
      <c r="K17" s="24">
        <v>14</v>
      </c>
      <c r="L17" s="24">
        <f t="shared" si="2"/>
        <v>0</v>
      </c>
      <c r="M17" s="24"/>
      <c r="N17" s="24"/>
      <c r="O17" s="24">
        <v>336</v>
      </c>
      <c r="P17" s="24">
        <f t="shared" si="3"/>
        <v>2.8</v>
      </c>
      <c r="Q17" s="4"/>
      <c r="R17" s="4"/>
      <c r="S17" s="4">
        <f>AJ17*AK17</f>
        <v>0</v>
      </c>
      <c r="T17" s="4"/>
      <c r="U17" s="24"/>
      <c r="V17" s="24">
        <f t="shared" si="5"/>
        <v>120.71428571428572</v>
      </c>
      <c r="W17" s="24">
        <f t="shared" si="6"/>
        <v>120.71428571428572</v>
      </c>
      <c r="X17" s="24">
        <v>26</v>
      </c>
      <c r="Y17" s="24">
        <v>27.6</v>
      </c>
      <c r="Z17" s="24">
        <v>10.6</v>
      </c>
      <c r="AA17" s="24">
        <v>7.2</v>
      </c>
      <c r="AB17" s="24">
        <v>26.4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 t="s">
        <v>63</v>
      </c>
      <c r="AI17" s="24">
        <f>G17*R17</f>
        <v>0</v>
      </c>
      <c r="AJ17" s="7">
        <v>12</v>
      </c>
      <c r="AK17" s="9">
        <f>MROUND(R17, AJ17*AM17)/AJ17</f>
        <v>0</v>
      </c>
      <c r="AL17" s="24">
        <f>AK17*AJ17*G17</f>
        <v>0</v>
      </c>
      <c r="AM17" s="24">
        <v>14</v>
      </c>
      <c r="AN17" s="24">
        <v>70</v>
      </c>
      <c r="AO17" s="9">
        <f>AK17/AN17</f>
        <v>0</v>
      </c>
      <c r="AP17" s="9"/>
      <c r="AQ17" s="24"/>
      <c r="AR17" s="9"/>
      <c r="AS17" s="24"/>
      <c r="AT17" s="24"/>
      <c r="AU17" s="24"/>
      <c r="AV17" s="24"/>
      <c r="AW17" s="24"/>
      <c r="AX17" s="24"/>
      <c r="AY17" s="24"/>
    </row>
    <row r="18" spans="1:51" x14ac:dyDescent="0.25">
      <c r="A18" s="18" t="s">
        <v>64</v>
      </c>
      <c r="B18" s="18" t="s">
        <v>44</v>
      </c>
      <c r="C18" s="18"/>
      <c r="D18" s="18"/>
      <c r="E18" s="18"/>
      <c r="F18" s="18"/>
      <c r="G18" s="19">
        <v>0</v>
      </c>
      <c r="H18" s="18">
        <v>180</v>
      </c>
      <c r="I18" s="18" t="s">
        <v>45</v>
      </c>
      <c r="J18" s="18"/>
      <c r="K18" s="18"/>
      <c r="L18" s="18">
        <f t="shared" si="2"/>
        <v>0</v>
      </c>
      <c r="M18" s="18"/>
      <c r="N18" s="18"/>
      <c r="O18" s="18"/>
      <c r="P18" s="18">
        <f t="shared" si="3"/>
        <v>0</v>
      </c>
      <c r="Q18" s="20"/>
      <c r="R18" s="20"/>
      <c r="S18" s="20"/>
      <c r="T18" s="20"/>
      <c r="U18" s="18"/>
      <c r="V18" s="18" t="e">
        <f t="shared" si="5"/>
        <v>#DIV/0!</v>
      </c>
      <c r="W18" s="18" t="e">
        <f t="shared" si="6"/>
        <v>#DIV/0!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 t="s">
        <v>60</v>
      </c>
      <c r="AI18" s="18"/>
      <c r="AJ18" s="19">
        <v>12</v>
      </c>
      <c r="AK18" s="21"/>
      <c r="AL18" s="18"/>
      <c r="AM18" s="18">
        <v>14</v>
      </c>
      <c r="AN18" s="18">
        <v>70</v>
      </c>
      <c r="AO18" s="21"/>
      <c r="AP18" s="21"/>
      <c r="AQ18" s="18"/>
      <c r="AR18" s="21"/>
      <c r="AS18" s="24"/>
      <c r="AT18" s="24"/>
      <c r="AU18" s="24"/>
      <c r="AV18" s="24"/>
      <c r="AW18" s="24"/>
      <c r="AX18" s="24"/>
      <c r="AY18" s="24"/>
    </row>
    <row r="19" spans="1:51" x14ac:dyDescent="0.25">
      <c r="A19" s="24" t="s">
        <v>65</v>
      </c>
      <c r="B19" s="24" t="s">
        <v>44</v>
      </c>
      <c r="C19" s="24">
        <v>-7</v>
      </c>
      <c r="D19" s="24">
        <v>842</v>
      </c>
      <c r="E19" s="24">
        <v>347</v>
      </c>
      <c r="F19" s="24">
        <v>488</v>
      </c>
      <c r="G19" s="7">
        <v>0.2</v>
      </c>
      <c r="H19" s="24">
        <v>180</v>
      </c>
      <c r="I19" s="13" t="s">
        <v>66</v>
      </c>
      <c r="J19" s="24"/>
      <c r="K19" s="24">
        <v>347</v>
      </c>
      <c r="L19" s="24">
        <f t="shared" si="2"/>
        <v>0</v>
      </c>
      <c r="M19" s="24"/>
      <c r="N19" s="24"/>
      <c r="O19" s="24">
        <v>168</v>
      </c>
      <c r="P19" s="24">
        <f t="shared" si="3"/>
        <v>69.400000000000006</v>
      </c>
      <c r="Q19" s="4">
        <v>315.60000000000014</v>
      </c>
      <c r="R19" s="4">
        <f>14*P19-O19-F19</f>
        <v>315.60000000000014</v>
      </c>
      <c r="S19" s="4">
        <f>AJ19*AK19+AP19*AJ19</f>
        <v>336</v>
      </c>
      <c r="T19" s="4"/>
      <c r="U19" s="24"/>
      <c r="V19" s="24">
        <f t="shared" si="5"/>
        <v>14.293948126801151</v>
      </c>
      <c r="W19" s="24">
        <f t="shared" si="6"/>
        <v>9.4524495677233418</v>
      </c>
      <c r="X19" s="24">
        <v>68.599999999999994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58</v>
      </c>
      <c r="AE19" s="24">
        <v>69.8</v>
      </c>
      <c r="AF19" s="24">
        <v>31.8</v>
      </c>
      <c r="AG19" s="24">
        <v>43.8</v>
      </c>
      <c r="AH19" s="24"/>
      <c r="AI19" s="24">
        <f>G19*R19</f>
        <v>63.120000000000033</v>
      </c>
      <c r="AJ19" s="7">
        <v>12</v>
      </c>
      <c r="AK19" s="9">
        <f>MROUND(R19, AJ19*AM19)/AJ19-AP19</f>
        <v>28</v>
      </c>
      <c r="AL19" s="24">
        <f>AK19*AJ19*G19</f>
        <v>67.2</v>
      </c>
      <c r="AM19" s="24">
        <v>14</v>
      </c>
      <c r="AN19" s="24">
        <v>70</v>
      </c>
      <c r="AO19" s="9">
        <f>AK19/AN19</f>
        <v>0.4</v>
      </c>
      <c r="AP19" s="9"/>
      <c r="AQ19" s="24">
        <f>AP19*AJ19*G19</f>
        <v>0</v>
      </c>
      <c r="AR19" s="9">
        <f>AP19/AN19</f>
        <v>0</v>
      </c>
      <c r="AS19" s="24"/>
      <c r="AT19" s="24"/>
      <c r="AU19" s="24"/>
      <c r="AV19" s="24"/>
      <c r="AW19" s="24"/>
      <c r="AX19" s="24"/>
      <c r="AY19" s="24"/>
    </row>
    <row r="20" spans="1:51" x14ac:dyDescent="0.25">
      <c r="A20" s="18" t="s">
        <v>67</v>
      </c>
      <c r="B20" s="18" t="s">
        <v>44</v>
      </c>
      <c r="C20" s="18"/>
      <c r="D20" s="18"/>
      <c r="E20" s="18"/>
      <c r="F20" s="18"/>
      <c r="G20" s="19">
        <v>0</v>
      </c>
      <c r="H20" s="18">
        <v>180</v>
      </c>
      <c r="I20" s="18" t="s">
        <v>45</v>
      </c>
      <c r="J20" s="18"/>
      <c r="K20" s="18"/>
      <c r="L20" s="18">
        <f t="shared" si="2"/>
        <v>0</v>
      </c>
      <c r="M20" s="18"/>
      <c r="N20" s="18"/>
      <c r="O20" s="18"/>
      <c r="P20" s="18">
        <f t="shared" si="3"/>
        <v>0</v>
      </c>
      <c r="Q20" s="20"/>
      <c r="R20" s="20"/>
      <c r="S20" s="20"/>
      <c r="T20" s="20"/>
      <c r="U20" s="18"/>
      <c r="V20" s="18" t="e">
        <f t="shared" si="5"/>
        <v>#DIV/0!</v>
      </c>
      <c r="W20" s="18" t="e">
        <f t="shared" si="6"/>
        <v>#DIV/0!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 t="s">
        <v>60</v>
      </c>
      <c r="AI20" s="18"/>
      <c r="AJ20" s="19">
        <v>12</v>
      </c>
      <c r="AK20" s="21"/>
      <c r="AL20" s="18"/>
      <c r="AM20" s="18">
        <v>14</v>
      </c>
      <c r="AN20" s="18">
        <v>70</v>
      </c>
      <c r="AO20" s="21"/>
      <c r="AP20" s="21"/>
      <c r="AQ20" s="18"/>
      <c r="AR20" s="21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68</v>
      </c>
      <c r="B21" s="24" t="s">
        <v>47</v>
      </c>
      <c r="C21" s="24">
        <v>162.80000000000001</v>
      </c>
      <c r="D21" s="24">
        <v>259</v>
      </c>
      <c r="E21" s="24">
        <v>177.9</v>
      </c>
      <c r="F21" s="24">
        <v>243.9</v>
      </c>
      <c r="G21" s="7">
        <v>1</v>
      </c>
      <c r="H21" s="24">
        <v>180</v>
      </c>
      <c r="I21" s="24" t="s">
        <v>45</v>
      </c>
      <c r="J21" s="24"/>
      <c r="K21" s="24">
        <v>178.7</v>
      </c>
      <c r="L21" s="24">
        <f t="shared" si="2"/>
        <v>-0.79999999999998295</v>
      </c>
      <c r="M21" s="24"/>
      <c r="N21" s="24"/>
      <c r="O21" s="24">
        <v>51.8</v>
      </c>
      <c r="P21" s="24">
        <f t="shared" si="3"/>
        <v>35.58</v>
      </c>
      <c r="Q21" s="4">
        <v>202.42</v>
      </c>
      <c r="R21" s="31">
        <f>14*P21-O21-F21+$R$1*P21</f>
        <v>302.04399999999998</v>
      </c>
      <c r="S21" s="4">
        <f>AJ21*AK21+AP21*AJ21</f>
        <v>310.8</v>
      </c>
      <c r="T21" s="4"/>
      <c r="U21" s="24"/>
      <c r="V21" s="24">
        <f t="shared" si="5"/>
        <v>17.046093310848793</v>
      </c>
      <c r="W21" s="24">
        <f t="shared" si="6"/>
        <v>8.3108487914558733</v>
      </c>
      <c r="X21" s="24">
        <v>32.56</v>
      </c>
      <c r="Y21" s="24">
        <v>40.700000000000003</v>
      </c>
      <c r="Z21" s="24">
        <v>33.28</v>
      </c>
      <c r="AA21" s="24">
        <v>41.44</v>
      </c>
      <c r="AB21" s="24">
        <v>35.520000000000003</v>
      </c>
      <c r="AC21" s="24">
        <v>28.48</v>
      </c>
      <c r="AD21" s="24">
        <v>29.6</v>
      </c>
      <c r="AE21" s="24">
        <v>27.38</v>
      </c>
      <c r="AF21" s="24">
        <v>28.86</v>
      </c>
      <c r="AG21" s="24">
        <v>30.34</v>
      </c>
      <c r="AH21" s="24"/>
      <c r="AI21" s="24">
        <f t="shared" ref="AI21:AI26" si="16">G21*R21</f>
        <v>302.04399999999998</v>
      </c>
      <c r="AJ21" s="7">
        <v>3.7</v>
      </c>
      <c r="AK21" s="9">
        <f>MROUND(R21, AJ21*AM21)/AJ21-AP21</f>
        <v>84</v>
      </c>
      <c r="AL21" s="24">
        <f t="shared" ref="AL21:AL26" si="17">AK21*AJ21*G21</f>
        <v>310.8</v>
      </c>
      <c r="AM21" s="24">
        <v>14</v>
      </c>
      <c r="AN21" s="24">
        <v>126</v>
      </c>
      <c r="AO21" s="9">
        <f t="shared" ref="AO21:AO26" si="18">AK21/AN21</f>
        <v>0.66666666666666663</v>
      </c>
      <c r="AP21" s="9"/>
      <c r="AQ21" s="24">
        <f>AP21*AJ21*G21</f>
        <v>0</v>
      </c>
      <c r="AR21" s="9">
        <f>AP21/AN21</f>
        <v>0</v>
      </c>
      <c r="AS21" s="24"/>
      <c r="AT21" s="24"/>
      <c r="AU21" s="24"/>
      <c r="AV21" s="24"/>
      <c r="AW21" s="24"/>
      <c r="AX21" s="24"/>
      <c r="AY21" s="24"/>
    </row>
    <row r="22" spans="1:51" x14ac:dyDescent="0.25">
      <c r="A22" s="18" t="s">
        <v>69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70</v>
      </c>
      <c r="J22" s="18"/>
      <c r="K22" s="18"/>
      <c r="L22" s="18">
        <f t="shared" si="2"/>
        <v>0</v>
      </c>
      <c r="M22" s="18"/>
      <c r="N22" s="18"/>
      <c r="O22" s="18">
        <v>0</v>
      </c>
      <c r="P22" s="18">
        <f t="shared" si="3"/>
        <v>0</v>
      </c>
      <c r="Q22" s="20"/>
      <c r="R22" s="20"/>
      <c r="S22" s="20">
        <f t="shared" ref="S22" si="19">AJ22*AK22</f>
        <v>0</v>
      </c>
      <c r="T22" s="20"/>
      <c r="U22" s="18"/>
      <c r="V22" s="18" t="e">
        <f t="shared" si="5"/>
        <v>#DIV/0!</v>
      </c>
      <c r="W22" s="18" t="e">
        <f t="shared" si="6"/>
        <v>#DIV/0!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3.4</v>
      </c>
      <c r="AD22" s="18">
        <v>0</v>
      </c>
      <c r="AE22" s="18">
        <v>1</v>
      </c>
      <c r="AF22" s="18">
        <v>0.6</v>
      </c>
      <c r="AG22" s="18">
        <v>1.8</v>
      </c>
      <c r="AH22" s="18" t="s">
        <v>60</v>
      </c>
      <c r="AI22" s="18">
        <f t="shared" si="16"/>
        <v>0</v>
      </c>
      <c r="AJ22" s="19">
        <v>9</v>
      </c>
      <c r="AK22" s="21">
        <f t="shared" ref="AK22" si="20">MROUND(R22, AJ22*AM22)/AJ22</f>
        <v>0</v>
      </c>
      <c r="AL22" s="18">
        <f t="shared" si="17"/>
        <v>0</v>
      </c>
      <c r="AM22" s="18">
        <v>14</v>
      </c>
      <c r="AN22" s="18">
        <v>126</v>
      </c>
      <c r="AO22" s="21">
        <f t="shared" si="18"/>
        <v>0</v>
      </c>
      <c r="AP22" s="21"/>
      <c r="AQ22" s="18"/>
      <c r="AR22" s="21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71</v>
      </c>
      <c r="B23" s="24" t="s">
        <v>47</v>
      </c>
      <c r="C23" s="24">
        <v>55</v>
      </c>
      <c r="D23" s="24">
        <v>66</v>
      </c>
      <c r="E23" s="24">
        <v>60.5</v>
      </c>
      <c r="F23" s="24">
        <v>60.5</v>
      </c>
      <c r="G23" s="7">
        <v>1</v>
      </c>
      <c r="H23" s="24">
        <v>180</v>
      </c>
      <c r="I23" s="24" t="s">
        <v>45</v>
      </c>
      <c r="J23" s="24"/>
      <c r="K23" s="24">
        <v>58</v>
      </c>
      <c r="L23" s="24">
        <f t="shared" si="2"/>
        <v>2.5</v>
      </c>
      <c r="M23" s="24"/>
      <c r="N23" s="24"/>
      <c r="O23" s="24">
        <v>66</v>
      </c>
      <c r="P23" s="24">
        <f t="shared" si="3"/>
        <v>12.1</v>
      </c>
      <c r="Q23" s="4">
        <v>42.900000000000006</v>
      </c>
      <c r="R23" s="4">
        <f t="shared" ref="R23:R26" si="21">14*P23-O23-F23</f>
        <v>42.900000000000006</v>
      </c>
      <c r="S23" s="4">
        <f t="shared" ref="S23:S26" si="22">AJ23*AK23+AP23*AJ23</f>
        <v>66</v>
      </c>
      <c r="T23" s="4"/>
      <c r="U23" s="24"/>
      <c r="V23" s="24">
        <f t="shared" si="5"/>
        <v>15.90909090909091</v>
      </c>
      <c r="W23" s="24">
        <f t="shared" si="6"/>
        <v>10.454545454545455</v>
      </c>
      <c r="X23" s="24">
        <v>9.9</v>
      </c>
      <c r="Y23" s="24">
        <v>12.1</v>
      </c>
      <c r="Z23" s="24">
        <v>11</v>
      </c>
      <c r="AA23" s="24">
        <v>14.3</v>
      </c>
      <c r="AB23" s="24">
        <v>8.8000000000000007</v>
      </c>
      <c r="AC23" s="24">
        <v>11</v>
      </c>
      <c r="AD23" s="24">
        <v>7.7</v>
      </c>
      <c r="AE23" s="24">
        <v>13.2</v>
      </c>
      <c r="AF23" s="24">
        <v>10.9</v>
      </c>
      <c r="AG23" s="24">
        <v>8.8000000000000007</v>
      </c>
      <c r="AH23" s="24" t="s">
        <v>72</v>
      </c>
      <c r="AI23" s="24">
        <f t="shared" si="16"/>
        <v>42.900000000000006</v>
      </c>
      <c r="AJ23" s="7">
        <v>5.5</v>
      </c>
      <c r="AK23" s="9">
        <f t="shared" ref="AK23:AK26" si="23">MROUND(R23, AJ23*AM23)/AJ23-AP23</f>
        <v>12</v>
      </c>
      <c r="AL23" s="24">
        <f t="shared" si="17"/>
        <v>66</v>
      </c>
      <c r="AM23" s="24">
        <v>12</v>
      </c>
      <c r="AN23" s="24">
        <v>84</v>
      </c>
      <c r="AO23" s="9">
        <f t="shared" si="18"/>
        <v>0.14285714285714285</v>
      </c>
      <c r="AP23" s="9"/>
      <c r="AQ23" s="24">
        <f t="shared" ref="AQ23:AQ26" si="24">AP23*AJ23*G23</f>
        <v>0</v>
      </c>
      <c r="AR23" s="9">
        <f t="shared" ref="AR23:AR26" si="25">AP23/AN23</f>
        <v>0</v>
      </c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73</v>
      </c>
      <c r="B24" s="24" t="s">
        <v>47</v>
      </c>
      <c r="C24" s="24"/>
      <c r="D24" s="24">
        <v>336</v>
      </c>
      <c r="E24" s="24">
        <v>99</v>
      </c>
      <c r="F24" s="24">
        <v>237</v>
      </c>
      <c r="G24" s="7">
        <v>1</v>
      </c>
      <c r="H24" s="24">
        <v>180</v>
      </c>
      <c r="I24" s="24" t="s">
        <v>45</v>
      </c>
      <c r="J24" s="24"/>
      <c r="K24" s="24">
        <v>100</v>
      </c>
      <c r="L24" s="24">
        <f t="shared" si="2"/>
        <v>-1</v>
      </c>
      <c r="M24" s="24"/>
      <c r="N24" s="24"/>
      <c r="O24" s="24">
        <v>0</v>
      </c>
      <c r="P24" s="24">
        <f t="shared" si="3"/>
        <v>19.8</v>
      </c>
      <c r="Q24" s="4">
        <v>40.199999999999989</v>
      </c>
      <c r="R24" s="4">
        <f t="shared" si="21"/>
        <v>40.199999999999989</v>
      </c>
      <c r="S24" s="4">
        <f t="shared" si="22"/>
        <v>42</v>
      </c>
      <c r="T24" s="4"/>
      <c r="U24" s="24"/>
      <c r="V24" s="24">
        <f t="shared" si="5"/>
        <v>14.09090909090909</v>
      </c>
      <c r="W24" s="24">
        <f t="shared" si="6"/>
        <v>11.969696969696969</v>
      </c>
      <c r="X24" s="24">
        <v>15.8</v>
      </c>
      <c r="Y24" s="24">
        <v>18.2</v>
      </c>
      <c r="Z24" s="24">
        <v>0</v>
      </c>
      <c r="AA24" s="24">
        <v>16.8</v>
      </c>
      <c r="AB24" s="24">
        <v>13.2</v>
      </c>
      <c r="AC24" s="24">
        <v>15</v>
      </c>
      <c r="AD24" s="24">
        <v>15</v>
      </c>
      <c r="AE24" s="24">
        <v>13.8</v>
      </c>
      <c r="AF24" s="24">
        <v>14.4</v>
      </c>
      <c r="AG24" s="24">
        <v>15</v>
      </c>
      <c r="AH24" s="24"/>
      <c r="AI24" s="24">
        <f t="shared" si="16"/>
        <v>40.199999999999989</v>
      </c>
      <c r="AJ24" s="7">
        <v>3</v>
      </c>
      <c r="AK24" s="9">
        <f t="shared" si="23"/>
        <v>14</v>
      </c>
      <c r="AL24" s="24">
        <f t="shared" si="17"/>
        <v>42</v>
      </c>
      <c r="AM24" s="24">
        <v>14</v>
      </c>
      <c r="AN24" s="24">
        <v>126</v>
      </c>
      <c r="AO24" s="9">
        <f t="shared" si="18"/>
        <v>0.1111111111111111</v>
      </c>
      <c r="AP24" s="9"/>
      <c r="AQ24" s="24">
        <f t="shared" si="24"/>
        <v>0</v>
      </c>
      <c r="AR24" s="9">
        <f t="shared" si="25"/>
        <v>0</v>
      </c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74</v>
      </c>
      <c r="B25" s="24" t="s">
        <v>44</v>
      </c>
      <c r="C25" s="24">
        <v>207</v>
      </c>
      <c r="D25" s="24">
        <v>1092</v>
      </c>
      <c r="E25" s="24">
        <v>473</v>
      </c>
      <c r="F25" s="24">
        <v>826</v>
      </c>
      <c r="G25" s="7">
        <v>0.25</v>
      </c>
      <c r="H25" s="24">
        <v>180</v>
      </c>
      <c r="I25" s="24" t="s">
        <v>45</v>
      </c>
      <c r="J25" s="24"/>
      <c r="K25" s="24">
        <v>473</v>
      </c>
      <c r="L25" s="24">
        <f t="shared" si="2"/>
        <v>0</v>
      </c>
      <c r="M25" s="24"/>
      <c r="N25" s="24"/>
      <c r="O25" s="24">
        <v>168</v>
      </c>
      <c r="P25" s="24">
        <f t="shared" si="3"/>
        <v>94.6</v>
      </c>
      <c r="Q25" s="4">
        <v>330.39999999999986</v>
      </c>
      <c r="R25" s="31">
        <f>14*P25-O25-F25+$R$1*P25</f>
        <v>595.27999999999986</v>
      </c>
      <c r="S25" s="4">
        <f t="shared" si="22"/>
        <v>588</v>
      </c>
      <c r="T25" s="4"/>
      <c r="U25" s="24"/>
      <c r="V25" s="24">
        <f t="shared" si="5"/>
        <v>16.723044397463003</v>
      </c>
      <c r="W25" s="24">
        <f t="shared" si="6"/>
        <v>10.507399577167019</v>
      </c>
      <c r="X25" s="24">
        <v>105.8</v>
      </c>
      <c r="Y25" s="24">
        <v>127.6</v>
      </c>
      <c r="Z25" s="24">
        <v>95</v>
      </c>
      <c r="AA25" s="24">
        <v>110.2</v>
      </c>
      <c r="AB25" s="24">
        <v>196.8</v>
      </c>
      <c r="AC25" s="24">
        <v>107.8</v>
      </c>
      <c r="AD25" s="24">
        <v>123.4</v>
      </c>
      <c r="AE25" s="24">
        <v>117.8</v>
      </c>
      <c r="AF25" s="24">
        <v>94.6</v>
      </c>
      <c r="AG25" s="24">
        <v>98</v>
      </c>
      <c r="AH25" s="24" t="s">
        <v>75</v>
      </c>
      <c r="AI25" s="24">
        <f t="shared" si="16"/>
        <v>148.81999999999996</v>
      </c>
      <c r="AJ25" s="7">
        <v>6</v>
      </c>
      <c r="AK25" s="9">
        <f t="shared" si="23"/>
        <v>98</v>
      </c>
      <c r="AL25" s="24">
        <f t="shared" si="17"/>
        <v>147</v>
      </c>
      <c r="AM25" s="24">
        <v>14</v>
      </c>
      <c r="AN25" s="24">
        <v>140</v>
      </c>
      <c r="AO25" s="9">
        <f t="shared" si="18"/>
        <v>0.7</v>
      </c>
      <c r="AP25" s="9"/>
      <c r="AQ25" s="24">
        <f t="shared" si="24"/>
        <v>0</v>
      </c>
      <c r="AR25" s="9">
        <f t="shared" si="25"/>
        <v>0</v>
      </c>
      <c r="AS25" s="24"/>
      <c r="AT25" s="24"/>
      <c r="AU25" s="24"/>
      <c r="AV25" s="24"/>
      <c r="AW25" s="24"/>
      <c r="AX25" s="24"/>
      <c r="AY25" s="24"/>
    </row>
    <row r="26" spans="1:51" x14ac:dyDescent="0.25">
      <c r="A26" s="24" t="s">
        <v>76</v>
      </c>
      <c r="B26" s="24" t="s">
        <v>44</v>
      </c>
      <c r="C26" s="24"/>
      <c r="D26" s="24"/>
      <c r="E26" s="25">
        <f>0+E27</f>
        <v>135</v>
      </c>
      <c r="F26" s="25">
        <f>0+F27</f>
        <v>201</v>
      </c>
      <c r="G26" s="7">
        <v>0.25</v>
      </c>
      <c r="H26" s="24">
        <v>180</v>
      </c>
      <c r="I26" s="24" t="s">
        <v>45</v>
      </c>
      <c r="J26" s="24"/>
      <c r="K26" s="24"/>
      <c r="L26" s="24">
        <f t="shared" si="2"/>
        <v>135</v>
      </c>
      <c r="M26" s="24"/>
      <c r="N26" s="24"/>
      <c r="O26" s="24">
        <v>0</v>
      </c>
      <c r="P26" s="24">
        <f t="shared" si="3"/>
        <v>27</v>
      </c>
      <c r="Q26" s="4">
        <v>177</v>
      </c>
      <c r="R26" s="4">
        <f t="shared" si="21"/>
        <v>177</v>
      </c>
      <c r="S26" s="4">
        <f t="shared" si="22"/>
        <v>168</v>
      </c>
      <c r="T26" s="4"/>
      <c r="U26" s="24"/>
      <c r="V26" s="24">
        <f t="shared" si="5"/>
        <v>13.666666666666666</v>
      </c>
      <c r="W26" s="24">
        <f t="shared" si="6"/>
        <v>7.4444444444444446</v>
      </c>
      <c r="X26" s="24">
        <v>0</v>
      </c>
      <c r="Y26" s="24">
        <v>33.6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 t="s">
        <v>77</v>
      </c>
      <c r="AI26" s="24">
        <f t="shared" si="16"/>
        <v>44.25</v>
      </c>
      <c r="AJ26" s="7">
        <v>6</v>
      </c>
      <c r="AK26" s="9">
        <f t="shared" si="23"/>
        <v>28</v>
      </c>
      <c r="AL26" s="24">
        <f t="shared" si="17"/>
        <v>42</v>
      </c>
      <c r="AM26" s="24">
        <v>14</v>
      </c>
      <c r="AN26" s="24">
        <v>140</v>
      </c>
      <c r="AO26" s="9">
        <f t="shared" si="18"/>
        <v>0.2</v>
      </c>
      <c r="AP26" s="9"/>
      <c r="AQ26" s="24">
        <f t="shared" si="24"/>
        <v>0</v>
      </c>
      <c r="AR26" s="9">
        <f t="shared" si="25"/>
        <v>0</v>
      </c>
      <c r="AS26" s="24"/>
      <c r="AT26" s="24"/>
      <c r="AU26" s="24"/>
      <c r="AV26" s="24"/>
      <c r="AW26" s="24"/>
      <c r="AX26" s="24"/>
      <c r="AY26" s="24"/>
    </row>
    <row r="27" spans="1:51" x14ac:dyDescent="0.25">
      <c r="A27" s="14" t="s">
        <v>78</v>
      </c>
      <c r="B27" s="14" t="s">
        <v>44</v>
      </c>
      <c r="C27" s="14"/>
      <c r="D27" s="14">
        <v>336</v>
      </c>
      <c r="E27" s="25">
        <v>135</v>
      </c>
      <c r="F27" s="25">
        <v>201</v>
      </c>
      <c r="G27" s="15">
        <v>0</v>
      </c>
      <c r="H27" s="14">
        <v>180</v>
      </c>
      <c r="I27" s="14" t="s">
        <v>57</v>
      </c>
      <c r="J27" s="14" t="s">
        <v>76</v>
      </c>
      <c r="K27" s="14">
        <v>135</v>
      </c>
      <c r="L27" s="14">
        <f t="shared" si="2"/>
        <v>0</v>
      </c>
      <c r="M27" s="14"/>
      <c r="N27" s="14"/>
      <c r="O27" s="14"/>
      <c r="P27" s="14">
        <f t="shared" si="3"/>
        <v>27</v>
      </c>
      <c r="Q27" s="16"/>
      <c r="R27" s="16"/>
      <c r="S27" s="16"/>
      <c r="T27" s="16"/>
      <c r="U27" s="14"/>
      <c r="V27" s="14">
        <f t="shared" si="5"/>
        <v>7.4444444444444446</v>
      </c>
      <c r="W27" s="14">
        <f t="shared" si="6"/>
        <v>7.4444444444444446</v>
      </c>
      <c r="X27" s="14">
        <v>0</v>
      </c>
      <c r="Y27" s="14">
        <v>33.6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/>
      <c r="AI27" s="14"/>
      <c r="AJ27" s="15"/>
      <c r="AK27" s="17"/>
      <c r="AL27" s="14"/>
      <c r="AM27" s="14"/>
      <c r="AN27" s="14"/>
      <c r="AO27" s="17"/>
      <c r="AP27" s="17"/>
      <c r="AQ27" s="14"/>
      <c r="AR27" s="17"/>
      <c r="AS27" s="24"/>
      <c r="AT27" s="24"/>
      <c r="AU27" s="24"/>
      <c r="AV27" s="24"/>
      <c r="AW27" s="24"/>
      <c r="AX27" s="24"/>
      <c r="AY27" s="24"/>
    </row>
    <row r="28" spans="1:51" x14ac:dyDescent="0.25">
      <c r="A28" s="24" t="s">
        <v>79</v>
      </c>
      <c r="B28" s="24" t="s">
        <v>47</v>
      </c>
      <c r="C28" s="24">
        <v>606</v>
      </c>
      <c r="D28" s="24">
        <v>510</v>
      </c>
      <c r="E28" s="24">
        <v>504</v>
      </c>
      <c r="F28" s="24">
        <v>606</v>
      </c>
      <c r="G28" s="7">
        <v>1</v>
      </c>
      <c r="H28" s="24">
        <v>180</v>
      </c>
      <c r="I28" s="24" t="s">
        <v>45</v>
      </c>
      <c r="J28" s="24"/>
      <c r="K28" s="24">
        <v>508</v>
      </c>
      <c r="L28" s="24">
        <f t="shared" si="2"/>
        <v>-4</v>
      </c>
      <c r="M28" s="24"/>
      <c r="N28" s="24"/>
      <c r="O28" s="24">
        <v>0</v>
      </c>
      <c r="P28" s="24">
        <f t="shared" si="3"/>
        <v>100.8</v>
      </c>
      <c r="Q28" s="4">
        <v>805.2</v>
      </c>
      <c r="R28" s="31">
        <f>14*P28-O28-F28+$R$1*P28</f>
        <v>1087.44</v>
      </c>
      <c r="S28" s="4">
        <f>AJ28*AK28+AP28*AJ28</f>
        <v>1080</v>
      </c>
      <c r="T28" s="4"/>
      <c r="U28" s="24"/>
      <c r="V28" s="24">
        <f t="shared" si="5"/>
        <v>16.726190476190478</v>
      </c>
      <c r="W28" s="24">
        <f t="shared" si="6"/>
        <v>6.0119047619047619</v>
      </c>
      <c r="X28" s="24">
        <v>58.8</v>
      </c>
      <c r="Y28" s="24">
        <v>62.4</v>
      </c>
      <c r="Z28" s="24">
        <v>74.400000000000006</v>
      </c>
      <c r="AA28" s="24">
        <v>54</v>
      </c>
      <c r="AB28" s="24">
        <v>100.8</v>
      </c>
      <c r="AC28" s="24">
        <v>60</v>
      </c>
      <c r="AD28" s="24">
        <v>103.2</v>
      </c>
      <c r="AE28" s="24">
        <v>69.599999999999994</v>
      </c>
      <c r="AF28" s="24">
        <v>67.2</v>
      </c>
      <c r="AG28" s="24">
        <v>64.400000000000006</v>
      </c>
      <c r="AH28" s="24"/>
      <c r="AI28" s="24">
        <f>G28*R28</f>
        <v>1087.44</v>
      </c>
      <c r="AJ28" s="7">
        <v>6</v>
      </c>
      <c r="AK28" s="9">
        <f>MROUND(R28, AJ28*AM28)/AJ28-AP28</f>
        <v>0</v>
      </c>
      <c r="AL28" s="24">
        <f>AK28*AJ28*G28</f>
        <v>0</v>
      </c>
      <c r="AM28" s="24">
        <v>12</v>
      </c>
      <c r="AN28" s="24">
        <v>84</v>
      </c>
      <c r="AO28" s="9">
        <f>AK28/AN28</f>
        <v>0</v>
      </c>
      <c r="AP28" s="9">
        <v>180</v>
      </c>
      <c r="AQ28" s="24">
        <f>AP28*AJ28*G28</f>
        <v>1080</v>
      </c>
      <c r="AR28" s="9">
        <f>AP28/AN28</f>
        <v>2.1428571428571428</v>
      </c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80</v>
      </c>
      <c r="B29" s="24" t="s">
        <v>44</v>
      </c>
      <c r="C29" s="24">
        <v>112</v>
      </c>
      <c r="D29" s="24">
        <v>336</v>
      </c>
      <c r="E29" s="24">
        <v>104</v>
      </c>
      <c r="F29" s="24">
        <v>344</v>
      </c>
      <c r="G29" s="7">
        <v>0.23</v>
      </c>
      <c r="H29" s="24">
        <v>180</v>
      </c>
      <c r="I29" s="24" t="s">
        <v>45</v>
      </c>
      <c r="J29" s="24"/>
      <c r="K29" s="24">
        <v>104</v>
      </c>
      <c r="L29" s="24">
        <f t="shared" si="2"/>
        <v>0</v>
      </c>
      <c r="M29" s="24"/>
      <c r="N29" s="24"/>
      <c r="O29" s="24">
        <v>168</v>
      </c>
      <c r="P29" s="24">
        <f t="shared" si="3"/>
        <v>20.8</v>
      </c>
      <c r="Q29" s="4"/>
      <c r="R29" s="4"/>
      <c r="S29" s="4">
        <f>AJ29*AK29</f>
        <v>0</v>
      </c>
      <c r="T29" s="4"/>
      <c r="U29" s="24"/>
      <c r="V29" s="24">
        <f t="shared" si="5"/>
        <v>24.615384615384613</v>
      </c>
      <c r="W29" s="24">
        <f t="shared" si="6"/>
        <v>24.615384615384613</v>
      </c>
      <c r="X29" s="24">
        <v>34.200000000000003</v>
      </c>
      <c r="Y29" s="24">
        <v>47</v>
      </c>
      <c r="Z29" s="24">
        <v>30.8</v>
      </c>
      <c r="AA29" s="24">
        <v>33.6</v>
      </c>
      <c r="AB29" s="24">
        <v>44.6</v>
      </c>
      <c r="AC29" s="24">
        <v>23.6</v>
      </c>
      <c r="AD29" s="24">
        <v>22</v>
      </c>
      <c r="AE29" s="24">
        <v>26.4</v>
      </c>
      <c r="AF29" s="24">
        <v>25.8</v>
      </c>
      <c r="AG29" s="24">
        <v>15.2</v>
      </c>
      <c r="AH29" s="24"/>
      <c r="AI29" s="24">
        <f>G29*R29</f>
        <v>0</v>
      </c>
      <c r="AJ29" s="7">
        <v>12</v>
      </c>
      <c r="AK29" s="9">
        <f>MROUND(R29, AJ29*AM29)/AJ29</f>
        <v>0</v>
      </c>
      <c r="AL29" s="24">
        <f>AK29*AJ29*G29</f>
        <v>0</v>
      </c>
      <c r="AM29" s="24">
        <v>14</v>
      </c>
      <c r="AN29" s="24">
        <v>70</v>
      </c>
      <c r="AO29" s="9">
        <f>AK29/AN29</f>
        <v>0</v>
      </c>
      <c r="AP29" s="9"/>
      <c r="AQ29" s="24"/>
      <c r="AR29" s="9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81</v>
      </c>
      <c r="B30" s="24" t="s">
        <v>44</v>
      </c>
      <c r="C30" s="24">
        <v>600</v>
      </c>
      <c r="D30" s="24">
        <v>672</v>
      </c>
      <c r="E30" s="24">
        <v>393</v>
      </c>
      <c r="F30" s="24">
        <v>862</v>
      </c>
      <c r="G30" s="7">
        <v>0.25</v>
      </c>
      <c r="H30" s="24">
        <v>365</v>
      </c>
      <c r="I30" s="24" t="s">
        <v>45</v>
      </c>
      <c r="J30" s="24"/>
      <c r="K30" s="24">
        <v>416</v>
      </c>
      <c r="L30" s="24">
        <f t="shared" si="2"/>
        <v>-23</v>
      </c>
      <c r="M30" s="24"/>
      <c r="N30" s="24"/>
      <c r="O30" s="24">
        <v>0</v>
      </c>
      <c r="P30" s="24">
        <f t="shared" si="3"/>
        <v>78.599999999999994</v>
      </c>
      <c r="Q30" s="4">
        <v>238.39999999999986</v>
      </c>
      <c r="R30" s="31">
        <f t="shared" ref="R30:R32" si="26">14*P30-O30-F30+$R$1*P30</f>
        <v>458.47999999999985</v>
      </c>
      <c r="S30" s="4">
        <f t="shared" ref="S30:S32" si="27">AJ30*AK30+AP30*AJ30</f>
        <v>504</v>
      </c>
      <c r="T30" s="4"/>
      <c r="U30" s="24"/>
      <c r="V30" s="24">
        <f t="shared" si="5"/>
        <v>17.379134860050893</v>
      </c>
      <c r="W30" s="24">
        <f t="shared" si="6"/>
        <v>10.966921119592875</v>
      </c>
      <c r="X30" s="24">
        <v>109.2</v>
      </c>
      <c r="Y30" s="24">
        <v>130.80000000000001</v>
      </c>
      <c r="Z30" s="24">
        <v>106.2</v>
      </c>
      <c r="AA30" s="24">
        <v>96.2</v>
      </c>
      <c r="AB30" s="24">
        <v>98</v>
      </c>
      <c r="AC30" s="24">
        <v>94.2</v>
      </c>
      <c r="AD30" s="24">
        <v>83.6</v>
      </c>
      <c r="AE30" s="24">
        <v>70</v>
      </c>
      <c r="AF30" s="24">
        <v>68.2</v>
      </c>
      <c r="AG30" s="24">
        <v>76.2</v>
      </c>
      <c r="AH30" s="24" t="s">
        <v>82</v>
      </c>
      <c r="AI30" s="24">
        <f>G30*R30</f>
        <v>114.61999999999996</v>
      </c>
      <c r="AJ30" s="7">
        <v>12</v>
      </c>
      <c r="AK30" s="9">
        <f t="shared" ref="AK30:AK32" si="28">MROUND(R30, AJ30*AM30)/AJ30-AP30</f>
        <v>42</v>
      </c>
      <c r="AL30" s="24">
        <f>AK30*AJ30*G30</f>
        <v>126</v>
      </c>
      <c r="AM30" s="24">
        <v>14</v>
      </c>
      <c r="AN30" s="24">
        <v>70</v>
      </c>
      <c r="AO30" s="9">
        <f>AK30/AN30</f>
        <v>0.6</v>
      </c>
      <c r="AP30" s="9"/>
      <c r="AQ30" s="24">
        <f t="shared" ref="AQ30:AQ32" si="29">AP30*AJ30*G30</f>
        <v>0</v>
      </c>
      <c r="AR30" s="9">
        <f t="shared" ref="AR30:AR32" si="30">AP30/AN30</f>
        <v>0</v>
      </c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83</v>
      </c>
      <c r="B31" s="24" t="s">
        <v>44</v>
      </c>
      <c r="C31" s="24">
        <v>1092</v>
      </c>
      <c r="D31" s="24">
        <v>504</v>
      </c>
      <c r="E31" s="24">
        <v>566</v>
      </c>
      <c r="F31" s="24">
        <v>1030</v>
      </c>
      <c r="G31" s="7">
        <v>0.25</v>
      </c>
      <c r="H31" s="24">
        <v>365</v>
      </c>
      <c r="I31" s="24" t="s">
        <v>45</v>
      </c>
      <c r="J31" s="24"/>
      <c r="K31" s="24">
        <v>572</v>
      </c>
      <c r="L31" s="24">
        <f t="shared" si="2"/>
        <v>-6</v>
      </c>
      <c r="M31" s="24"/>
      <c r="N31" s="24"/>
      <c r="O31" s="24">
        <v>336</v>
      </c>
      <c r="P31" s="24">
        <f t="shared" si="3"/>
        <v>113.2</v>
      </c>
      <c r="Q31" s="4">
        <v>218.79999999999995</v>
      </c>
      <c r="R31" s="31">
        <f t="shared" si="26"/>
        <v>535.76</v>
      </c>
      <c r="S31" s="4">
        <f t="shared" si="27"/>
        <v>504</v>
      </c>
      <c r="T31" s="4"/>
      <c r="U31" s="24"/>
      <c r="V31" s="24">
        <f t="shared" si="5"/>
        <v>16.519434628975265</v>
      </c>
      <c r="W31" s="24">
        <f t="shared" si="6"/>
        <v>12.06713780918728</v>
      </c>
      <c r="X31" s="24">
        <v>132.6</v>
      </c>
      <c r="Y31" s="24">
        <v>158.19999999999999</v>
      </c>
      <c r="Z31" s="24">
        <v>154</v>
      </c>
      <c r="AA31" s="24">
        <v>119.6</v>
      </c>
      <c r="AB31" s="24">
        <v>153.4</v>
      </c>
      <c r="AC31" s="24">
        <v>115</v>
      </c>
      <c r="AD31" s="24">
        <v>136.6</v>
      </c>
      <c r="AE31" s="24">
        <v>112.6</v>
      </c>
      <c r="AF31" s="24">
        <v>100</v>
      </c>
      <c r="AG31" s="24">
        <v>165.8</v>
      </c>
      <c r="AH31" s="24"/>
      <c r="AI31" s="24">
        <f>G31*R31</f>
        <v>133.94</v>
      </c>
      <c r="AJ31" s="7">
        <v>12</v>
      </c>
      <c r="AK31" s="9">
        <f t="shared" si="28"/>
        <v>42</v>
      </c>
      <c r="AL31" s="24">
        <f>AK31*AJ31*G31</f>
        <v>126</v>
      </c>
      <c r="AM31" s="24">
        <v>14</v>
      </c>
      <c r="AN31" s="24">
        <v>70</v>
      </c>
      <c r="AO31" s="9">
        <f>AK31/AN31</f>
        <v>0.6</v>
      </c>
      <c r="AP31" s="9"/>
      <c r="AQ31" s="24">
        <f t="shared" si="29"/>
        <v>0</v>
      </c>
      <c r="AR31" s="9">
        <f t="shared" si="30"/>
        <v>0</v>
      </c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84</v>
      </c>
      <c r="B32" s="24" t="s">
        <v>44</v>
      </c>
      <c r="C32" s="24">
        <v>750</v>
      </c>
      <c r="D32" s="24">
        <v>1008</v>
      </c>
      <c r="E32" s="24">
        <v>577</v>
      </c>
      <c r="F32" s="24">
        <v>1181</v>
      </c>
      <c r="G32" s="7">
        <v>0.25</v>
      </c>
      <c r="H32" s="24">
        <v>180</v>
      </c>
      <c r="I32" s="24" t="s">
        <v>45</v>
      </c>
      <c r="J32" s="24"/>
      <c r="K32" s="24">
        <v>583</v>
      </c>
      <c r="L32" s="24">
        <f t="shared" si="2"/>
        <v>-6</v>
      </c>
      <c r="M32" s="24"/>
      <c r="N32" s="24"/>
      <c r="O32" s="24">
        <v>0</v>
      </c>
      <c r="P32" s="24">
        <f t="shared" si="3"/>
        <v>115.4</v>
      </c>
      <c r="Q32" s="4">
        <v>434.60000000000014</v>
      </c>
      <c r="R32" s="31">
        <f t="shared" si="26"/>
        <v>757.72000000000014</v>
      </c>
      <c r="S32" s="4">
        <f t="shared" si="27"/>
        <v>840</v>
      </c>
      <c r="T32" s="4"/>
      <c r="U32" s="24"/>
      <c r="V32" s="24">
        <f t="shared" si="5"/>
        <v>17.512998266897746</v>
      </c>
      <c r="W32" s="24">
        <f t="shared" si="6"/>
        <v>10.233968804159446</v>
      </c>
      <c r="X32" s="24">
        <v>112.8</v>
      </c>
      <c r="Y32" s="24">
        <v>171</v>
      </c>
      <c r="Z32" s="24">
        <v>135</v>
      </c>
      <c r="AA32" s="24">
        <v>109.2</v>
      </c>
      <c r="AB32" s="24">
        <v>137.80000000000001</v>
      </c>
      <c r="AC32" s="24">
        <v>105</v>
      </c>
      <c r="AD32" s="24">
        <v>123.6</v>
      </c>
      <c r="AE32" s="24">
        <v>96.8</v>
      </c>
      <c r="AF32" s="24">
        <v>75.2</v>
      </c>
      <c r="AG32" s="24">
        <v>146.6</v>
      </c>
      <c r="AH32" s="24" t="s">
        <v>72</v>
      </c>
      <c r="AI32" s="24">
        <f>G32*R32</f>
        <v>189.43000000000004</v>
      </c>
      <c r="AJ32" s="7">
        <v>12</v>
      </c>
      <c r="AK32" s="9">
        <f t="shared" si="28"/>
        <v>70</v>
      </c>
      <c r="AL32" s="24">
        <f>AK32*AJ32*G32</f>
        <v>210</v>
      </c>
      <c r="AM32" s="24">
        <v>14</v>
      </c>
      <c r="AN32" s="24">
        <v>70</v>
      </c>
      <c r="AO32" s="9">
        <f>AK32/AN32</f>
        <v>1</v>
      </c>
      <c r="AP32" s="9"/>
      <c r="AQ32" s="24">
        <f t="shared" si="29"/>
        <v>0</v>
      </c>
      <c r="AR32" s="9">
        <f t="shared" si="30"/>
        <v>0</v>
      </c>
      <c r="AS32" s="24"/>
      <c r="AT32" s="24"/>
      <c r="AU32" s="24"/>
      <c r="AV32" s="24"/>
      <c r="AW32" s="24"/>
      <c r="AX32" s="24"/>
      <c r="AY32" s="24"/>
    </row>
    <row r="33" spans="1:51" x14ac:dyDescent="0.25">
      <c r="A33" s="18" t="s">
        <v>85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45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20"/>
      <c r="U33" s="18"/>
      <c r="V33" s="18" t="e">
        <f t="shared" si="5"/>
        <v>#DIV/0!</v>
      </c>
      <c r="W33" s="18" t="e">
        <f t="shared" si="6"/>
        <v>#DIV/0!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 t="s">
        <v>60</v>
      </c>
      <c r="AI33" s="18"/>
      <c r="AJ33" s="19">
        <v>6</v>
      </c>
      <c r="AK33" s="21"/>
      <c r="AL33" s="18"/>
      <c r="AM33" s="18">
        <v>14</v>
      </c>
      <c r="AN33" s="18">
        <v>126</v>
      </c>
      <c r="AO33" s="21"/>
      <c r="AP33" s="21"/>
      <c r="AQ33" s="18"/>
      <c r="AR33" s="21"/>
      <c r="AS33" s="24"/>
      <c r="AT33" s="24"/>
      <c r="AU33" s="24"/>
      <c r="AV33" s="24"/>
      <c r="AW33" s="24"/>
      <c r="AX33" s="24"/>
      <c r="AY33" s="24"/>
    </row>
    <row r="34" spans="1:51" x14ac:dyDescent="0.25">
      <c r="A34" s="18" t="s">
        <v>86</v>
      </c>
      <c r="B34" s="18" t="s">
        <v>44</v>
      </c>
      <c r="C34" s="18"/>
      <c r="D34" s="18"/>
      <c r="E34" s="18"/>
      <c r="F34" s="18"/>
      <c r="G34" s="19">
        <v>0</v>
      </c>
      <c r="H34" s="18">
        <v>180</v>
      </c>
      <c r="I34" s="18" t="s">
        <v>45</v>
      </c>
      <c r="J34" s="18"/>
      <c r="K34" s="18"/>
      <c r="L34" s="18">
        <f t="shared" si="2"/>
        <v>0</v>
      </c>
      <c r="M34" s="18"/>
      <c r="N34" s="18"/>
      <c r="O34" s="18"/>
      <c r="P34" s="18">
        <f t="shared" si="3"/>
        <v>0</v>
      </c>
      <c r="Q34" s="20"/>
      <c r="R34" s="20"/>
      <c r="S34" s="20"/>
      <c r="T34" s="20"/>
      <c r="U34" s="18"/>
      <c r="V34" s="18" t="e">
        <f t="shared" si="5"/>
        <v>#DIV/0!</v>
      </c>
      <c r="W34" s="18" t="e">
        <f t="shared" si="6"/>
        <v>#DIV/0!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 t="s">
        <v>60</v>
      </c>
      <c r="AI34" s="18"/>
      <c r="AJ34" s="19">
        <v>12</v>
      </c>
      <c r="AK34" s="21"/>
      <c r="AL34" s="18"/>
      <c r="AM34" s="18">
        <v>14</v>
      </c>
      <c r="AN34" s="18">
        <v>70</v>
      </c>
      <c r="AO34" s="21"/>
      <c r="AP34" s="21"/>
      <c r="AQ34" s="18"/>
      <c r="AR34" s="21"/>
      <c r="AS34" s="24"/>
      <c r="AT34" s="24"/>
      <c r="AU34" s="24"/>
      <c r="AV34" s="24"/>
      <c r="AW34" s="24"/>
      <c r="AX34" s="24"/>
      <c r="AY34" s="24"/>
    </row>
    <row r="35" spans="1:51" x14ac:dyDescent="0.25">
      <c r="A35" s="24" t="s">
        <v>87</v>
      </c>
      <c r="B35" s="24" t="s">
        <v>44</v>
      </c>
      <c r="C35" s="24">
        <v>105</v>
      </c>
      <c r="D35" s="24">
        <v>96</v>
      </c>
      <c r="E35" s="24">
        <v>105</v>
      </c>
      <c r="F35" s="24">
        <v>96</v>
      </c>
      <c r="G35" s="7">
        <v>0.7</v>
      </c>
      <c r="H35" s="24">
        <v>180</v>
      </c>
      <c r="I35" s="24" t="s">
        <v>45</v>
      </c>
      <c r="J35" s="24"/>
      <c r="K35" s="24">
        <v>107</v>
      </c>
      <c r="L35" s="24">
        <f t="shared" si="2"/>
        <v>-2</v>
      </c>
      <c r="M35" s="24"/>
      <c r="N35" s="24"/>
      <c r="O35" s="24">
        <v>96</v>
      </c>
      <c r="P35" s="24">
        <f t="shared" si="3"/>
        <v>21</v>
      </c>
      <c r="Q35" s="4">
        <v>102</v>
      </c>
      <c r="R35" s="4">
        <f t="shared" ref="R35:R40" si="31">14*P35-O35-F35</f>
        <v>102</v>
      </c>
      <c r="S35" s="4">
        <f t="shared" ref="S35:S41" si="32">AJ35*AK35+AP35*AJ35</f>
        <v>96</v>
      </c>
      <c r="T35" s="4"/>
      <c r="U35" s="24"/>
      <c r="V35" s="24">
        <f t="shared" si="5"/>
        <v>13.714285714285714</v>
      </c>
      <c r="W35" s="24">
        <f t="shared" si="6"/>
        <v>9.1428571428571423</v>
      </c>
      <c r="X35" s="24">
        <v>21.8</v>
      </c>
      <c r="Y35" s="24">
        <v>20.399999999999999</v>
      </c>
      <c r="Z35" s="24">
        <v>21.6</v>
      </c>
      <c r="AA35" s="24">
        <v>22.8</v>
      </c>
      <c r="AB35" s="24">
        <v>21.2</v>
      </c>
      <c r="AC35" s="24">
        <v>15</v>
      </c>
      <c r="AD35" s="24">
        <v>15</v>
      </c>
      <c r="AE35" s="24">
        <v>24.4</v>
      </c>
      <c r="AF35" s="24">
        <v>14.4</v>
      </c>
      <c r="AG35" s="24">
        <v>12.6</v>
      </c>
      <c r="AH35" s="24"/>
      <c r="AI35" s="24">
        <f t="shared" ref="AI35:AI41" si="33">G35*R35</f>
        <v>71.399999999999991</v>
      </c>
      <c r="AJ35" s="7">
        <v>8</v>
      </c>
      <c r="AK35" s="9">
        <f t="shared" ref="AK35:AK41" si="34">MROUND(R35, AJ35*AM35)/AJ35-AP35</f>
        <v>12</v>
      </c>
      <c r="AL35" s="24">
        <f t="shared" ref="AL35:AL41" si="35">AK35*AJ35*G35</f>
        <v>67.199999999999989</v>
      </c>
      <c r="AM35" s="24">
        <v>12</v>
      </c>
      <c r="AN35" s="24">
        <v>84</v>
      </c>
      <c r="AO35" s="9">
        <f t="shared" ref="AO35:AO41" si="36">AK35/AN35</f>
        <v>0.14285714285714285</v>
      </c>
      <c r="AP35" s="9"/>
      <c r="AQ35" s="24">
        <f t="shared" ref="AQ35:AQ41" si="37">AP35*AJ35*G35</f>
        <v>0</v>
      </c>
      <c r="AR35" s="9">
        <f t="shared" ref="AR35:AR41" si="38">AP35/AN35</f>
        <v>0</v>
      </c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88</v>
      </c>
      <c r="B36" s="24" t="s">
        <v>44</v>
      </c>
      <c r="C36" s="24">
        <v>101</v>
      </c>
      <c r="D36" s="24">
        <v>104</v>
      </c>
      <c r="E36" s="24">
        <v>103</v>
      </c>
      <c r="F36" s="24">
        <v>94</v>
      </c>
      <c r="G36" s="7">
        <v>0.7</v>
      </c>
      <c r="H36" s="24">
        <v>180</v>
      </c>
      <c r="I36" s="24" t="s">
        <v>45</v>
      </c>
      <c r="J36" s="24"/>
      <c r="K36" s="24">
        <v>111</v>
      </c>
      <c r="L36" s="24">
        <f t="shared" si="2"/>
        <v>-8</v>
      </c>
      <c r="M36" s="24"/>
      <c r="N36" s="24"/>
      <c r="O36" s="24">
        <v>96</v>
      </c>
      <c r="P36" s="24">
        <f t="shared" si="3"/>
        <v>20.6</v>
      </c>
      <c r="Q36" s="4">
        <v>98.400000000000034</v>
      </c>
      <c r="R36" s="4">
        <f t="shared" si="31"/>
        <v>98.400000000000034</v>
      </c>
      <c r="S36" s="4">
        <f t="shared" si="32"/>
        <v>96</v>
      </c>
      <c r="T36" s="4"/>
      <c r="U36" s="24"/>
      <c r="V36" s="24">
        <f t="shared" si="5"/>
        <v>13.883495145631066</v>
      </c>
      <c r="W36" s="24">
        <f t="shared" si="6"/>
        <v>9.223300970873785</v>
      </c>
      <c r="X36" s="24">
        <v>15.4</v>
      </c>
      <c r="Y36" s="24">
        <v>20</v>
      </c>
      <c r="Z36" s="24">
        <v>14.2</v>
      </c>
      <c r="AA36" s="24">
        <v>19</v>
      </c>
      <c r="AB36" s="24">
        <v>16.600000000000001</v>
      </c>
      <c r="AC36" s="24">
        <v>11.2</v>
      </c>
      <c r="AD36" s="24">
        <v>13</v>
      </c>
      <c r="AE36" s="24">
        <v>16.8</v>
      </c>
      <c r="AF36" s="24">
        <v>12.2</v>
      </c>
      <c r="AG36" s="24">
        <v>21.8</v>
      </c>
      <c r="AH36" s="24"/>
      <c r="AI36" s="24">
        <f t="shared" si="33"/>
        <v>68.880000000000024</v>
      </c>
      <c r="AJ36" s="7">
        <v>8</v>
      </c>
      <c r="AK36" s="9">
        <f t="shared" si="34"/>
        <v>12</v>
      </c>
      <c r="AL36" s="24">
        <f t="shared" si="35"/>
        <v>67.199999999999989</v>
      </c>
      <c r="AM36" s="24">
        <v>12</v>
      </c>
      <c r="AN36" s="24">
        <v>84</v>
      </c>
      <c r="AO36" s="9">
        <f t="shared" si="36"/>
        <v>0.14285714285714285</v>
      </c>
      <c r="AP36" s="9"/>
      <c r="AQ36" s="24">
        <f t="shared" si="37"/>
        <v>0</v>
      </c>
      <c r="AR36" s="9">
        <f t="shared" si="38"/>
        <v>0</v>
      </c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89</v>
      </c>
      <c r="B37" s="24" t="s">
        <v>44</v>
      </c>
      <c r="C37" s="24">
        <v>149</v>
      </c>
      <c r="D37" s="24">
        <v>112</v>
      </c>
      <c r="E37" s="24">
        <v>147</v>
      </c>
      <c r="F37" s="24">
        <v>98</v>
      </c>
      <c r="G37" s="7">
        <v>0.7</v>
      </c>
      <c r="H37" s="24">
        <v>180</v>
      </c>
      <c r="I37" s="24" t="s">
        <v>45</v>
      </c>
      <c r="J37" s="24"/>
      <c r="K37" s="24">
        <v>165</v>
      </c>
      <c r="L37" s="24">
        <f t="shared" si="2"/>
        <v>-18</v>
      </c>
      <c r="M37" s="24"/>
      <c r="N37" s="24"/>
      <c r="O37" s="24">
        <v>96</v>
      </c>
      <c r="P37" s="24">
        <f t="shared" si="3"/>
        <v>29.4</v>
      </c>
      <c r="Q37" s="4">
        <v>217.59999999999997</v>
      </c>
      <c r="R37" s="4">
        <f t="shared" si="31"/>
        <v>217.59999999999997</v>
      </c>
      <c r="S37" s="4">
        <f t="shared" si="32"/>
        <v>192</v>
      </c>
      <c r="T37" s="4"/>
      <c r="U37" s="24"/>
      <c r="V37" s="24">
        <f t="shared" si="5"/>
        <v>13.129251700680273</v>
      </c>
      <c r="W37" s="24">
        <f t="shared" si="6"/>
        <v>6.5986394557823136</v>
      </c>
      <c r="X37" s="24">
        <v>22.2</v>
      </c>
      <c r="Y37" s="24">
        <v>24.8</v>
      </c>
      <c r="Z37" s="24">
        <v>21.6</v>
      </c>
      <c r="AA37" s="24">
        <v>21.8</v>
      </c>
      <c r="AB37" s="24">
        <v>28</v>
      </c>
      <c r="AC37" s="24">
        <v>29.8</v>
      </c>
      <c r="AD37" s="24">
        <v>18.8</v>
      </c>
      <c r="AE37" s="24">
        <v>23.2</v>
      </c>
      <c r="AF37" s="24">
        <v>21</v>
      </c>
      <c r="AG37" s="24">
        <v>36</v>
      </c>
      <c r="AH37" s="24"/>
      <c r="AI37" s="24">
        <f t="shared" si="33"/>
        <v>152.31999999999996</v>
      </c>
      <c r="AJ37" s="7">
        <v>8</v>
      </c>
      <c r="AK37" s="9">
        <f t="shared" si="34"/>
        <v>24</v>
      </c>
      <c r="AL37" s="24">
        <f t="shared" si="35"/>
        <v>134.39999999999998</v>
      </c>
      <c r="AM37" s="24">
        <v>12</v>
      </c>
      <c r="AN37" s="24">
        <v>84</v>
      </c>
      <c r="AO37" s="9">
        <f t="shared" si="36"/>
        <v>0.2857142857142857</v>
      </c>
      <c r="AP37" s="9"/>
      <c r="AQ37" s="24">
        <f t="shared" si="37"/>
        <v>0</v>
      </c>
      <c r="AR37" s="9">
        <f t="shared" si="38"/>
        <v>0</v>
      </c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90</v>
      </c>
      <c r="B38" s="24" t="s">
        <v>44</v>
      </c>
      <c r="C38" s="24">
        <v>641</v>
      </c>
      <c r="D38" s="24"/>
      <c r="E38" s="24">
        <v>310</v>
      </c>
      <c r="F38" s="24">
        <v>331</v>
      </c>
      <c r="G38" s="7">
        <v>0.7</v>
      </c>
      <c r="H38" s="24">
        <v>180</v>
      </c>
      <c r="I38" s="24" t="s">
        <v>45</v>
      </c>
      <c r="J38" s="24"/>
      <c r="K38" s="24">
        <v>310</v>
      </c>
      <c r="L38" s="24">
        <f t="shared" ref="L38:L69" si="39">E38-K38</f>
        <v>0</v>
      </c>
      <c r="M38" s="24"/>
      <c r="N38" s="24"/>
      <c r="O38" s="24">
        <v>240</v>
      </c>
      <c r="P38" s="24">
        <f t="shared" ref="P38:P73" si="40">E38/5</f>
        <v>62</v>
      </c>
      <c r="Q38" s="4">
        <v>297</v>
      </c>
      <c r="R38" s="31">
        <f>14*P38-O38-F38+$R$1*P38</f>
        <v>470.6</v>
      </c>
      <c r="S38" s="4">
        <f t="shared" si="32"/>
        <v>480</v>
      </c>
      <c r="T38" s="4"/>
      <c r="U38" s="24"/>
      <c r="V38" s="24">
        <f t="shared" ref="V38:V73" si="41">(F38+O38+S38)/P38</f>
        <v>16.951612903225808</v>
      </c>
      <c r="W38" s="24">
        <f t="shared" ref="W38:W73" si="42">(F38+O38)/P38</f>
        <v>9.2096774193548381</v>
      </c>
      <c r="X38" s="24">
        <v>62.4</v>
      </c>
      <c r="Y38" s="24">
        <v>57</v>
      </c>
      <c r="Z38" s="24">
        <v>25.4</v>
      </c>
      <c r="AA38" s="24">
        <v>75.8</v>
      </c>
      <c r="AB38" s="24">
        <v>39.200000000000003</v>
      </c>
      <c r="AC38" s="24">
        <v>44.4</v>
      </c>
      <c r="AD38" s="24">
        <v>50</v>
      </c>
      <c r="AE38" s="24">
        <v>34.4</v>
      </c>
      <c r="AF38" s="24">
        <v>38.799999999999997</v>
      </c>
      <c r="AG38" s="24">
        <v>42.6</v>
      </c>
      <c r="AH38" s="24"/>
      <c r="AI38" s="24">
        <f t="shared" si="33"/>
        <v>329.42</v>
      </c>
      <c r="AJ38" s="7">
        <v>10</v>
      </c>
      <c r="AK38" s="9">
        <f t="shared" si="34"/>
        <v>48</v>
      </c>
      <c r="AL38" s="24">
        <f t="shared" si="35"/>
        <v>336</v>
      </c>
      <c r="AM38" s="24">
        <v>12</v>
      </c>
      <c r="AN38" s="24">
        <v>84</v>
      </c>
      <c r="AO38" s="9">
        <f t="shared" si="36"/>
        <v>0.5714285714285714</v>
      </c>
      <c r="AP38" s="9"/>
      <c r="AQ38" s="24">
        <f t="shared" si="37"/>
        <v>0</v>
      </c>
      <c r="AR38" s="9">
        <f t="shared" si="38"/>
        <v>0</v>
      </c>
      <c r="AS38" s="24"/>
      <c r="AT38" s="24"/>
      <c r="AU38" s="24"/>
      <c r="AV38" s="24"/>
      <c r="AW38" s="24"/>
      <c r="AX38" s="24"/>
      <c r="AY38" s="24"/>
    </row>
    <row r="39" spans="1:51" x14ac:dyDescent="0.25">
      <c r="A39" s="13" t="s">
        <v>91</v>
      </c>
      <c r="B39" s="24" t="s">
        <v>44</v>
      </c>
      <c r="C39" s="24"/>
      <c r="D39" s="24"/>
      <c r="E39" s="24"/>
      <c r="F39" s="24"/>
      <c r="G39" s="7">
        <v>0.4</v>
      </c>
      <c r="H39" s="24">
        <v>180</v>
      </c>
      <c r="I39" s="24" t="s">
        <v>45</v>
      </c>
      <c r="J39" s="24"/>
      <c r="K39" s="24"/>
      <c r="L39" s="24">
        <f t="shared" si="39"/>
        <v>0</v>
      </c>
      <c r="M39" s="24"/>
      <c r="N39" s="24"/>
      <c r="O39" s="13"/>
      <c r="P39" s="24">
        <f t="shared" si="40"/>
        <v>0</v>
      </c>
      <c r="Q39" s="23">
        <v>192</v>
      </c>
      <c r="R39" s="23">
        <v>192</v>
      </c>
      <c r="S39" s="4">
        <f t="shared" si="32"/>
        <v>192</v>
      </c>
      <c r="T39" s="4"/>
      <c r="U39" s="24"/>
      <c r="V39" s="24" t="e">
        <f t="shared" si="41"/>
        <v>#DIV/0!</v>
      </c>
      <c r="W39" s="24" t="e">
        <f t="shared" si="42"/>
        <v>#DIV/0!</v>
      </c>
      <c r="X39" s="24">
        <v>0</v>
      </c>
      <c r="Y39" s="24">
        <v>0</v>
      </c>
      <c r="Z39" s="24">
        <v>-0.8</v>
      </c>
      <c r="AA39" s="24">
        <v>8.6</v>
      </c>
      <c r="AB39" s="24">
        <v>25</v>
      </c>
      <c r="AC39" s="24">
        <v>32</v>
      </c>
      <c r="AD39" s="24">
        <v>8.4</v>
      </c>
      <c r="AE39" s="24">
        <v>14</v>
      </c>
      <c r="AF39" s="24">
        <v>12</v>
      </c>
      <c r="AG39" s="24">
        <v>25.4</v>
      </c>
      <c r="AH39" s="13" t="s">
        <v>92</v>
      </c>
      <c r="AI39" s="24">
        <f t="shared" si="33"/>
        <v>76.800000000000011</v>
      </c>
      <c r="AJ39" s="7">
        <v>16</v>
      </c>
      <c r="AK39" s="9">
        <f t="shared" si="34"/>
        <v>12</v>
      </c>
      <c r="AL39" s="24">
        <f t="shared" si="35"/>
        <v>76.800000000000011</v>
      </c>
      <c r="AM39" s="24">
        <v>12</v>
      </c>
      <c r="AN39" s="24">
        <v>84</v>
      </c>
      <c r="AO39" s="9">
        <f t="shared" si="36"/>
        <v>0.14285714285714285</v>
      </c>
      <c r="AP39" s="9"/>
      <c r="AQ39" s="24">
        <f t="shared" si="37"/>
        <v>0</v>
      </c>
      <c r="AR39" s="9">
        <f t="shared" si="38"/>
        <v>0</v>
      </c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93</v>
      </c>
      <c r="B40" s="24" t="s">
        <v>44</v>
      </c>
      <c r="C40" s="24">
        <v>123</v>
      </c>
      <c r="D40" s="24"/>
      <c r="E40" s="24">
        <v>93</v>
      </c>
      <c r="F40" s="24">
        <v>30</v>
      </c>
      <c r="G40" s="7">
        <v>0.7</v>
      </c>
      <c r="H40" s="24">
        <v>180</v>
      </c>
      <c r="I40" s="24" t="s">
        <v>45</v>
      </c>
      <c r="J40" s="24"/>
      <c r="K40" s="24">
        <v>87</v>
      </c>
      <c r="L40" s="24">
        <f t="shared" si="39"/>
        <v>6</v>
      </c>
      <c r="M40" s="24"/>
      <c r="N40" s="24"/>
      <c r="O40" s="24">
        <v>120</v>
      </c>
      <c r="P40" s="24">
        <f t="shared" si="40"/>
        <v>18.600000000000001</v>
      </c>
      <c r="Q40" s="4">
        <v>110.40000000000003</v>
      </c>
      <c r="R40" s="4">
        <f t="shared" si="31"/>
        <v>110.40000000000003</v>
      </c>
      <c r="S40" s="4">
        <f t="shared" si="32"/>
        <v>120</v>
      </c>
      <c r="T40" s="4"/>
      <c r="U40" s="24"/>
      <c r="V40" s="24">
        <f t="shared" si="41"/>
        <v>14.516129032258064</v>
      </c>
      <c r="W40" s="24">
        <f t="shared" si="42"/>
        <v>8.064516129032258</v>
      </c>
      <c r="X40" s="24">
        <v>20.6</v>
      </c>
      <c r="Y40" s="24">
        <v>16.2</v>
      </c>
      <c r="Z40" s="24">
        <v>13.6</v>
      </c>
      <c r="AA40" s="24">
        <v>16.600000000000001</v>
      </c>
      <c r="AB40" s="24">
        <v>16.2</v>
      </c>
      <c r="AC40" s="24">
        <v>10.4</v>
      </c>
      <c r="AD40" s="24">
        <v>18.8</v>
      </c>
      <c r="AE40" s="24">
        <v>11.2</v>
      </c>
      <c r="AF40" s="24">
        <v>9.4</v>
      </c>
      <c r="AG40" s="24">
        <v>13</v>
      </c>
      <c r="AH40" s="24"/>
      <c r="AI40" s="24">
        <f t="shared" si="33"/>
        <v>77.280000000000015</v>
      </c>
      <c r="AJ40" s="7">
        <v>10</v>
      </c>
      <c r="AK40" s="9">
        <f t="shared" si="34"/>
        <v>12</v>
      </c>
      <c r="AL40" s="24">
        <f t="shared" si="35"/>
        <v>84</v>
      </c>
      <c r="AM40" s="24">
        <v>12</v>
      </c>
      <c r="AN40" s="24">
        <v>84</v>
      </c>
      <c r="AO40" s="9">
        <f t="shared" si="36"/>
        <v>0.14285714285714285</v>
      </c>
      <c r="AP40" s="9"/>
      <c r="AQ40" s="24">
        <f t="shared" si="37"/>
        <v>0</v>
      </c>
      <c r="AR40" s="9">
        <f t="shared" si="38"/>
        <v>0</v>
      </c>
      <c r="AS40" s="24"/>
      <c r="AT40" s="24"/>
      <c r="AU40" s="24"/>
      <c r="AV40" s="24"/>
      <c r="AW40" s="24"/>
      <c r="AX40" s="24"/>
      <c r="AY40" s="24"/>
    </row>
    <row r="41" spans="1:51" x14ac:dyDescent="0.25">
      <c r="A41" s="24" t="s">
        <v>94</v>
      </c>
      <c r="B41" s="24" t="s">
        <v>44</v>
      </c>
      <c r="C41" s="24">
        <v>594</v>
      </c>
      <c r="D41" s="24"/>
      <c r="E41" s="24">
        <v>257</v>
      </c>
      <c r="F41" s="24">
        <v>337</v>
      </c>
      <c r="G41" s="7">
        <v>0.7</v>
      </c>
      <c r="H41" s="24">
        <v>180</v>
      </c>
      <c r="I41" s="24" t="s">
        <v>45</v>
      </c>
      <c r="J41" s="24"/>
      <c r="K41" s="24">
        <v>255</v>
      </c>
      <c r="L41" s="24">
        <f t="shared" si="39"/>
        <v>2</v>
      </c>
      <c r="M41" s="24"/>
      <c r="N41" s="24"/>
      <c r="O41" s="24">
        <v>120</v>
      </c>
      <c r="P41" s="24">
        <f t="shared" si="40"/>
        <v>51.4</v>
      </c>
      <c r="Q41" s="4">
        <v>262.60000000000002</v>
      </c>
      <c r="R41" s="31">
        <f>14*P41-O41-F41+$R$1*P41</f>
        <v>406.52</v>
      </c>
      <c r="S41" s="4">
        <f t="shared" si="32"/>
        <v>360</v>
      </c>
      <c r="T41" s="4"/>
      <c r="U41" s="24"/>
      <c r="V41" s="24">
        <f t="shared" si="41"/>
        <v>15.894941634241246</v>
      </c>
      <c r="W41" s="24">
        <f t="shared" si="42"/>
        <v>8.8910505836575879</v>
      </c>
      <c r="X41" s="24">
        <v>45.4</v>
      </c>
      <c r="Y41" s="24">
        <v>28.2</v>
      </c>
      <c r="Z41" s="24">
        <v>57.6</v>
      </c>
      <c r="AA41" s="24">
        <v>57</v>
      </c>
      <c r="AB41" s="24">
        <v>39.4</v>
      </c>
      <c r="AC41" s="24">
        <v>41.6</v>
      </c>
      <c r="AD41" s="24">
        <v>47.6</v>
      </c>
      <c r="AE41" s="24">
        <v>34</v>
      </c>
      <c r="AF41" s="24">
        <v>36.4</v>
      </c>
      <c r="AG41" s="24">
        <v>33.200000000000003</v>
      </c>
      <c r="AH41" s="24"/>
      <c r="AI41" s="24">
        <f t="shared" si="33"/>
        <v>284.56399999999996</v>
      </c>
      <c r="AJ41" s="7">
        <v>10</v>
      </c>
      <c r="AK41" s="9">
        <f t="shared" si="34"/>
        <v>36</v>
      </c>
      <c r="AL41" s="24">
        <f t="shared" si="35"/>
        <v>251.99999999999997</v>
      </c>
      <c r="AM41" s="24">
        <v>12</v>
      </c>
      <c r="AN41" s="24">
        <v>84</v>
      </c>
      <c r="AO41" s="9">
        <f t="shared" si="36"/>
        <v>0.42857142857142855</v>
      </c>
      <c r="AP41" s="9"/>
      <c r="AQ41" s="24">
        <f t="shared" si="37"/>
        <v>0</v>
      </c>
      <c r="AR41" s="9">
        <f t="shared" si="38"/>
        <v>0</v>
      </c>
      <c r="AS41" s="24"/>
      <c r="AT41" s="24"/>
      <c r="AU41" s="24"/>
      <c r="AV41" s="24"/>
      <c r="AW41" s="24"/>
      <c r="AX41" s="24"/>
      <c r="AY41" s="24"/>
    </row>
    <row r="42" spans="1:51" x14ac:dyDescent="0.25">
      <c r="A42" s="18" t="s">
        <v>95</v>
      </c>
      <c r="B42" s="18" t="s">
        <v>44</v>
      </c>
      <c r="C42" s="18"/>
      <c r="D42" s="18"/>
      <c r="E42" s="18"/>
      <c r="F42" s="18"/>
      <c r="G42" s="19">
        <v>0</v>
      </c>
      <c r="H42" s="18">
        <v>180</v>
      </c>
      <c r="I42" s="18" t="s">
        <v>45</v>
      </c>
      <c r="J42" s="18"/>
      <c r="K42" s="18"/>
      <c r="L42" s="18">
        <f t="shared" si="39"/>
        <v>0</v>
      </c>
      <c r="M42" s="18"/>
      <c r="N42" s="18"/>
      <c r="O42" s="18"/>
      <c r="P42" s="18">
        <f t="shared" si="40"/>
        <v>0</v>
      </c>
      <c r="Q42" s="20"/>
      <c r="R42" s="20"/>
      <c r="S42" s="20"/>
      <c r="T42" s="20"/>
      <c r="U42" s="18"/>
      <c r="V42" s="18" t="e">
        <f t="shared" si="41"/>
        <v>#DIV/0!</v>
      </c>
      <c r="W42" s="18" t="e">
        <f t="shared" si="42"/>
        <v>#DIV/0!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 t="s">
        <v>96</v>
      </c>
      <c r="AI42" s="18"/>
      <c r="AJ42" s="19">
        <v>16</v>
      </c>
      <c r="AK42" s="21"/>
      <c r="AL42" s="18"/>
      <c r="AM42" s="18">
        <v>12</v>
      </c>
      <c r="AN42" s="18">
        <v>84</v>
      </c>
      <c r="AO42" s="21"/>
      <c r="AP42" s="21"/>
      <c r="AQ42" s="18"/>
      <c r="AR42" s="21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97</v>
      </c>
      <c r="B43" s="24" t="s">
        <v>44</v>
      </c>
      <c r="C43" s="24">
        <v>228</v>
      </c>
      <c r="D43" s="24"/>
      <c r="E43" s="24">
        <v>72</v>
      </c>
      <c r="F43" s="24">
        <v>156</v>
      </c>
      <c r="G43" s="7">
        <v>0.7</v>
      </c>
      <c r="H43" s="24">
        <v>180</v>
      </c>
      <c r="I43" s="24" t="s">
        <v>45</v>
      </c>
      <c r="J43" s="24"/>
      <c r="K43" s="24">
        <v>72</v>
      </c>
      <c r="L43" s="24">
        <f t="shared" si="39"/>
        <v>0</v>
      </c>
      <c r="M43" s="24"/>
      <c r="N43" s="24"/>
      <c r="O43" s="24">
        <v>120</v>
      </c>
      <c r="P43" s="24">
        <f t="shared" si="40"/>
        <v>14.4</v>
      </c>
      <c r="Q43" s="4"/>
      <c r="R43" s="4"/>
      <c r="S43" s="4">
        <f t="shared" ref="S43:S56" si="43">AJ43*AK43</f>
        <v>0</v>
      </c>
      <c r="T43" s="4"/>
      <c r="U43" s="24"/>
      <c r="V43" s="24">
        <f t="shared" si="41"/>
        <v>19.166666666666668</v>
      </c>
      <c r="W43" s="24">
        <f t="shared" si="42"/>
        <v>19.166666666666668</v>
      </c>
      <c r="X43" s="24">
        <v>22.6</v>
      </c>
      <c r="Y43" s="24">
        <v>21</v>
      </c>
      <c r="Z43" s="24">
        <v>26.8</v>
      </c>
      <c r="AA43" s="24">
        <v>21.8</v>
      </c>
      <c r="AB43" s="24">
        <v>22.4</v>
      </c>
      <c r="AC43" s="24">
        <v>23.8</v>
      </c>
      <c r="AD43" s="24">
        <v>15.2</v>
      </c>
      <c r="AE43" s="24">
        <v>25.4</v>
      </c>
      <c r="AF43" s="24">
        <v>19.2</v>
      </c>
      <c r="AG43" s="24">
        <v>25</v>
      </c>
      <c r="AH43" s="24"/>
      <c r="AI43" s="24">
        <f t="shared" ref="AI43:AI58" si="44">G43*R43</f>
        <v>0</v>
      </c>
      <c r="AJ43" s="7">
        <v>10</v>
      </c>
      <c r="AK43" s="9">
        <f t="shared" ref="AK43:AK56" si="45">MROUND(R43, AJ43*AM43)/AJ43</f>
        <v>0</v>
      </c>
      <c r="AL43" s="24">
        <f t="shared" ref="AL43:AL58" si="46">AK43*AJ43*G43</f>
        <v>0</v>
      </c>
      <c r="AM43" s="24">
        <v>12</v>
      </c>
      <c r="AN43" s="24">
        <v>84</v>
      </c>
      <c r="AO43" s="9">
        <f t="shared" ref="AO43:AO58" si="47">AK43/AN43</f>
        <v>0</v>
      </c>
      <c r="AP43" s="9"/>
      <c r="AQ43" s="24"/>
      <c r="AR43" s="9"/>
      <c r="AS43" s="24"/>
      <c r="AT43" s="24"/>
      <c r="AU43" s="24"/>
      <c r="AV43" s="24"/>
      <c r="AW43" s="24"/>
      <c r="AX43" s="24"/>
      <c r="AY43" s="24"/>
    </row>
    <row r="44" spans="1:51" x14ac:dyDescent="0.25">
      <c r="A44" s="24" t="s">
        <v>98</v>
      </c>
      <c r="B44" s="24" t="s">
        <v>47</v>
      </c>
      <c r="C44" s="24">
        <v>1470</v>
      </c>
      <c r="D44" s="24">
        <v>5</v>
      </c>
      <c r="E44" s="24">
        <v>560</v>
      </c>
      <c r="F44" s="24">
        <v>910</v>
      </c>
      <c r="G44" s="7">
        <v>1</v>
      </c>
      <c r="H44" s="24">
        <v>180</v>
      </c>
      <c r="I44" s="24" t="s">
        <v>45</v>
      </c>
      <c r="J44" s="24"/>
      <c r="K44" s="24">
        <v>563</v>
      </c>
      <c r="L44" s="24">
        <f t="shared" si="39"/>
        <v>-3</v>
      </c>
      <c r="M44" s="24"/>
      <c r="N44" s="24"/>
      <c r="O44" s="24">
        <v>0</v>
      </c>
      <c r="P44" s="24">
        <f t="shared" si="40"/>
        <v>112</v>
      </c>
      <c r="Q44" s="4">
        <v>658</v>
      </c>
      <c r="R44" s="31">
        <f t="shared" ref="R44:R49" si="48">14*P44-O44-F44+$R$1*P44</f>
        <v>971.59999999999991</v>
      </c>
      <c r="S44" s="4">
        <f t="shared" ref="S44:S49" si="49">AJ44*AK44+AP44*AJ44</f>
        <v>960</v>
      </c>
      <c r="T44" s="4"/>
      <c r="U44" s="24"/>
      <c r="V44" s="24">
        <f t="shared" si="41"/>
        <v>16.696428571428573</v>
      </c>
      <c r="W44" s="24">
        <f t="shared" si="42"/>
        <v>8.125</v>
      </c>
      <c r="X44" s="24">
        <v>104</v>
      </c>
      <c r="Y44" s="24">
        <v>87</v>
      </c>
      <c r="Z44" s="24">
        <v>154</v>
      </c>
      <c r="AA44" s="24">
        <v>96.2</v>
      </c>
      <c r="AB44" s="24">
        <v>130</v>
      </c>
      <c r="AC44" s="24">
        <v>93.482799999999997</v>
      </c>
      <c r="AD44" s="24">
        <v>99</v>
      </c>
      <c r="AE44" s="24">
        <v>100.82340000000001</v>
      </c>
      <c r="AF44" s="24">
        <v>104.9944</v>
      </c>
      <c r="AG44" s="24">
        <v>94</v>
      </c>
      <c r="AH44" s="24" t="s">
        <v>72</v>
      </c>
      <c r="AI44" s="24">
        <f t="shared" si="44"/>
        <v>971.59999999999991</v>
      </c>
      <c r="AJ44" s="7">
        <v>5</v>
      </c>
      <c r="AK44" s="9">
        <f t="shared" ref="AK44:AK49" si="50">MROUND(R44, AJ44*AM44)/AJ44-AP44</f>
        <v>0</v>
      </c>
      <c r="AL44" s="24">
        <f t="shared" si="46"/>
        <v>0</v>
      </c>
      <c r="AM44" s="24">
        <v>12</v>
      </c>
      <c r="AN44" s="24">
        <v>144</v>
      </c>
      <c r="AO44" s="9">
        <f t="shared" si="47"/>
        <v>0</v>
      </c>
      <c r="AP44" s="9">
        <v>192</v>
      </c>
      <c r="AQ44" s="24">
        <f t="shared" ref="AQ44:AQ49" si="51">AP44*AJ44*G44</f>
        <v>960</v>
      </c>
      <c r="AR44" s="9">
        <f t="shared" ref="AR44:AR49" si="52">AP44/AN44</f>
        <v>1.3333333333333333</v>
      </c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99</v>
      </c>
      <c r="B45" s="24" t="s">
        <v>44</v>
      </c>
      <c r="C45" s="24">
        <v>105</v>
      </c>
      <c r="D45" s="24">
        <v>384</v>
      </c>
      <c r="E45" s="24">
        <v>238</v>
      </c>
      <c r="F45" s="24">
        <v>251</v>
      </c>
      <c r="G45" s="7">
        <v>0.4</v>
      </c>
      <c r="H45" s="24">
        <v>180</v>
      </c>
      <c r="I45" s="24" t="s">
        <v>45</v>
      </c>
      <c r="J45" s="24"/>
      <c r="K45" s="24">
        <v>232</v>
      </c>
      <c r="L45" s="24">
        <f t="shared" si="39"/>
        <v>6</v>
      </c>
      <c r="M45" s="24"/>
      <c r="N45" s="24"/>
      <c r="O45" s="24">
        <v>192</v>
      </c>
      <c r="P45" s="24">
        <f t="shared" si="40"/>
        <v>47.6</v>
      </c>
      <c r="Q45" s="4">
        <v>223.39999999999998</v>
      </c>
      <c r="R45" s="31">
        <f t="shared" si="48"/>
        <v>356.67999999999995</v>
      </c>
      <c r="S45" s="4">
        <f t="shared" si="49"/>
        <v>384</v>
      </c>
      <c r="T45" s="4"/>
      <c r="U45" s="24"/>
      <c r="V45" s="24">
        <f t="shared" si="41"/>
        <v>17.373949579831933</v>
      </c>
      <c r="W45" s="24">
        <f t="shared" si="42"/>
        <v>9.3067226890756292</v>
      </c>
      <c r="X45" s="24">
        <v>42.4</v>
      </c>
      <c r="Y45" s="24">
        <v>51.8</v>
      </c>
      <c r="Z45" s="24">
        <v>39</v>
      </c>
      <c r="AA45" s="24">
        <v>44.4</v>
      </c>
      <c r="AB45" s="24">
        <v>35.4</v>
      </c>
      <c r="AC45" s="24">
        <v>34.4</v>
      </c>
      <c r="AD45" s="24">
        <v>22.4</v>
      </c>
      <c r="AE45" s="24">
        <v>19.600000000000001</v>
      </c>
      <c r="AF45" s="24">
        <v>15.8</v>
      </c>
      <c r="AG45" s="24">
        <v>29.4</v>
      </c>
      <c r="AH45" s="24"/>
      <c r="AI45" s="24">
        <f t="shared" si="44"/>
        <v>142.672</v>
      </c>
      <c r="AJ45" s="7">
        <v>16</v>
      </c>
      <c r="AK45" s="9">
        <f t="shared" si="50"/>
        <v>24</v>
      </c>
      <c r="AL45" s="24">
        <f t="shared" si="46"/>
        <v>153.60000000000002</v>
      </c>
      <c r="AM45" s="24">
        <v>12</v>
      </c>
      <c r="AN45" s="24">
        <v>84</v>
      </c>
      <c r="AO45" s="9">
        <f t="shared" si="47"/>
        <v>0.2857142857142857</v>
      </c>
      <c r="AP45" s="9"/>
      <c r="AQ45" s="24">
        <f t="shared" si="51"/>
        <v>0</v>
      </c>
      <c r="AR45" s="9">
        <f t="shared" si="52"/>
        <v>0</v>
      </c>
      <c r="AS45" s="24"/>
      <c r="AT45" s="24"/>
      <c r="AU45" s="24"/>
      <c r="AV45" s="24"/>
      <c r="AW45" s="24"/>
      <c r="AX45" s="24"/>
      <c r="AY45" s="24"/>
    </row>
    <row r="46" spans="1:51" x14ac:dyDescent="0.25">
      <c r="A46" s="24" t="s">
        <v>100</v>
      </c>
      <c r="B46" s="24" t="s">
        <v>44</v>
      </c>
      <c r="C46" s="24">
        <v>794</v>
      </c>
      <c r="D46" s="24">
        <v>480</v>
      </c>
      <c r="E46" s="24">
        <v>601</v>
      </c>
      <c r="F46" s="24">
        <v>673</v>
      </c>
      <c r="G46" s="7">
        <v>0.7</v>
      </c>
      <c r="H46" s="24">
        <v>180</v>
      </c>
      <c r="I46" s="24" t="s">
        <v>45</v>
      </c>
      <c r="J46" s="24"/>
      <c r="K46" s="24">
        <v>611</v>
      </c>
      <c r="L46" s="24">
        <f t="shared" si="39"/>
        <v>-10</v>
      </c>
      <c r="M46" s="24"/>
      <c r="N46" s="24"/>
      <c r="O46" s="24">
        <v>480</v>
      </c>
      <c r="P46" s="24">
        <f t="shared" si="40"/>
        <v>120.2</v>
      </c>
      <c r="Q46" s="4">
        <v>529.79999999999995</v>
      </c>
      <c r="R46" s="31">
        <f t="shared" si="48"/>
        <v>866.3599999999999</v>
      </c>
      <c r="S46" s="4">
        <f t="shared" si="49"/>
        <v>840</v>
      </c>
      <c r="T46" s="4"/>
      <c r="U46" s="24"/>
      <c r="V46" s="24">
        <f t="shared" si="41"/>
        <v>16.580698835274543</v>
      </c>
      <c r="W46" s="24">
        <f t="shared" si="42"/>
        <v>9.5923460898502491</v>
      </c>
      <c r="X46" s="24">
        <v>125.4</v>
      </c>
      <c r="Y46" s="24">
        <v>134</v>
      </c>
      <c r="Z46" s="24">
        <v>127</v>
      </c>
      <c r="AA46" s="24">
        <v>113.4</v>
      </c>
      <c r="AB46" s="24">
        <v>137.19999999999999</v>
      </c>
      <c r="AC46" s="24">
        <v>138.4</v>
      </c>
      <c r="AD46" s="24">
        <v>94.2</v>
      </c>
      <c r="AE46" s="24">
        <v>103</v>
      </c>
      <c r="AF46" s="24">
        <v>107.2</v>
      </c>
      <c r="AG46" s="24">
        <v>99.2</v>
      </c>
      <c r="AH46" s="24" t="s">
        <v>75</v>
      </c>
      <c r="AI46" s="24">
        <f t="shared" si="44"/>
        <v>606.45199999999988</v>
      </c>
      <c r="AJ46" s="7">
        <v>10</v>
      </c>
      <c r="AK46" s="9">
        <f t="shared" si="50"/>
        <v>84</v>
      </c>
      <c r="AL46" s="24">
        <f t="shared" si="46"/>
        <v>588</v>
      </c>
      <c r="AM46" s="24">
        <v>12</v>
      </c>
      <c r="AN46" s="24">
        <v>84</v>
      </c>
      <c r="AO46" s="9">
        <f t="shared" si="47"/>
        <v>1</v>
      </c>
      <c r="AP46" s="9"/>
      <c r="AQ46" s="24">
        <f t="shared" si="51"/>
        <v>0</v>
      </c>
      <c r="AR46" s="9">
        <f t="shared" si="52"/>
        <v>0</v>
      </c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101</v>
      </c>
      <c r="B47" s="24" t="s">
        <v>44</v>
      </c>
      <c r="C47" s="24">
        <v>470</v>
      </c>
      <c r="D47" s="24"/>
      <c r="E47" s="24">
        <v>283</v>
      </c>
      <c r="F47" s="24">
        <v>187</v>
      </c>
      <c r="G47" s="7">
        <v>0.4</v>
      </c>
      <c r="H47" s="24">
        <v>180</v>
      </c>
      <c r="I47" s="24" t="s">
        <v>45</v>
      </c>
      <c r="J47" s="24"/>
      <c r="K47" s="24">
        <v>281</v>
      </c>
      <c r="L47" s="24">
        <f t="shared" si="39"/>
        <v>2</v>
      </c>
      <c r="M47" s="24"/>
      <c r="N47" s="24"/>
      <c r="O47" s="24">
        <v>384</v>
      </c>
      <c r="P47" s="24">
        <f t="shared" si="40"/>
        <v>56.6</v>
      </c>
      <c r="Q47" s="4">
        <v>221.39999999999998</v>
      </c>
      <c r="R47" s="31">
        <f t="shared" si="48"/>
        <v>379.88</v>
      </c>
      <c r="S47" s="4">
        <f t="shared" si="49"/>
        <v>384</v>
      </c>
      <c r="T47" s="4"/>
      <c r="U47" s="24"/>
      <c r="V47" s="24">
        <f t="shared" si="41"/>
        <v>16.872791519434628</v>
      </c>
      <c r="W47" s="24">
        <f t="shared" si="42"/>
        <v>10.088339222614842</v>
      </c>
      <c r="X47" s="24">
        <v>57</v>
      </c>
      <c r="Y47" s="24">
        <v>36.4</v>
      </c>
      <c r="Z47" s="24">
        <v>55.4</v>
      </c>
      <c r="AA47" s="24">
        <v>56</v>
      </c>
      <c r="AB47" s="24">
        <v>34</v>
      </c>
      <c r="AC47" s="24">
        <v>42.6</v>
      </c>
      <c r="AD47" s="24">
        <v>29.2</v>
      </c>
      <c r="AE47" s="24">
        <v>29.8</v>
      </c>
      <c r="AF47" s="24">
        <v>24.6</v>
      </c>
      <c r="AG47" s="24">
        <v>41.2</v>
      </c>
      <c r="AH47" s="24"/>
      <c r="AI47" s="24">
        <f t="shared" si="44"/>
        <v>151.952</v>
      </c>
      <c r="AJ47" s="7">
        <v>16</v>
      </c>
      <c r="AK47" s="9">
        <f t="shared" si="50"/>
        <v>24</v>
      </c>
      <c r="AL47" s="24">
        <f t="shared" si="46"/>
        <v>153.60000000000002</v>
      </c>
      <c r="AM47" s="24">
        <v>12</v>
      </c>
      <c r="AN47" s="24">
        <v>84</v>
      </c>
      <c r="AO47" s="9">
        <f t="shared" si="47"/>
        <v>0.2857142857142857</v>
      </c>
      <c r="AP47" s="9"/>
      <c r="AQ47" s="24">
        <f t="shared" si="51"/>
        <v>0</v>
      </c>
      <c r="AR47" s="9">
        <f t="shared" si="52"/>
        <v>0</v>
      </c>
      <c r="AS47" s="24"/>
      <c r="AT47" s="24"/>
      <c r="AU47" s="24"/>
      <c r="AV47" s="24"/>
      <c r="AW47" s="24"/>
      <c r="AX47" s="24"/>
      <c r="AY47" s="24"/>
    </row>
    <row r="48" spans="1:51" x14ac:dyDescent="0.25">
      <c r="A48" s="24" t="s">
        <v>102</v>
      </c>
      <c r="B48" s="24" t="s">
        <v>44</v>
      </c>
      <c r="C48" s="24">
        <v>718</v>
      </c>
      <c r="D48" s="24">
        <v>1560</v>
      </c>
      <c r="E48" s="24">
        <v>1025</v>
      </c>
      <c r="F48" s="24">
        <v>1253</v>
      </c>
      <c r="G48" s="7">
        <v>0.7</v>
      </c>
      <c r="H48" s="24">
        <v>180</v>
      </c>
      <c r="I48" s="24" t="s">
        <v>45</v>
      </c>
      <c r="J48" s="24"/>
      <c r="K48" s="24">
        <v>1021</v>
      </c>
      <c r="L48" s="24">
        <f t="shared" si="39"/>
        <v>4</v>
      </c>
      <c r="M48" s="24"/>
      <c r="N48" s="24"/>
      <c r="O48" s="24">
        <v>480</v>
      </c>
      <c r="P48" s="24">
        <f t="shared" si="40"/>
        <v>205</v>
      </c>
      <c r="Q48" s="4">
        <v>1137</v>
      </c>
      <c r="R48" s="31">
        <f t="shared" si="48"/>
        <v>1711</v>
      </c>
      <c r="S48" s="4">
        <f t="shared" si="49"/>
        <v>1680</v>
      </c>
      <c r="T48" s="4"/>
      <c r="U48" s="24"/>
      <c r="V48" s="24">
        <f t="shared" si="41"/>
        <v>16.648780487804878</v>
      </c>
      <c r="W48" s="24">
        <f t="shared" si="42"/>
        <v>8.4536585365853654</v>
      </c>
      <c r="X48" s="24">
        <v>197.2</v>
      </c>
      <c r="Y48" s="24">
        <v>228.4</v>
      </c>
      <c r="Z48" s="24">
        <v>169.8</v>
      </c>
      <c r="AA48" s="24">
        <v>181.4</v>
      </c>
      <c r="AB48" s="24">
        <v>191.6</v>
      </c>
      <c r="AC48" s="24">
        <v>193.4</v>
      </c>
      <c r="AD48" s="24">
        <v>141.6</v>
      </c>
      <c r="AE48" s="24">
        <v>191.8</v>
      </c>
      <c r="AF48" s="24">
        <v>158</v>
      </c>
      <c r="AG48" s="24">
        <v>167.2</v>
      </c>
      <c r="AH48" s="24" t="s">
        <v>75</v>
      </c>
      <c r="AI48" s="24">
        <f t="shared" si="44"/>
        <v>1197.6999999999998</v>
      </c>
      <c r="AJ48" s="7">
        <v>10</v>
      </c>
      <c r="AK48" s="9">
        <f t="shared" si="50"/>
        <v>0</v>
      </c>
      <c r="AL48" s="24">
        <f t="shared" si="46"/>
        <v>0</v>
      </c>
      <c r="AM48" s="24">
        <v>12</v>
      </c>
      <c r="AN48" s="24">
        <v>84</v>
      </c>
      <c r="AO48" s="9">
        <f t="shared" si="47"/>
        <v>0</v>
      </c>
      <c r="AP48" s="9">
        <v>168</v>
      </c>
      <c r="AQ48" s="24">
        <f t="shared" si="51"/>
        <v>1176</v>
      </c>
      <c r="AR48" s="9">
        <f t="shared" si="52"/>
        <v>2</v>
      </c>
      <c r="AS48" s="24"/>
      <c r="AT48" s="24"/>
      <c r="AU48" s="24"/>
      <c r="AV48" s="24"/>
      <c r="AW48" s="24"/>
      <c r="AX48" s="24"/>
      <c r="AY48" s="24"/>
    </row>
    <row r="49" spans="1:51" x14ac:dyDescent="0.25">
      <c r="A49" s="24" t="s">
        <v>103</v>
      </c>
      <c r="B49" s="24" t="s">
        <v>44</v>
      </c>
      <c r="C49" s="24">
        <v>258</v>
      </c>
      <c r="D49" s="24">
        <v>360</v>
      </c>
      <c r="E49" s="24">
        <v>298</v>
      </c>
      <c r="F49" s="24">
        <v>320</v>
      </c>
      <c r="G49" s="7">
        <v>0.7</v>
      </c>
      <c r="H49" s="24">
        <v>180</v>
      </c>
      <c r="I49" s="24" t="s">
        <v>45</v>
      </c>
      <c r="J49" s="24"/>
      <c r="K49" s="24">
        <v>298</v>
      </c>
      <c r="L49" s="24">
        <f t="shared" si="39"/>
        <v>0</v>
      </c>
      <c r="M49" s="24"/>
      <c r="N49" s="24"/>
      <c r="O49" s="24">
        <v>120</v>
      </c>
      <c r="P49" s="24">
        <f t="shared" si="40"/>
        <v>59.6</v>
      </c>
      <c r="Q49" s="4">
        <v>394.4</v>
      </c>
      <c r="R49" s="31">
        <f t="shared" si="48"/>
        <v>561.28</v>
      </c>
      <c r="S49" s="4">
        <f t="shared" si="49"/>
        <v>600</v>
      </c>
      <c r="T49" s="4"/>
      <c r="U49" s="24"/>
      <c r="V49" s="24">
        <f t="shared" si="41"/>
        <v>17.449664429530202</v>
      </c>
      <c r="W49" s="24">
        <f t="shared" si="42"/>
        <v>7.3825503355704694</v>
      </c>
      <c r="X49" s="24">
        <v>50.6</v>
      </c>
      <c r="Y49" s="24">
        <v>59.4</v>
      </c>
      <c r="Z49" s="24">
        <v>53</v>
      </c>
      <c r="AA49" s="24">
        <v>42</v>
      </c>
      <c r="AB49" s="24">
        <v>51.8</v>
      </c>
      <c r="AC49" s="24">
        <v>42</v>
      </c>
      <c r="AD49" s="24">
        <v>47.4</v>
      </c>
      <c r="AE49" s="24">
        <v>45.4</v>
      </c>
      <c r="AF49" s="24">
        <v>38</v>
      </c>
      <c r="AG49" s="24">
        <v>44</v>
      </c>
      <c r="AH49" s="24"/>
      <c r="AI49" s="24">
        <f t="shared" si="44"/>
        <v>392.89599999999996</v>
      </c>
      <c r="AJ49" s="7">
        <v>10</v>
      </c>
      <c r="AK49" s="9">
        <f t="shared" si="50"/>
        <v>60</v>
      </c>
      <c r="AL49" s="24">
        <f t="shared" si="46"/>
        <v>420</v>
      </c>
      <c r="AM49" s="24">
        <v>12</v>
      </c>
      <c r="AN49" s="24">
        <v>84</v>
      </c>
      <c r="AO49" s="9">
        <f t="shared" si="47"/>
        <v>0.7142857142857143</v>
      </c>
      <c r="AP49" s="9"/>
      <c r="AQ49" s="24">
        <f t="shared" si="51"/>
        <v>0</v>
      </c>
      <c r="AR49" s="9">
        <f t="shared" si="52"/>
        <v>0</v>
      </c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104</v>
      </c>
      <c r="B50" s="24" t="s">
        <v>44</v>
      </c>
      <c r="C50" s="24">
        <v>66</v>
      </c>
      <c r="D50" s="24"/>
      <c r="E50" s="24">
        <v>18</v>
      </c>
      <c r="F50" s="24">
        <v>48</v>
      </c>
      <c r="G50" s="7">
        <v>0.7</v>
      </c>
      <c r="H50" s="24">
        <v>180</v>
      </c>
      <c r="I50" s="24" t="s">
        <v>45</v>
      </c>
      <c r="J50" s="24"/>
      <c r="K50" s="24">
        <v>18</v>
      </c>
      <c r="L50" s="24">
        <f t="shared" si="39"/>
        <v>0</v>
      </c>
      <c r="M50" s="24"/>
      <c r="N50" s="24"/>
      <c r="O50" s="24">
        <v>0</v>
      </c>
      <c r="P50" s="24">
        <f t="shared" si="40"/>
        <v>3.6</v>
      </c>
      <c r="Q50" s="4"/>
      <c r="R50" s="4"/>
      <c r="S50" s="4">
        <f t="shared" si="43"/>
        <v>0</v>
      </c>
      <c r="T50" s="4"/>
      <c r="U50" s="24"/>
      <c r="V50" s="24">
        <f t="shared" si="41"/>
        <v>13.333333333333332</v>
      </c>
      <c r="W50" s="24">
        <f t="shared" si="42"/>
        <v>13.333333333333332</v>
      </c>
      <c r="X50" s="24">
        <v>2.6</v>
      </c>
      <c r="Y50" s="24">
        <v>7.2</v>
      </c>
      <c r="Z50" s="24">
        <v>4.2</v>
      </c>
      <c r="AA50" s="24">
        <v>0.6</v>
      </c>
      <c r="AB50" s="24">
        <v>5.8</v>
      </c>
      <c r="AC50" s="24">
        <v>3.4</v>
      </c>
      <c r="AD50" s="24">
        <v>2</v>
      </c>
      <c r="AE50" s="24">
        <v>1.4</v>
      </c>
      <c r="AF50" s="24">
        <v>1.6</v>
      </c>
      <c r="AG50" s="24">
        <v>7.4</v>
      </c>
      <c r="AH50" s="24"/>
      <c r="AI50" s="24">
        <f t="shared" si="44"/>
        <v>0</v>
      </c>
      <c r="AJ50" s="7">
        <v>8</v>
      </c>
      <c r="AK50" s="9">
        <f t="shared" si="45"/>
        <v>0</v>
      </c>
      <c r="AL50" s="24">
        <f t="shared" si="46"/>
        <v>0</v>
      </c>
      <c r="AM50" s="24">
        <v>12</v>
      </c>
      <c r="AN50" s="24">
        <v>84</v>
      </c>
      <c r="AO50" s="9">
        <f t="shared" si="47"/>
        <v>0</v>
      </c>
      <c r="AP50" s="9"/>
      <c r="AQ50" s="24"/>
      <c r="AR50" s="9"/>
      <c r="AS50" s="24"/>
      <c r="AT50" s="24"/>
      <c r="AU50" s="24"/>
      <c r="AV50" s="24"/>
      <c r="AW50" s="24"/>
      <c r="AX50" s="24"/>
      <c r="AY50" s="24"/>
    </row>
    <row r="51" spans="1:51" x14ac:dyDescent="0.25">
      <c r="A51" s="24" t="s">
        <v>106</v>
      </c>
      <c r="B51" s="24" t="s">
        <v>44</v>
      </c>
      <c r="C51" s="24">
        <v>83</v>
      </c>
      <c r="D51" s="24"/>
      <c r="E51" s="24">
        <v>18</v>
      </c>
      <c r="F51" s="24">
        <v>65</v>
      </c>
      <c r="G51" s="7">
        <v>0.7</v>
      </c>
      <c r="H51" s="24">
        <v>180</v>
      </c>
      <c r="I51" s="24" t="s">
        <v>45</v>
      </c>
      <c r="J51" s="24"/>
      <c r="K51" s="24">
        <v>18</v>
      </c>
      <c r="L51" s="24">
        <f t="shared" si="39"/>
        <v>0</v>
      </c>
      <c r="M51" s="24"/>
      <c r="N51" s="24"/>
      <c r="O51" s="24">
        <v>0</v>
      </c>
      <c r="P51" s="24">
        <f t="shared" si="40"/>
        <v>3.6</v>
      </c>
      <c r="Q51" s="4"/>
      <c r="R51" s="4"/>
      <c r="S51" s="4">
        <f t="shared" si="43"/>
        <v>0</v>
      </c>
      <c r="T51" s="4"/>
      <c r="U51" s="24"/>
      <c r="V51" s="24">
        <f t="shared" si="41"/>
        <v>18.055555555555554</v>
      </c>
      <c r="W51" s="24">
        <f t="shared" si="42"/>
        <v>18.055555555555554</v>
      </c>
      <c r="X51" s="24">
        <v>1.6</v>
      </c>
      <c r="Y51" s="24">
        <v>6</v>
      </c>
      <c r="Z51" s="24">
        <v>2.2000000000000002</v>
      </c>
      <c r="AA51" s="24">
        <v>1.2</v>
      </c>
      <c r="AB51" s="24">
        <v>5.6</v>
      </c>
      <c r="AC51" s="24">
        <v>2.6</v>
      </c>
      <c r="AD51" s="24">
        <v>1.6</v>
      </c>
      <c r="AE51" s="24">
        <v>2.4</v>
      </c>
      <c r="AF51" s="24">
        <v>0.8</v>
      </c>
      <c r="AG51" s="24">
        <v>10</v>
      </c>
      <c r="AH51" s="27" t="s">
        <v>105</v>
      </c>
      <c r="AI51" s="24">
        <f t="shared" si="44"/>
        <v>0</v>
      </c>
      <c r="AJ51" s="7">
        <v>8</v>
      </c>
      <c r="AK51" s="9">
        <f t="shared" si="45"/>
        <v>0</v>
      </c>
      <c r="AL51" s="24">
        <f t="shared" si="46"/>
        <v>0</v>
      </c>
      <c r="AM51" s="24">
        <v>12</v>
      </c>
      <c r="AN51" s="24">
        <v>84</v>
      </c>
      <c r="AO51" s="9">
        <f t="shared" si="47"/>
        <v>0</v>
      </c>
      <c r="AP51" s="9"/>
      <c r="AQ51" s="24"/>
      <c r="AR51" s="9"/>
      <c r="AS51" s="24"/>
      <c r="AT51" s="24"/>
      <c r="AU51" s="24"/>
      <c r="AV51" s="24"/>
      <c r="AW51" s="24"/>
      <c r="AX51" s="24"/>
      <c r="AY51" s="24"/>
    </row>
    <row r="52" spans="1:51" x14ac:dyDescent="0.25">
      <c r="A52" s="13" t="s">
        <v>108</v>
      </c>
      <c r="B52" s="24" t="s">
        <v>44</v>
      </c>
      <c r="C52" s="24">
        <v>15</v>
      </c>
      <c r="D52" s="24"/>
      <c r="E52" s="24">
        <v>15</v>
      </c>
      <c r="F52" s="24"/>
      <c r="G52" s="7">
        <v>0.7</v>
      </c>
      <c r="H52" s="24">
        <v>180</v>
      </c>
      <c r="I52" s="24" t="s">
        <v>45</v>
      </c>
      <c r="J52" s="24"/>
      <c r="K52" s="24">
        <v>18</v>
      </c>
      <c r="L52" s="24">
        <f t="shared" si="39"/>
        <v>-3</v>
      </c>
      <c r="M52" s="24"/>
      <c r="N52" s="24"/>
      <c r="O52" s="13"/>
      <c r="P52" s="24">
        <f t="shared" si="40"/>
        <v>3</v>
      </c>
      <c r="Q52" s="23">
        <v>96</v>
      </c>
      <c r="R52" s="23">
        <v>96</v>
      </c>
      <c r="S52" s="4">
        <f t="shared" ref="S52:S54" si="53">AJ52*AK52+AP52*AJ52</f>
        <v>96</v>
      </c>
      <c r="T52" s="4"/>
      <c r="U52" s="24"/>
      <c r="V52" s="24">
        <f t="shared" si="41"/>
        <v>32</v>
      </c>
      <c r="W52" s="24">
        <f t="shared" si="42"/>
        <v>0</v>
      </c>
      <c r="X52" s="24">
        <v>2.8</v>
      </c>
      <c r="Y52" s="24">
        <v>3</v>
      </c>
      <c r="Z52" s="24">
        <v>2.2000000000000002</v>
      </c>
      <c r="AA52" s="24">
        <v>3.2</v>
      </c>
      <c r="AB52" s="24">
        <v>2.6</v>
      </c>
      <c r="AC52" s="24">
        <v>1.4</v>
      </c>
      <c r="AD52" s="24">
        <v>0</v>
      </c>
      <c r="AE52" s="24">
        <v>3</v>
      </c>
      <c r="AF52" s="24">
        <v>0</v>
      </c>
      <c r="AG52" s="24">
        <v>5.2</v>
      </c>
      <c r="AH52" s="13" t="s">
        <v>92</v>
      </c>
      <c r="AI52" s="24">
        <f t="shared" si="44"/>
        <v>67.199999999999989</v>
      </c>
      <c r="AJ52" s="7">
        <v>8</v>
      </c>
      <c r="AK52" s="9">
        <f t="shared" ref="AK52:AK54" si="54">MROUND(R52, AJ52*AM52)/AJ52-AP52</f>
        <v>12</v>
      </c>
      <c r="AL52" s="24">
        <f t="shared" si="46"/>
        <v>67.199999999999989</v>
      </c>
      <c r="AM52" s="24">
        <v>12</v>
      </c>
      <c r="AN52" s="24">
        <v>84</v>
      </c>
      <c r="AO52" s="9">
        <f t="shared" si="47"/>
        <v>0.14285714285714285</v>
      </c>
      <c r="AP52" s="9"/>
      <c r="AQ52" s="24">
        <f t="shared" ref="AQ52:AQ54" si="55">AP52*AJ52*G52</f>
        <v>0</v>
      </c>
      <c r="AR52" s="9">
        <f t="shared" ref="AR52:AR54" si="56">AP52/AN52</f>
        <v>0</v>
      </c>
      <c r="AS52" s="24"/>
      <c r="AT52" s="24"/>
      <c r="AU52" s="24"/>
      <c r="AV52" s="24"/>
      <c r="AW52" s="24"/>
      <c r="AX52" s="24"/>
      <c r="AY52" s="24"/>
    </row>
    <row r="53" spans="1:51" x14ac:dyDescent="0.25">
      <c r="A53" s="24" t="s">
        <v>109</v>
      </c>
      <c r="B53" s="24" t="s">
        <v>44</v>
      </c>
      <c r="C53" s="24">
        <v>167</v>
      </c>
      <c r="D53" s="24">
        <v>310</v>
      </c>
      <c r="E53" s="24">
        <v>232</v>
      </c>
      <c r="F53" s="24">
        <v>235</v>
      </c>
      <c r="G53" s="7">
        <v>1</v>
      </c>
      <c r="H53" s="24">
        <v>180</v>
      </c>
      <c r="I53" s="24" t="s">
        <v>45</v>
      </c>
      <c r="J53" s="24"/>
      <c r="K53" s="24">
        <v>241</v>
      </c>
      <c r="L53" s="24">
        <f t="shared" si="39"/>
        <v>-9</v>
      </c>
      <c r="M53" s="24"/>
      <c r="N53" s="24"/>
      <c r="O53" s="24">
        <v>300</v>
      </c>
      <c r="P53" s="24">
        <f t="shared" si="40"/>
        <v>46.4</v>
      </c>
      <c r="Q53" s="4">
        <v>114.60000000000002</v>
      </c>
      <c r="R53" s="31">
        <f>14*P53-O53-F53+$R$1*P53</f>
        <v>244.52</v>
      </c>
      <c r="S53" s="4">
        <f t="shared" si="53"/>
        <v>240</v>
      </c>
      <c r="T53" s="4"/>
      <c r="U53" s="24"/>
      <c r="V53" s="24">
        <f t="shared" si="41"/>
        <v>16.702586206896552</v>
      </c>
      <c r="W53" s="24">
        <f t="shared" si="42"/>
        <v>11.530172413793103</v>
      </c>
      <c r="X53" s="24">
        <v>51</v>
      </c>
      <c r="Y53" s="24">
        <v>51.8</v>
      </c>
      <c r="Z53" s="24">
        <v>40.799999999999997</v>
      </c>
      <c r="AA53" s="24">
        <v>40.6</v>
      </c>
      <c r="AB53" s="24">
        <v>40.200000000000003</v>
      </c>
      <c r="AC53" s="24">
        <v>33.200000000000003</v>
      </c>
      <c r="AD53" s="24">
        <v>11.8</v>
      </c>
      <c r="AE53" s="24">
        <v>24.8</v>
      </c>
      <c r="AF53" s="24">
        <v>10.6</v>
      </c>
      <c r="AG53" s="24">
        <v>0</v>
      </c>
      <c r="AH53" s="24"/>
      <c r="AI53" s="24">
        <f t="shared" si="44"/>
        <v>244.52</v>
      </c>
      <c r="AJ53" s="7">
        <v>5</v>
      </c>
      <c r="AK53" s="9">
        <f t="shared" si="54"/>
        <v>48</v>
      </c>
      <c r="AL53" s="24">
        <f t="shared" si="46"/>
        <v>240</v>
      </c>
      <c r="AM53" s="24">
        <v>12</v>
      </c>
      <c r="AN53" s="24">
        <v>84</v>
      </c>
      <c r="AO53" s="9">
        <f t="shared" si="47"/>
        <v>0.5714285714285714</v>
      </c>
      <c r="AP53" s="9"/>
      <c r="AQ53" s="24">
        <f t="shared" si="55"/>
        <v>0</v>
      </c>
      <c r="AR53" s="9">
        <f t="shared" si="56"/>
        <v>0</v>
      </c>
      <c r="AS53" s="24"/>
      <c r="AT53" s="24"/>
      <c r="AU53" s="24"/>
      <c r="AV53" s="24"/>
      <c r="AW53" s="24"/>
      <c r="AX53" s="24"/>
      <c r="AY53" s="24"/>
    </row>
    <row r="54" spans="1:51" x14ac:dyDescent="0.25">
      <c r="A54" s="13" t="s">
        <v>110</v>
      </c>
      <c r="B54" s="24" t="s">
        <v>44</v>
      </c>
      <c r="C54" s="24"/>
      <c r="D54" s="24"/>
      <c r="E54" s="24"/>
      <c r="F54" s="24"/>
      <c r="G54" s="7">
        <v>0.7</v>
      </c>
      <c r="H54" s="24">
        <v>180</v>
      </c>
      <c r="I54" s="24" t="s">
        <v>45</v>
      </c>
      <c r="J54" s="24"/>
      <c r="K54" s="24"/>
      <c r="L54" s="24">
        <f t="shared" si="39"/>
        <v>0</v>
      </c>
      <c r="M54" s="24"/>
      <c r="N54" s="24"/>
      <c r="O54" s="13"/>
      <c r="P54" s="24">
        <f t="shared" si="40"/>
        <v>0</v>
      </c>
      <c r="Q54" s="23">
        <v>96</v>
      </c>
      <c r="R54" s="23">
        <v>96</v>
      </c>
      <c r="S54" s="4">
        <f t="shared" si="53"/>
        <v>96</v>
      </c>
      <c r="T54" s="4"/>
      <c r="U54" s="24"/>
      <c r="V54" s="24" t="e">
        <f t="shared" si="41"/>
        <v>#DIV/0!</v>
      </c>
      <c r="W54" s="24" t="e">
        <f t="shared" si="42"/>
        <v>#DIV/0!</v>
      </c>
      <c r="X54" s="24">
        <v>0</v>
      </c>
      <c r="Y54" s="24">
        <v>0</v>
      </c>
      <c r="Z54" s="24">
        <v>0</v>
      </c>
      <c r="AA54" s="24">
        <v>0</v>
      </c>
      <c r="AB54" s="24">
        <v>27.6</v>
      </c>
      <c r="AC54" s="24">
        <v>57.8</v>
      </c>
      <c r="AD54" s="24">
        <v>75.2</v>
      </c>
      <c r="AE54" s="24">
        <v>56.6</v>
      </c>
      <c r="AF54" s="24">
        <v>39.799999999999997</v>
      </c>
      <c r="AG54" s="24">
        <v>48.2</v>
      </c>
      <c r="AH54" s="13" t="s">
        <v>111</v>
      </c>
      <c r="AI54" s="24">
        <f t="shared" si="44"/>
        <v>67.199999999999989</v>
      </c>
      <c r="AJ54" s="7">
        <v>8</v>
      </c>
      <c r="AK54" s="9">
        <f t="shared" si="54"/>
        <v>12</v>
      </c>
      <c r="AL54" s="24">
        <f t="shared" si="46"/>
        <v>67.199999999999989</v>
      </c>
      <c r="AM54" s="24">
        <v>12</v>
      </c>
      <c r="AN54" s="24">
        <v>84</v>
      </c>
      <c r="AO54" s="9">
        <f t="shared" si="47"/>
        <v>0.14285714285714285</v>
      </c>
      <c r="AP54" s="9"/>
      <c r="AQ54" s="24">
        <f t="shared" si="55"/>
        <v>0</v>
      </c>
      <c r="AR54" s="9">
        <f t="shared" si="56"/>
        <v>0</v>
      </c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112</v>
      </c>
      <c r="B55" s="24" t="s">
        <v>44</v>
      </c>
      <c r="C55" s="24">
        <v>67</v>
      </c>
      <c r="D55" s="24">
        <v>192</v>
      </c>
      <c r="E55" s="24">
        <v>137</v>
      </c>
      <c r="F55" s="24">
        <v>122</v>
      </c>
      <c r="G55" s="7">
        <v>0.9</v>
      </c>
      <c r="H55" s="24">
        <v>180</v>
      </c>
      <c r="I55" s="24" t="s">
        <v>45</v>
      </c>
      <c r="J55" s="24"/>
      <c r="K55" s="24">
        <v>137</v>
      </c>
      <c r="L55" s="24">
        <f t="shared" si="39"/>
        <v>0</v>
      </c>
      <c r="M55" s="24"/>
      <c r="N55" s="24"/>
      <c r="O55" s="24">
        <v>384</v>
      </c>
      <c r="P55" s="24">
        <f t="shared" si="40"/>
        <v>27.4</v>
      </c>
      <c r="Q55" s="4"/>
      <c r="R55" s="4"/>
      <c r="S55" s="4">
        <f t="shared" si="43"/>
        <v>0</v>
      </c>
      <c r="T55" s="4"/>
      <c r="U55" s="24"/>
      <c r="V55" s="24">
        <f t="shared" si="41"/>
        <v>18.467153284671532</v>
      </c>
      <c r="W55" s="24">
        <f t="shared" si="42"/>
        <v>18.467153284671532</v>
      </c>
      <c r="X55" s="24">
        <v>42.8</v>
      </c>
      <c r="Y55" s="24">
        <v>37.6</v>
      </c>
      <c r="Z55" s="24">
        <v>27.6</v>
      </c>
      <c r="AA55" s="24">
        <v>25.6</v>
      </c>
      <c r="AB55" s="24">
        <v>29.8</v>
      </c>
      <c r="AC55" s="24">
        <v>35.799999999999997</v>
      </c>
      <c r="AD55" s="24">
        <v>24.2</v>
      </c>
      <c r="AE55" s="24">
        <v>23.6</v>
      </c>
      <c r="AF55" s="24">
        <v>12.2</v>
      </c>
      <c r="AG55" s="24">
        <v>28.2</v>
      </c>
      <c r="AH55" s="24" t="s">
        <v>72</v>
      </c>
      <c r="AI55" s="24">
        <f t="shared" si="44"/>
        <v>0</v>
      </c>
      <c r="AJ55" s="7">
        <v>8</v>
      </c>
      <c r="AK55" s="9">
        <f t="shared" si="45"/>
        <v>0</v>
      </c>
      <c r="AL55" s="24">
        <f t="shared" si="46"/>
        <v>0</v>
      </c>
      <c r="AM55" s="24">
        <v>12</v>
      </c>
      <c r="AN55" s="24">
        <v>84</v>
      </c>
      <c r="AO55" s="9">
        <f t="shared" si="47"/>
        <v>0</v>
      </c>
      <c r="AP55" s="9"/>
      <c r="AQ55" s="24"/>
      <c r="AR55" s="9"/>
      <c r="AS55" s="24"/>
      <c r="AT55" s="24"/>
      <c r="AU55" s="24"/>
      <c r="AV55" s="24"/>
      <c r="AW55" s="24"/>
      <c r="AX55" s="24"/>
      <c r="AY55" s="24"/>
    </row>
    <row r="56" spans="1:51" x14ac:dyDescent="0.25">
      <c r="A56" s="24" t="s">
        <v>113</v>
      </c>
      <c r="B56" s="24" t="s">
        <v>44</v>
      </c>
      <c r="C56" s="24">
        <v>135</v>
      </c>
      <c r="D56" s="24">
        <v>96</v>
      </c>
      <c r="E56" s="24">
        <v>146</v>
      </c>
      <c r="F56" s="24">
        <v>85</v>
      </c>
      <c r="G56" s="7">
        <v>0.9</v>
      </c>
      <c r="H56" s="24">
        <v>180</v>
      </c>
      <c r="I56" s="24" t="s">
        <v>45</v>
      </c>
      <c r="J56" s="24"/>
      <c r="K56" s="24">
        <v>146</v>
      </c>
      <c r="L56" s="24">
        <f t="shared" si="39"/>
        <v>0</v>
      </c>
      <c r="M56" s="24"/>
      <c r="N56" s="24"/>
      <c r="O56" s="24">
        <v>288</v>
      </c>
      <c r="P56" s="24">
        <f t="shared" si="40"/>
        <v>29.2</v>
      </c>
      <c r="Q56" s="4"/>
      <c r="R56" s="4"/>
      <c r="S56" s="4">
        <f t="shared" si="43"/>
        <v>0</v>
      </c>
      <c r="T56" s="4"/>
      <c r="U56" s="24"/>
      <c r="V56" s="24">
        <f t="shared" si="41"/>
        <v>12.773972602739727</v>
      </c>
      <c r="W56" s="24">
        <f t="shared" si="42"/>
        <v>12.773972602739727</v>
      </c>
      <c r="X56" s="24">
        <v>38.4</v>
      </c>
      <c r="Y56" s="24">
        <v>32</v>
      </c>
      <c r="Z56" s="24">
        <v>22.8</v>
      </c>
      <c r="AA56" s="24">
        <v>41.8</v>
      </c>
      <c r="AB56" s="24">
        <v>28</v>
      </c>
      <c r="AC56" s="24">
        <v>27.2</v>
      </c>
      <c r="AD56" s="24">
        <v>25.8</v>
      </c>
      <c r="AE56" s="24">
        <v>23</v>
      </c>
      <c r="AF56" s="24">
        <v>17.600000000000001</v>
      </c>
      <c r="AG56" s="24">
        <v>31</v>
      </c>
      <c r="AH56" s="24" t="s">
        <v>72</v>
      </c>
      <c r="AI56" s="24">
        <f t="shared" si="44"/>
        <v>0</v>
      </c>
      <c r="AJ56" s="7">
        <v>8</v>
      </c>
      <c r="AK56" s="9">
        <f t="shared" si="45"/>
        <v>0</v>
      </c>
      <c r="AL56" s="24">
        <f t="shared" si="46"/>
        <v>0</v>
      </c>
      <c r="AM56" s="24">
        <v>12</v>
      </c>
      <c r="AN56" s="24">
        <v>84</v>
      </c>
      <c r="AO56" s="9">
        <f t="shared" si="47"/>
        <v>0</v>
      </c>
      <c r="AP56" s="9"/>
      <c r="AQ56" s="24"/>
      <c r="AR56" s="9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114</v>
      </c>
      <c r="B57" s="24" t="s">
        <v>47</v>
      </c>
      <c r="C57" s="24">
        <v>945</v>
      </c>
      <c r="D57" s="24"/>
      <c r="E57" s="24">
        <v>850</v>
      </c>
      <c r="F57" s="24">
        <v>95</v>
      </c>
      <c r="G57" s="7">
        <v>1</v>
      </c>
      <c r="H57" s="24">
        <v>180</v>
      </c>
      <c r="I57" s="24" t="s">
        <v>45</v>
      </c>
      <c r="J57" s="24"/>
      <c r="K57" s="24">
        <v>851</v>
      </c>
      <c r="L57" s="24">
        <f t="shared" si="39"/>
        <v>-1</v>
      </c>
      <c r="M57" s="24"/>
      <c r="N57" s="24"/>
      <c r="O57" s="24">
        <v>660</v>
      </c>
      <c r="P57" s="24">
        <f t="shared" si="40"/>
        <v>170</v>
      </c>
      <c r="Q57" s="4">
        <v>1625</v>
      </c>
      <c r="R57" s="31">
        <f t="shared" ref="R57:R58" si="57">14*P57-O57-F57+$R$1*P57</f>
        <v>2101</v>
      </c>
      <c r="S57" s="4">
        <f t="shared" ref="S57:S58" si="58">AJ57*AK57+AP57*AJ57</f>
        <v>2100</v>
      </c>
      <c r="T57" s="4"/>
      <c r="U57" s="24"/>
      <c r="V57" s="24">
        <f t="shared" si="41"/>
        <v>16.794117647058822</v>
      </c>
      <c r="W57" s="24">
        <f t="shared" si="42"/>
        <v>4.4411764705882355</v>
      </c>
      <c r="X57" s="24">
        <v>119</v>
      </c>
      <c r="Y57" s="24">
        <v>98</v>
      </c>
      <c r="Z57" s="24">
        <v>125</v>
      </c>
      <c r="AA57" s="24">
        <v>113</v>
      </c>
      <c r="AB57" s="24">
        <v>112</v>
      </c>
      <c r="AC57" s="24">
        <v>85</v>
      </c>
      <c r="AD57" s="24">
        <v>149.21879999999999</v>
      </c>
      <c r="AE57" s="24">
        <v>125</v>
      </c>
      <c r="AF57" s="24">
        <v>112</v>
      </c>
      <c r="AG57" s="24">
        <v>107</v>
      </c>
      <c r="AH57" s="24" t="s">
        <v>72</v>
      </c>
      <c r="AI57" s="24">
        <f t="shared" si="44"/>
        <v>2101</v>
      </c>
      <c r="AJ57" s="7">
        <v>5</v>
      </c>
      <c r="AK57" s="9">
        <f t="shared" ref="AK57:AK58" si="59">MROUND(R57, AJ57*AM57)/AJ57-AP57</f>
        <v>420</v>
      </c>
      <c r="AL57" s="24">
        <f t="shared" si="46"/>
        <v>2100</v>
      </c>
      <c r="AM57" s="24">
        <v>12</v>
      </c>
      <c r="AN57" s="24">
        <v>144</v>
      </c>
      <c r="AO57" s="9">
        <f t="shared" si="47"/>
        <v>2.9166666666666665</v>
      </c>
      <c r="AP57" s="9"/>
      <c r="AQ57" s="24">
        <f t="shared" ref="AQ57:AQ58" si="60">AP57*AJ57*G57</f>
        <v>0</v>
      </c>
      <c r="AR57" s="9">
        <f t="shared" ref="AR57:AR58" si="61">AP57/AN57</f>
        <v>0</v>
      </c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115</v>
      </c>
      <c r="B58" s="24" t="s">
        <v>44</v>
      </c>
      <c r="C58" s="24">
        <v>1208</v>
      </c>
      <c r="D58" s="24">
        <v>430</v>
      </c>
      <c r="E58" s="24">
        <v>655</v>
      </c>
      <c r="F58" s="24">
        <v>972</v>
      </c>
      <c r="G58" s="7">
        <v>1</v>
      </c>
      <c r="H58" s="24">
        <v>180</v>
      </c>
      <c r="I58" s="24" t="s">
        <v>45</v>
      </c>
      <c r="J58" s="24"/>
      <c r="K58" s="24">
        <v>666</v>
      </c>
      <c r="L58" s="24">
        <f t="shared" si="39"/>
        <v>-11</v>
      </c>
      <c r="M58" s="24"/>
      <c r="N58" s="24"/>
      <c r="O58" s="24">
        <v>240</v>
      </c>
      <c r="P58" s="24">
        <f t="shared" si="40"/>
        <v>131</v>
      </c>
      <c r="Q58" s="4">
        <v>622</v>
      </c>
      <c r="R58" s="31">
        <f t="shared" si="57"/>
        <v>988.8</v>
      </c>
      <c r="S58" s="4">
        <f t="shared" si="58"/>
        <v>960</v>
      </c>
      <c r="T58" s="4"/>
      <c r="U58" s="24"/>
      <c r="V58" s="24">
        <f t="shared" si="41"/>
        <v>16.580152671755727</v>
      </c>
      <c r="W58" s="24">
        <f t="shared" si="42"/>
        <v>9.2519083969465647</v>
      </c>
      <c r="X58" s="24">
        <v>136.19999999999999</v>
      </c>
      <c r="Y58" s="24">
        <v>165</v>
      </c>
      <c r="Z58" s="24">
        <v>161.80000000000001</v>
      </c>
      <c r="AA58" s="24">
        <v>0.8</v>
      </c>
      <c r="AB58" s="24">
        <v>143.80000000000001</v>
      </c>
      <c r="AC58" s="24">
        <v>132.4</v>
      </c>
      <c r="AD58" s="24">
        <v>122.6</v>
      </c>
      <c r="AE58" s="24">
        <v>110</v>
      </c>
      <c r="AF58" s="24">
        <v>129.80000000000001</v>
      </c>
      <c r="AG58" s="24">
        <v>123</v>
      </c>
      <c r="AH58" s="24" t="s">
        <v>116</v>
      </c>
      <c r="AI58" s="24">
        <f t="shared" si="44"/>
        <v>988.8</v>
      </c>
      <c r="AJ58" s="7">
        <v>5</v>
      </c>
      <c r="AK58" s="9">
        <f t="shared" si="59"/>
        <v>192</v>
      </c>
      <c r="AL58" s="24">
        <f t="shared" si="46"/>
        <v>960</v>
      </c>
      <c r="AM58" s="24">
        <v>12</v>
      </c>
      <c r="AN58" s="24">
        <v>84</v>
      </c>
      <c r="AO58" s="9">
        <f t="shared" si="47"/>
        <v>2.2857142857142856</v>
      </c>
      <c r="AP58" s="9"/>
      <c r="AQ58" s="24">
        <f t="shared" si="60"/>
        <v>0</v>
      </c>
      <c r="AR58" s="9">
        <f t="shared" si="61"/>
        <v>0</v>
      </c>
      <c r="AS58" s="24"/>
      <c r="AT58" s="24"/>
      <c r="AU58" s="24"/>
      <c r="AV58" s="24"/>
      <c r="AW58" s="24"/>
      <c r="AX58" s="24"/>
      <c r="AY58" s="24"/>
    </row>
    <row r="59" spans="1:51" x14ac:dyDescent="0.25">
      <c r="A59" s="18" t="s">
        <v>117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/>
      <c r="L59" s="18">
        <f t="shared" si="39"/>
        <v>0</v>
      </c>
      <c r="M59" s="18"/>
      <c r="N59" s="18"/>
      <c r="O59" s="18"/>
      <c r="P59" s="18">
        <f t="shared" si="40"/>
        <v>0</v>
      </c>
      <c r="Q59" s="20"/>
      <c r="R59" s="20"/>
      <c r="S59" s="20"/>
      <c r="T59" s="20"/>
      <c r="U59" s="18"/>
      <c r="V59" s="18" t="e">
        <f t="shared" si="41"/>
        <v>#DIV/0!</v>
      </c>
      <c r="W59" s="18" t="e">
        <f t="shared" si="42"/>
        <v>#DIV/0!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 t="s">
        <v>60</v>
      </c>
      <c r="AI59" s="18"/>
      <c r="AJ59" s="19">
        <v>8</v>
      </c>
      <c r="AK59" s="21"/>
      <c r="AL59" s="18"/>
      <c r="AM59" s="18">
        <v>6</v>
      </c>
      <c r="AN59" s="18">
        <v>72</v>
      </c>
      <c r="AO59" s="21"/>
      <c r="AP59" s="21"/>
      <c r="AQ59" s="18"/>
      <c r="AR59" s="21"/>
      <c r="AS59" s="24"/>
      <c r="AT59" s="24"/>
      <c r="AU59" s="24"/>
      <c r="AV59" s="24"/>
      <c r="AW59" s="24"/>
      <c r="AX59" s="24"/>
      <c r="AY59" s="24"/>
    </row>
    <row r="60" spans="1:51" x14ac:dyDescent="0.25">
      <c r="A60" s="18" t="s">
        <v>118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39"/>
        <v>0</v>
      </c>
      <c r="M60" s="18"/>
      <c r="N60" s="18"/>
      <c r="O60" s="18"/>
      <c r="P60" s="18">
        <f t="shared" si="40"/>
        <v>0</v>
      </c>
      <c r="Q60" s="20"/>
      <c r="R60" s="20"/>
      <c r="S60" s="20"/>
      <c r="T60" s="20"/>
      <c r="U60" s="18"/>
      <c r="V60" s="18" t="e">
        <f t="shared" si="41"/>
        <v>#DIV/0!</v>
      </c>
      <c r="W60" s="18" t="e">
        <f t="shared" si="42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60</v>
      </c>
      <c r="AI60" s="18"/>
      <c r="AJ60" s="19">
        <v>3.7</v>
      </c>
      <c r="AK60" s="21"/>
      <c r="AL60" s="18"/>
      <c r="AM60" s="18">
        <v>14</v>
      </c>
      <c r="AN60" s="18">
        <v>126</v>
      </c>
      <c r="AO60" s="21"/>
      <c r="AP60" s="21"/>
      <c r="AQ60" s="18"/>
      <c r="AR60" s="21"/>
      <c r="AS60" s="24"/>
      <c r="AT60" s="24"/>
      <c r="AU60" s="24"/>
      <c r="AV60" s="24"/>
      <c r="AW60" s="24"/>
      <c r="AX60" s="24"/>
      <c r="AY60" s="24"/>
    </row>
    <row r="61" spans="1:51" x14ac:dyDescent="0.25">
      <c r="A61" s="24" t="s">
        <v>119</v>
      </c>
      <c r="B61" s="24" t="s">
        <v>44</v>
      </c>
      <c r="C61" s="24"/>
      <c r="D61" s="24">
        <v>168</v>
      </c>
      <c r="E61" s="24">
        <v>169</v>
      </c>
      <c r="F61" s="24">
        <v>-1</v>
      </c>
      <c r="G61" s="7">
        <v>0.2</v>
      </c>
      <c r="H61" s="24">
        <v>180</v>
      </c>
      <c r="I61" s="24" t="s">
        <v>45</v>
      </c>
      <c r="J61" s="24"/>
      <c r="K61" s="24">
        <v>174</v>
      </c>
      <c r="L61" s="24">
        <f t="shared" si="39"/>
        <v>-5</v>
      </c>
      <c r="M61" s="24"/>
      <c r="N61" s="24"/>
      <c r="O61" s="24">
        <v>0</v>
      </c>
      <c r="P61" s="24">
        <f t="shared" si="40"/>
        <v>33.799999999999997</v>
      </c>
      <c r="Q61" s="4">
        <v>339</v>
      </c>
      <c r="R61" s="31">
        <f>14*P61-O61-F61+$R$1*P61</f>
        <v>568.83999999999992</v>
      </c>
      <c r="S61" s="4">
        <f>AJ61*AK61+AP61*AJ61</f>
        <v>504</v>
      </c>
      <c r="T61" s="4"/>
      <c r="U61" s="24"/>
      <c r="V61" s="24">
        <f t="shared" si="41"/>
        <v>14.88165680473373</v>
      </c>
      <c r="W61" s="24">
        <f t="shared" si="42"/>
        <v>-2.9585798816568049E-2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 t="s">
        <v>120</v>
      </c>
      <c r="AI61" s="24">
        <f t="shared" ref="AI61:AI73" si="62">G61*R61</f>
        <v>113.76799999999999</v>
      </c>
      <c r="AJ61" s="7">
        <v>12</v>
      </c>
      <c r="AK61" s="9">
        <f>MROUND(R61, AJ61*AM61)/AJ61-AP61</f>
        <v>42</v>
      </c>
      <c r="AL61" s="24">
        <f t="shared" ref="AL61:AL73" si="63">AK61*AJ61*G61</f>
        <v>100.80000000000001</v>
      </c>
      <c r="AM61" s="24">
        <v>14</v>
      </c>
      <c r="AN61" s="24">
        <v>70</v>
      </c>
      <c r="AO61" s="9">
        <f t="shared" ref="AO61:AO73" si="64">AK61/AN61</f>
        <v>0.6</v>
      </c>
      <c r="AP61" s="9"/>
      <c r="AQ61" s="24">
        <f>AP61*AJ61*G61</f>
        <v>0</v>
      </c>
      <c r="AR61" s="9">
        <f>AP61/AN61</f>
        <v>0</v>
      </c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121</v>
      </c>
      <c r="B62" s="24" t="s">
        <v>44</v>
      </c>
      <c r="C62" s="24">
        <v>187</v>
      </c>
      <c r="D62" s="24"/>
      <c r="E62" s="24">
        <v>16</v>
      </c>
      <c r="F62" s="24">
        <v>171</v>
      </c>
      <c r="G62" s="7">
        <v>0.09</v>
      </c>
      <c r="H62" s="24">
        <v>180</v>
      </c>
      <c r="I62" s="24" t="s">
        <v>45</v>
      </c>
      <c r="J62" s="24"/>
      <c r="K62" s="24">
        <v>16</v>
      </c>
      <c r="L62" s="24">
        <f t="shared" si="39"/>
        <v>0</v>
      </c>
      <c r="M62" s="24"/>
      <c r="N62" s="24"/>
      <c r="O62" s="24">
        <v>0</v>
      </c>
      <c r="P62" s="24">
        <f t="shared" si="40"/>
        <v>3.2</v>
      </c>
      <c r="Q62" s="4"/>
      <c r="R62" s="4"/>
      <c r="S62" s="4">
        <f t="shared" ref="S62:S71" si="65">AJ62*AK62</f>
        <v>0</v>
      </c>
      <c r="T62" s="4"/>
      <c r="U62" s="24"/>
      <c r="V62" s="24">
        <f t="shared" si="41"/>
        <v>53.4375</v>
      </c>
      <c r="W62" s="24">
        <f t="shared" si="42"/>
        <v>53.4375</v>
      </c>
      <c r="X62" s="24">
        <v>7.6</v>
      </c>
      <c r="Y62" s="24">
        <v>3.2</v>
      </c>
      <c r="Z62" s="24">
        <v>0</v>
      </c>
      <c r="AA62" s="24">
        <v>4.4000000000000004</v>
      </c>
      <c r="AB62" s="24">
        <v>4.4000000000000004</v>
      </c>
      <c r="AC62" s="24">
        <v>0</v>
      </c>
      <c r="AD62" s="24">
        <v>3.6</v>
      </c>
      <c r="AE62" s="24">
        <v>4.8</v>
      </c>
      <c r="AF62" s="24">
        <v>3.6</v>
      </c>
      <c r="AG62" s="24">
        <v>2.8</v>
      </c>
      <c r="AH62" s="27" t="s">
        <v>132</v>
      </c>
      <c r="AI62" s="24">
        <f t="shared" si="62"/>
        <v>0</v>
      </c>
      <c r="AJ62" s="7">
        <v>30</v>
      </c>
      <c r="AK62" s="9">
        <f t="shared" ref="AK62:AK71" si="66">MROUND(R62, AJ62*AM62)/AJ62</f>
        <v>0</v>
      </c>
      <c r="AL62" s="24">
        <f t="shared" si="63"/>
        <v>0</v>
      </c>
      <c r="AM62" s="24">
        <v>14</v>
      </c>
      <c r="AN62" s="24">
        <v>126</v>
      </c>
      <c r="AO62" s="9">
        <f t="shared" si="64"/>
        <v>0</v>
      </c>
      <c r="AP62" s="9"/>
      <c r="AQ62" s="24"/>
      <c r="AR62" s="9"/>
      <c r="AS62" s="24"/>
      <c r="AT62" s="24"/>
      <c r="AU62" s="24"/>
      <c r="AV62" s="24"/>
      <c r="AW62" s="24"/>
      <c r="AX62" s="24"/>
      <c r="AY62" s="24"/>
    </row>
    <row r="63" spans="1:51" x14ac:dyDescent="0.25">
      <c r="A63" s="24" t="s">
        <v>122</v>
      </c>
      <c r="B63" s="24" t="s">
        <v>44</v>
      </c>
      <c r="C63" s="24">
        <v>1049</v>
      </c>
      <c r="D63" s="24">
        <v>1536</v>
      </c>
      <c r="E63" s="24">
        <v>915</v>
      </c>
      <c r="F63" s="24">
        <v>1640</v>
      </c>
      <c r="G63" s="7">
        <v>0.25</v>
      </c>
      <c r="H63" s="24">
        <v>180</v>
      </c>
      <c r="I63" s="24" t="s">
        <v>45</v>
      </c>
      <c r="J63" s="24"/>
      <c r="K63" s="24">
        <v>945</v>
      </c>
      <c r="L63" s="24">
        <f t="shared" si="39"/>
        <v>-30</v>
      </c>
      <c r="M63" s="24"/>
      <c r="N63" s="24"/>
      <c r="O63" s="24">
        <v>0</v>
      </c>
      <c r="P63" s="24">
        <f t="shared" si="40"/>
        <v>183</v>
      </c>
      <c r="Q63" s="4">
        <v>922</v>
      </c>
      <c r="R63" s="31">
        <f>14*P63-O63-F63+$R$1*P63</f>
        <v>1434.4</v>
      </c>
      <c r="S63" s="4">
        <f>AJ63*AK63+AP63*AJ63</f>
        <v>1512</v>
      </c>
      <c r="T63" s="4"/>
      <c r="U63" s="24"/>
      <c r="V63" s="24">
        <f t="shared" si="41"/>
        <v>17.224043715846996</v>
      </c>
      <c r="W63" s="24">
        <f t="shared" si="42"/>
        <v>8.9617486338797807</v>
      </c>
      <c r="X63" s="24">
        <v>97.8</v>
      </c>
      <c r="Y63" s="24">
        <v>216</v>
      </c>
      <c r="Z63" s="24">
        <v>182</v>
      </c>
      <c r="AA63" s="24">
        <v>114.4</v>
      </c>
      <c r="AB63" s="24">
        <v>193.8</v>
      </c>
      <c r="AC63" s="24">
        <v>94.8</v>
      </c>
      <c r="AD63" s="24">
        <v>134.19999999999999</v>
      </c>
      <c r="AE63" s="24">
        <v>135.19999999999999</v>
      </c>
      <c r="AF63" s="24">
        <v>84.4</v>
      </c>
      <c r="AG63" s="24">
        <v>151.4</v>
      </c>
      <c r="AH63" s="24" t="s">
        <v>75</v>
      </c>
      <c r="AI63" s="24">
        <f t="shared" si="62"/>
        <v>358.6</v>
      </c>
      <c r="AJ63" s="7">
        <v>12</v>
      </c>
      <c r="AK63" s="9">
        <f>MROUND(R63, AJ63*AM63)/AJ63-AP63</f>
        <v>126</v>
      </c>
      <c r="AL63" s="24">
        <f t="shared" si="63"/>
        <v>378</v>
      </c>
      <c r="AM63" s="24">
        <v>14</v>
      </c>
      <c r="AN63" s="24">
        <v>70</v>
      </c>
      <c r="AO63" s="9">
        <f t="shared" si="64"/>
        <v>1.8</v>
      </c>
      <c r="AP63" s="9"/>
      <c r="AQ63" s="24">
        <f>AP63*AJ63*G63</f>
        <v>0</v>
      </c>
      <c r="AR63" s="9">
        <f>AP63/AN63</f>
        <v>0</v>
      </c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123</v>
      </c>
      <c r="B64" s="24" t="s">
        <v>44</v>
      </c>
      <c r="C64" s="24"/>
      <c r="D64" s="24">
        <v>1011</v>
      </c>
      <c r="E64" s="24">
        <v>146</v>
      </c>
      <c r="F64" s="24">
        <v>862</v>
      </c>
      <c r="G64" s="7">
        <v>0.25</v>
      </c>
      <c r="H64" s="24">
        <v>180</v>
      </c>
      <c r="I64" s="24" t="s">
        <v>45</v>
      </c>
      <c r="J64" s="24"/>
      <c r="K64" s="24">
        <v>149</v>
      </c>
      <c r="L64" s="24">
        <f t="shared" si="39"/>
        <v>-3</v>
      </c>
      <c r="M64" s="24"/>
      <c r="N64" s="24"/>
      <c r="O64" s="24">
        <v>0</v>
      </c>
      <c r="P64" s="24">
        <f t="shared" si="40"/>
        <v>29.2</v>
      </c>
      <c r="Q64" s="4"/>
      <c r="R64" s="4"/>
      <c r="S64" s="4">
        <f t="shared" si="65"/>
        <v>0</v>
      </c>
      <c r="T64" s="4"/>
      <c r="U64" s="24"/>
      <c r="V64" s="24">
        <f t="shared" si="41"/>
        <v>29.520547945205479</v>
      </c>
      <c r="W64" s="24">
        <f t="shared" si="42"/>
        <v>29.520547945205479</v>
      </c>
      <c r="X64" s="24">
        <v>37.4</v>
      </c>
      <c r="Y64" s="24">
        <v>97</v>
      </c>
      <c r="Z64" s="24">
        <v>0</v>
      </c>
      <c r="AA64" s="24">
        <v>0</v>
      </c>
      <c r="AB64" s="24">
        <v>0</v>
      </c>
      <c r="AC64" s="24">
        <v>65</v>
      </c>
      <c r="AD64" s="24">
        <v>47.2</v>
      </c>
      <c r="AE64" s="24">
        <v>18.8</v>
      </c>
      <c r="AF64" s="24">
        <v>48.2</v>
      </c>
      <c r="AG64" s="24">
        <v>38</v>
      </c>
      <c r="AH64" s="24"/>
      <c r="AI64" s="24">
        <f t="shared" si="62"/>
        <v>0</v>
      </c>
      <c r="AJ64" s="7">
        <v>12</v>
      </c>
      <c r="AK64" s="9">
        <f t="shared" si="66"/>
        <v>0</v>
      </c>
      <c r="AL64" s="24">
        <f t="shared" si="63"/>
        <v>0</v>
      </c>
      <c r="AM64" s="24">
        <v>14</v>
      </c>
      <c r="AN64" s="24">
        <v>70</v>
      </c>
      <c r="AO64" s="9">
        <f t="shared" si="64"/>
        <v>0</v>
      </c>
      <c r="AP64" s="9"/>
      <c r="AQ64" s="24"/>
      <c r="AR64" s="9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124</v>
      </c>
      <c r="B65" s="24" t="s">
        <v>44</v>
      </c>
      <c r="C65" s="24"/>
      <c r="D65" s="24">
        <v>1344</v>
      </c>
      <c r="E65" s="24">
        <v>1084</v>
      </c>
      <c r="F65" s="24">
        <v>260</v>
      </c>
      <c r="G65" s="7">
        <v>0.3</v>
      </c>
      <c r="H65" s="24">
        <v>180</v>
      </c>
      <c r="I65" s="24" t="s">
        <v>45</v>
      </c>
      <c r="J65" s="24"/>
      <c r="K65" s="24">
        <v>1082</v>
      </c>
      <c r="L65" s="24">
        <f t="shared" si="39"/>
        <v>2</v>
      </c>
      <c r="M65" s="24"/>
      <c r="N65" s="24"/>
      <c r="O65" s="24">
        <v>0</v>
      </c>
      <c r="P65" s="24">
        <f t="shared" si="40"/>
        <v>216.8</v>
      </c>
      <c r="Q65" s="4">
        <v>2124.8000000000002</v>
      </c>
      <c r="R65" s="31">
        <f t="shared" ref="R65:R67" si="67">14*P65-O65-F65+$R$1*P65</f>
        <v>3382.2400000000002</v>
      </c>
      <c r="S65" s="4">
        <f t="shared" ref="S65:S67" si="68">AJ65*AK65+AP65*AJ65</f>
        <v>3360</v>
      </c>
      <c r="T65" s="4"/>
      <c r="U65" s="24"/>
      <c r="V65" s="24">
        <f t="shared" si="41"/>
        <v>16.697416974169741</v>
      </c>
      <c r="W65" s="24">
        <f t="shared" si="42"/>
        <v>1.1992619926199262</v>
      </c>
      <c r="X65" s="24">
        <v>67.2</v>
      </c>
      <c r="Y65" s="24">
        <v>0</v>
      </c>
      <c r="Z65" s="24">
        <v>0</v>
      </c>
      <c r="AA65" s="24">
        <v>0</v>
      </c>
      <c r="AB65" s="24">
        <v>0</v>
      </c>
      <c r="AC65" s="24">
        <v>19</v>
      </c>
      <c r="AD65" s="24">
        <v>162.4</v>
      </c>
      <c r="AE65" s="24">
        <v>154.6</v>
      </c>
      <c r="AF65" s="24">
        <v>122.8</v>
      </c>
      <c r="AG65" s="24">
        <v>152</v>
      </c>
      <c r="AH65" s="24"/>
      <c r="AI65" s="24">
        <f t="shared" si="62"/>
        <v>1014.672</v>
      </c>
      <c r="AJ65" s="7">
        <v>12</v>
      </c>
      <c r="AK65" s="9">
        <f t="shared" ref="AK65:AK67" si="69">MROUND(R65, AJ65*AM65)/AJ65-AP65</f>
        <v>280</v>
      </c>
      <c r="AL65" s="24">
        <f t="shared" si="63"/>
        <v>1008</v>
      </c>
      <c r="AM65" s="24">
        <v>14</v>
      </c>
      <c r="AN65" s="24">
        <v>70</v>
      </c>
      <c r="AO65" s="9">
        <f t="shared" si="64"/>
        <v>4</v>
      </c>
      <c r="AP65" s="9"/>
      <c r="AQ65" s="24">
        <f t="shared" ref="AQ65:AQ67" si="70">AP65*AJ65*G65</f>
        <v>0</v>
      </c>
      <c r="AR65" s="9">
        <f t="shared" ref="AR65:AR67" si="71">AP65/AN65</f>
        <v>0</v>
      </c>
      <c r="AS65" s="24"/>
      <c r="AT65" s="24"/>
      <c r="AU65" s="24"/>
      <c r="AV65" s="24"/>
      <c r="AW65" s="24"/>
      <c r="AX65" s="24"/>
      <c r="AY65" s="24"/>
    </row>
    <row r="66" spans="1:51" x14ac:dyDescent="0.25">
      <c r="A66" s="24" t="s">
        <v>125</v>
      </c>
      <c r="B66" s="24" t="s">
        <v>44</v>
      </c>
      <c r="C66" s="24">
        <v>-11</v>
      </c>
      <c r="D66" s="24">
        <v>1358</v>
      </c>
      <c r="E66" s="24">
        <v>1014</v>
      </c>
      <c r="F66" s="24">
        <v>331</v>
      </c>
      <c r="G66" s="7">
        <v>0.3</v>
      </c>
      <c r="H66" s="24">
        <v>180</v>
      </c>
      <c r="I66" s="24" t="s">
        <v>45</v>
      </c>
      <c r="J66" s="24"/>
      <c r="K66" s="24">
        <v>1014</v>
      </c>
      <c r="L66" s="24">
        <f t="shared" si="39"/>
        <v>0</v>
      </c>
      <c r="M66" s="24"/>
      <c r="N66" s="24"/>
      <c r="O66" s="24">
        <v>504</v>
      </c>
      <c r="P66" s="24">
        <f t="shared" si="40"/>
        <v>202.8</v>
      </c>
      <c r="Q66" s="4">
        <v>2004.2000000000003</v>
      </c>
      <c r="R66" s="31">
        <f t="shared" si="67"/>
        <v>2572.0400000000004</v>
      </c>
      <c r="S66" s="4">
        <f t="shared" si="68"/>
        <v>2520</v>
      </c>
      <c r="T66" s="4"/>
      <c r="U66" s="24"/>
      <c r="V66" s="24">
        <f t="shared" si="41"/>
        <v>16.543392504930967</v>
      </c>
      <c r="W66" s="24">
        <f t="shared" si="42"/>
        <v>4.117357001972386</v>
      </c>
      <c r="X66" s="24">
        <v>131.80000000000001</v>
      </c>
      <c r="Y66" s="24">
        <v>0</v>
      </c>
      <c r="Z66" s="24">
        <v>0</v>
      </c>
      <c r="AA66" s="24">
        <v>0</v>
      </c>
      <c r="AB66" s="24">
        <v>0</v>
      </c>
      <c r="AC66" s="24">
        <v>66.2</v>
      </c>
      <c r="AD66" s="24">
        <v>122</v>
      </c>
      <c r="AE66" s="24">
        <v>116.2</v>
      </c>
      <c r="AF66" s="24">
        <v>108.4</v>
      </c>
      <c r="AG66" s="24">
        <v>119.6</v>
      </c>
      <c r="AH66" s="24"/>
      <c r="AI66" s="24">
        <f t="shared" si="62"/>
        <v>771.61200000000008</v>
      </c>
      <c r="AJ66" s="7">
        <v>12</v>
      </c>
      <c r="AK66" s="9">
        <f t="shared" si="69"/>
        <v>210</v>
      </c>
      <c r="AL66" s="24">
        <f t="shared" si="63"/>
        <v>756</v>
      </c>
      <c r="AM66" s="24">
        <v>14</v>
      </c>
      <c r="AN66" s="24">
        <v>70</v>
      </c>
      <c r="AO66" s="9">
        <f t="shared" si="64"/>
        <v>3</v>
      </c>
      <c r="AP66" s="9"/>
      <c r="AQ66" s="24">
        <f t="shared" si="70"/>
        <v>0</v>
      </c>
      <c r="AR66" s="9">
        <f t="shared" si="71"/>
        <v>0</v>
      </c>
      <c r="AS66" s="24"/>
      <c r="AT66" s="24"/>
      <c r="AU66" s="24"/>
      <c r="AV66" s="24"/>
      <c r="AW66" s="24"/>
      <c r="AX66" s="24"/>
      <c r="AY66" s="24"/>
    </row>
    <row r="67" spans="1:51" x14ac:dyDescent="0.25">
      <c r="A67" s="24" t="s">
        <v>126</v>
      </c>
      <c r="B67" s="24" t="s">
        <v>44</v>
      </c>
      <c r="C67" s="24"/>
      <c r="D67" s="24">
        <v>398</v>
      </c>
      <c r="E67" s="24">
        <v>398</v>
      </c>
      <c r="F67" s="24">
        <v>-6</v>
      </c>
      <c r="G67" s="7">
        <v>0.3</v>
      </c>
      <c r="H67" s="24">
        <v>180</v>
      </c>
      <c r="I67" s="24" t="s">
        <v>45</v>
      </c>
      <c r="J67" s="24"/>
      <c r="K67" s="24">
        <v>418</v>
      </c>
      <c r="L67" s="24">
        <f t="shared" si="39"/>
        <v>-20</v>
      </c>
      <c r="M67" s="24"/>
      <c r="N67" s="24"/>
      <c r="O67" s="24">
        <v>0</v>
      </c>
      <c r="P67" s="24">
        <f t="shared" si="40"/>
        <v>79.599999999999994</v>
      </c>
      <c r="Q67" s="4">
        <v>802</v>
      </c>
      <c r="R67" s="31">
        <f t="shared" si="67"/>
        <v>1343.2799999999997</v>
      </c>
      <c r="S67" s="4">
        <f t="shared" si="68"/>
        <v>1372</v>
      </c>
      <c r="T67" s="4"/>
      <c r="U67" s="24"/>
      <c r="V67" s="24">
        <f t="shared" si="41"/>
        <v>17.160804020100503</v>
      </c>
      <c r="W67" s="24">
        <f t="shared" si="42"/>
        <v>-7.537688442211056E-2</v>
      </c>
      <c r="X67" s="24">
        <v>0</v>
      </c>
      <c r="Y67" s="24">
        <v>39.200000000000003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 t="s">
        <v>77</v>
      </c>
      <c r="AI67" s="24">
        <f t="shared" si="62"/>
        <v>402.98399999999992</v>
      </c>
      <c r="AJ67" s="7">
        <v>14</v>
      </c>
      <c r="AK67" s="9">
        <f t="shared" si="69"/>
        <v>98</v>
      </c>
      <c r="AL67" s="24">
        <f t="shared" si="63"/>
        <v>411.59999999999997</v>
      </c>
      <c r="AM67" s="24">
        <v>14</v>
      </c>
      <c r="AN67" s="24">
        <v>70</v>
      </c>
      <c r="AO67" s="9">
        <f t="shared" si="64"/>
        <v>1.4</v>
      </c>
      <c r="AP67" s="9"/>
      <c r="AQ67" s="24">
        <f t="shared" si="70"/>
        <v>0</v>
      </c>
      <c r="AR67" s="9">
        <f t="shared" si="71"/>
        <v>0</v>
      </c>
      <c r="AS67" s="24"/>
      <c r="AT67" s="24"/>
      <c r="AU67" s="24"/>
      <c r="AV67" s="24"/>
      <c r="AW67" s="24"/>
      <c r="AX67" s="24"/>
      <c r="AY67" s="24"/>
    </row>
    <row r="68" spans="1:51" x14ac:dyDescent="0.25">
      <c r="A68" s="26" t="s">
        <v>58</v>
      </c>
      <c r="B68" s="24" t="s">
        <v>44</v>
      </c>
      <c r="C68" s="24"/>
      <c r="D68" s="24"/>
      <c r="E68" s="25">
        <f>0+E14</f>
        <v>67</v>
      </c>
      <c r="F68" s="25">
        <f>0+F14</f>
        <v>-6</v>
      </c>
      <c r="G68" s="7">
        <v>0.48</v>
      </c>
      <c r="H68" s="24">
        <v>180</v>
      </c>
      <c r="I68" s="24" t="s">
        <v>45</v>
      </c>
      <c r="J68" s="24"/>
      <c r="K68" s="24"/>
      <c r="L68" s="24">
        <f t="shared" si="39"/>
        <v>67</v>
      </c>
      <c r="M68" s="24"/>
      <c r="N68" s="24"/>
      <c r="O68" s="24">
        <v>336</v>
      </c>
      <c r="P68" s="24">
        <f t="shared" si="40"/>
        <v>13.4</v>
      </c>
      <c r="Q68" s="4"/>
      <c r="R68" s="4"/>
      <c r="S68" s="4">
        <f t="shared" si="65"/>
        <v>0</v>
      </c>
      <c r="T68" s="4"/>
      <c r="U68" s="24"/>
      <c r="V68" s="24">
        <f t="shared" si="41"/>
        <v>24.626865671641792</v>
      </c>
      <c r="W68" s="24">
        <f t="shared" si="42"/>
        <v>24.626865671641792</v>
      </c>
      <c r="X68" s="24">
        <v>32.6</v>
      </c>
      <c r="Y68" s="24">
        <v>0</v>
      </c>
      <c r="Z68" s="24">
        <v>0</v>
      </c>
      <c r="AA68" s="24">
        <v>0</v>
      </c>
      <c r="AB68" s="24">
        <v>0</v>
      </c>
      <c r="AC68" s="24">
        <v>7.8</v>
      </c>
      <c r="AD68" s="24">
        <v>40.4</v>
      </c>
      <c r="AE68" s="24">
        <v>23</v>
      </c>
      <c r="AF68" s="24">
        <v>23.2</v>
      </c>
      <c r="AG68" s="24">
        <v>27</v>
      </c>
      <c r="AH68" s="24"/>
      <c r="AI68" s="24">
        <f t="shared" si="62"/>
        <v>0</v>
      </c>
      <c r="AJ68" s="7">
        <v>8</v>
      </c>
      <c r="AK68" s="9">
        <f t="shared" si="66"/>
        <v>0</v>
      </c>
      <c r="AL68" s="24">
        <f t="shared" si="63"/>
        <v>0</v>
      </c>
      <c r="AM68" s="24">
        <v>14</v>
      </c>
      <c r="AN68" s="24">
        <v>70</v>
      </c>
      <c r="AO68" s="9">
        <f t="shared" si="64"/>
        <v>0</v>
      </c>
      <c r="AP68" s="9"/>
      <c r="AQ68" s="24"/>
      <c r="AR68" s="9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 t="s">
        <v>127</v>
      </c>
      <c r="B69" s="24" t="s">
        <v>44</v>
      </c>
      <c r="C69" s="24">
        <v>1726</v>
      </c>
      <c r="D69" s="24">
        <v>348</v>
      </c>
      <c r="E69" s="24">
        <v>1023</v>
      </c>
      <c r="F69" s="24">
        <v>1039</v>
      </c>
      <c r="G69" s="7">
        <v>0.25</v>
      </c>
      <c r="H69" s="24">
        <v>180</v>
      </c>
      <c r="I69" s="24" t="s">
        <v>45</v>
      </c>
      <c r="J69" s="24"/>
      <c r="K69" s="24">
        <v>1029</v>
      </c>
      <c r="L69" s="24">
        <f t="shared" si="39"/>
        <v>-6</v>
      </c>
      <c r="M69" s="24"/>
      <c r="N69" s="24"/>
      <c r="O69" s="24">
        <v>1008</v>
      </c>
      <c r="P69" s="24">
        <f t="shared" si="40"/>
        <v>204.6</v>
      </c>
      <c r="Q69" s="4">
        <v>817.40000000000009</v>
      </c>
      <c r="R69" s="31">
        <f t="shared" ref="R69:R70" si="72">14*P69-O69-F69+$R$1*P69</f>
        <v>1390.2800000000002</v>
      </c>
      <c r="S69" s="4">
        <f t="shared" ref="S69:S70" si="73">AJ69*AK69+AP69*AJ69</f>
        <v>1344</v>
      </c>
      <c r="T69" s="4"/>
      <c r="U69" s="24"/>
      <c r="V69" s="24">
        <f t="shared" si="41"/>
        <v>16.573802541544477</v>
      </c>
      <c r="W69" s="24">
        <f t="shared" si="42"/>
        <v>10.004887585532748</v>
      </c>
      <c r="X69" s="24">
        <v>229.2</v>
      </c>
      <c r="Y69" s="24">
        <v>246.2</v>
      </c>
      <c r="Z69" s="24">
        <v>246</v>
      </c>
      <c r="AA69" s="24">
        <v>192</v>
      </c>
      <c r="AB69" s="24">
        <v>204.6</v>
      </c>
      <c r="AC69" s="24">
        <v>217.4</v>
      </c>
      <c r="AD69" s="24">
        <v>162.6</v>
      </c>
      <c r="AE69" s="24">
        <v>158</v>
      </c>
      <c r="AF69" s="24">
        <v>149.4</v>
      </c>
      <c r="AG69" s="24">
        <v>154.80000000000001</v>
      </c>
      <c r="AH69" s="24"/>
      <c r="AI69" s="24">
        <f t="shared" si="62"/>
        <v>347.57000000000005</v>
      </c>
      <c r="AJ69" s="7">
        <v>12</v>
      </c>
      <c r="AK69" s="9">
        <f t="shared" ref="AK69:AK70" si="74">MROUND(R69, AJ69*AM69)/AJ69-AP69</f>
        <v>112</v>
      </c>
      <c r="AL69" s="24">
        <f t="shared" si="63"/>
        <v>336</v>
      </c>
      <c r="AM69" s="24">
        <v>14</v>
      </c>
      <c r="AN69" s="24">
        <v>70</v>
      </c>
      <c r="AO69" s="9">
        <f t="shared" si="64"/>
        <v>1.6</v>
      </c>
      <c r="AP69" s="9"/>
      <c r="AQ69" s="24">
        <f t="shared" ref="AQ69:AQ70" si="75">AP69*AJ69*G69</f>
        <v>0</v>
      </c>
      <c r="AR69" s="9">
        <f t="shared" ref="AR69:AR70" si="76">AP69/AN69</f>
        <v>0</v>
      </c>
      <c r="AS69" s="24"/>
      <c r="AT69" s="24"/>
      <c r="AU69" s="24"/>
      <c r="AV69" s="24"/>
      <c r="AW69" s="24"/>
      <c r="AX69" s="24"/>
      <c r="AY69" s="24"/>
    </row>
    <row r="70" spans="1:51" x14ac:dyDescent="0.25">
      <c r="A70" s="24" t="s">
        <v>128</v>
      </c>
      <c r="B70" s="24" t="s">
        <v>44</v>
      </c>
      <c r="C70" s="24">
        <v>1914</v>
      </c>
      <c r="D70" s="24">
        <v>864</v>
      </c>
      <c r="E70" s="24">
        <v>1192</v>
      </c>
      <c r="F70" s="24">
        <v>1562</v>
      </c>
      <c r="G70" s="7">
        <v>0.25</v>
      </c>
      <c r="H70" s="24">
        <v>180</v>
      </c>
      <c r="I70" s="24" t="s">
        <v>45</v>
      </c>
      <c r="J70" s="24"/>
      <c r="K70" s="24">
        <v>1219</v>
      </c>
      <c r="L70" s="24">
        <f t="shared" ref="L70:L73" si="77">E70-K70</f>
        <v>-27</v>
      </c>
      <c r="M70" s="24"/>
      <c r="N70" s="24"/>
      <c r="O70" s="24">
        <v>336</v>
      </c>
      <c r="P70" s="24">
        <f t="shared" si="40"/>
        <v>238.4</v>
      </c>
      <c r="Q70" s="4">
        <v>1439.6</v>
      </c>
      <c r="R70" s="31">
        <f t="shared" si="72"/>
        <v>2107.12</v>
      </c>
      <c r="S70" s="4">
        <f t="shared" si="73"/>
        <v>2184</v>
      </c>
      <c r="T70" s="4"/>
      <c r="U70" s="24"/>
      <c r="V70" s="24">
        <f t="shared" si="41"/>
        <v>17.122483221476511</v>
      </c>
      <c r="W70" s="24">
        <f t="shared" si="42"/>
        <v>7.9614093959731544</v>
      </c>
      <c r="X70" s="24">
        <v>226.4</v>
      </c>
      <c r="Y70" s="24">
        <v>292.2</v>
      </c>
      <c r="Z70" s="24">
        <v>270.8</v>
      </c>
      <c r="AA70" s="24">
        <v>189.6</v>
      </c>
      <c r="AB70" s="24">
        <v>260</v>
      </c>
      <c r="AC70" s="24">
        <v>220.6</v>
      </c>
      <c r="AD70" s="24">
        <v>206.6</v>
      </c>
      <c r="AE70" s="24">
        <v>177.8</v>
      </c>
      <c r="AF70" s="24">
        <v>181</v>
      </c>
      <c r="AG70" s="24">
        <v>205.6</v>
      </c>
      <c r="AH70" s="24" t="s">
        <v>72</v>
      </c>
      <c r="AI70" s="24">
        <f t="shared" si="62"/>
        <v>526.78</v>
      </c>
      <c r="AJ70" s="7">
        <v>12</v>
      </c>
      <c r="AK70" s="9">
        <f t="shared" si="74"/>
        <v>182</v>
      </c>
      <c r="AL70" s="24">
        <f t="shared" si="63"/>
        <v>546</v>
      </c>
      <c r="AM70" s="24">
        <v>14</v>
      </c>
      <c r="AN70" s="24">
        <v>70</v>
      </c>
      <c r="AO70" s="9">
        <f t="shared" si="64"/>
        <v>2.6</v>
      </c>
      <c r="AP70" s="9"/>
      <c r="AQ70" s="24">
        <f t="shared" si="75"/>
        <v>0</v>
      </c>
      <c r="AR70" s="9">
        <f t="shared" si="76"/>
        <v>0</v>
      </c>
      <c r="AS70" s="24"/>
      <c r="AT70" s="24"/>
      <c r="AU70" s="24"/>
      <c r="AV70" s="24"/>
      <c r="AW70" s="24"/>
      <c r="AX70" s="24"/>
      <c r="AY70" s="24"/>
    </row>
    <row r="71" spans="1:51" x14ac:dyDescent="0.25">
      <c r="A71" s="24" t="s">
        <v>129</v>
      </c>
      <c r="B71" s="24" t="s">
        <v>47</v>
      </c>
      <c r="C71" s="24">
        <v>59.4</v>
      </c>
      <c r="D71" s="24"/>
      <c r="E71" s="24"/>
      <c r="F71" s="24">
        <v>59.4</v>
      </c>
      <c r="G71" s="7">
        <v>1</v>
      </c>
      <c r="H71" s="24">
        <v>180</v>
      </c>
      <c r="I71" s="24" t="s">
        <v>45</v>
      </c>
      <c r="J71" s="24"/>
      <c r="K71" s="24"/>
      <c r="L71" s="24">
        <f t="shared" si="77"/>
        <v>0</v>
      </c>
      <c r="M71" s="24"/>
      <c r="N71" s="24"/>
      <c r="O71" s="24">
        <v>75.600000000000009</v>
      </c>
      <c r="P71" s="24">
        <f t="shared" si="40"/>
        <v>0</v>
      </c>
      <c r="Q71" s="4"/>
      <c r="R71" s="4"/>
      <c r="S71" s="4">
        <f t="shared" si="65"/>
        <v>0</v>
      </c>
      <c r="T71" s="4"/>
      <c r="U71" s="24"/>
      <c r="V71" s="24" t="e">
        <f t="shared" si="41"/>
        <v>#DIV/0!</v>
      </c>
      <c r="W71" s="24" t="e">
        <f t="shared" si="42"/>
        <v>#DIV/0!</v>
      </c>
      <c r="X71" s="24">
        <v>10.8</v>
      </c>
      <c r="Y71" s="24">
        <v>0</v>
      </c>
      <c r="Z71" s="24">
        <v>7.56</v>
      </c>
      <c r="AA71" s="24">
        <v>7.56</v>
      </c>
      <c r="AB71" s="24">
        <v>0</v>
      </c>
      <c r="AC71" s="24">
        <v>6.52</v>
      </c>
      <c r="AD71" s="24">
        <v>5.4</v>
      </c>
      <c r="AE71" s="24">
        <v>1.62</v>
      </c>
      <c r="AF71" s="24">
        <v>2.7</v>
      </c>
      <c r="AG71" s="24">
        <v>6.48</v>
      </c>
      <c r="AH71" s="28" t="s">
        <v>107</v>
      </c>
      <c r="AI71" s="24">
        <f t="shared" si="62"/>
        <v>0</v>
      </c>
      <c r="AJ71" s="7">
        <v>2.7</v>
      </c>
      <c r="AK71" s="9">
        <f t="shared" si="66"/>
        <v>0</v>
      </c>
      <c r="AL71" s="24">
        <f t="shared" si="63"/>
        <v>0</v>
      </c>
      <c r="AM71" s="24">
        <v>14</v>
      </c>
      <c r="AN71" s="24">
        <v>126</v>
      </c>
      <c r="AO71" s="9">
        <f t="shared" si="64"/>
        <v>0</v>
      </c>
      <c r="AP71" s="9"/>
      <c r="AQ71" s="24"/>
      <c r="AR71" s="9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 t="s">
        <v>130</v>
      </c>
      <c r="B72" s="24" t="s">
        <v>47</v>
      </c>
      <c r="C72" s="24">
        <v>465</v>
      </c>
      <c r="D72" s="24">
        <v>1210</v>
      </c>
      <c r="E72" s="24">
        <v>585</v>
      </c>
      <c r="F72" s="24">
        <v>1080</v>
      </c>
      <c r="G72" s="7">
        <v>1</v>
      </c>
      <c r="H72" s="24">
        <v>180</v>
      </c>
      <c r="I72" s="24" t="s">
        <v>45</v>
      </c>
      <c r="J72" s="24"/>
      <c r="K72" s="24">
        <v>595</v>
      </c>
      <c r="L72" s="24">
        <f t="shared" si="77"/>
        <v>-10</v>
      </c>
      <c r="M72" s="24"/>
      <c r="N72" s="24"/>
      <c r="O72" s="24">
        <v>0</v>
      </c>
      <c r="P72" s="24">
        <f t="shared" si="40"/>
        <v>117</v>
      </c>
      <c r="Q72" s="4">
        <v>558</v>
      </c>
      <c r="R72" s="31">
        <f>14*P72-O72-F72+$R$1*P72</f>
        <v>885.59999999999991</v>
      </c>
      <c r="S72" s="4">
        <f t="shared" ref="S72:S73" si="78">AJ72*AK72+AP72*AJ72</f>
        <v>900</v>
      </c>
      <c r="T72" s="4"/>
      <c r="U72" s="24"/>
      <c r="V72" s="24">
        <f t="shared" si="41"/>
        <v>16.923076923076923</v>
      </c>
      <c r="W72" s="24">
        <f t="shared" si="42"/>
        <v>9.2307692307692299</v>
      </c>
      <c r="X72" s="24">
        <v>63</v>
      </c>
      <c r="Y72" s="24">
        <v>2</v>
      </c>
      <c r="Z72" s="24">
        <v>46</v>
      </c>
      <c r="AA72" s="24">
        <v>0</v>
      </c>
      <c r="AB72" s="24">
        <v>16</v>
      </c>
      <c r="AC72" s="24">
        <v>98.08</v>
      </c>
      <c r="AD72" s="24">
        <v>137</v>
      </c>
      <c r="AE72" s="24">
        <v>102</v>
      </c>
      <c r="AF72" s="24">
        <v>123</v>
      </c>
      <c r="AG72" s="24">
        <v>116</v>
      </c>
      <c r="AH72" s="24"/>
      <c r="AI72" s="24">
        <f t="shared" si="62"/>
        <v>885.59999999999991</v>
      </c>
      <c r="AJ72" s="7">
        <v>5</v>
      </c>
      <c r="AK72" s="9">
        <f t="shared" ref="AK72:AK73" si="79">MROUND(R72, AJ72*AM72)/AJ72-AP72</f>
        <v>180</v>
      </c>
      <c r="AL72" s="24">
        <f t="shared" si="63"/>
        <v>900</v>
      </c>
      <c r="AM72" s="24">
        <v>12</v>
      </c>
      <c r="AN72" s="24">
        <v>84</v>
      </c>
      <c r="AO72" s="9">
        <f t="shared" si="64"/>
        <v>2.1428571428571428</v>
      </c>
      <c r="AP72" s="9"/>
      <c r="AQ72" s="24">
        <f t="shared" ref="AQ72:AQ73" si="80">AP72*AJ72*G72</f>
        <v>0</v>
      </c>
      <c r="AR72" s="9">
        <f t="shared" ref="AR72:AR73" si="81">AP72/AN72</f>
        <v>0</v>
      </c>
      <c r="AS72" s="24"/>
      <c r="AT72" s="24"/>
      <c r="AU72" s="24"/>
      <c r="AV72" s="24"/>
      <c r="AW72" s="24"/>
      <c r="AX72" s="24"/>
      <c r="AY72" s="24"/>
    </row>
    <row r="73" spans="1:51" x14ac:dyDescent="0.25">
      <c r="A73" s="13" t="s">
        <v>131</v>
      </c>
      <c r="B73" s="24" t="s">
        <v>44</v>
      </c>
      <c r="C73" s="24"/>
      <c r="D73" s="24"/>
      <c r="E73" s="24"/>
      <c r="F73" s="24"/>
      <c r="G73" s="7">
        <v>0.14000000000000001</v>
      </c>
      <c r="H73" s="24">
        <v>180</v>
      </c>
      <c r="I73" s="24" t="s">
        <v>45</v>
      </c>
      <c r="J73" s="24"/>
      <c r="K73" s="24"/>
      <c r="L73" s="24">
        <f t="shared" si="77"/>
        <v>0</v>
      </c>
      <c r="M73" s="24"/>
      <c r="N73" s="24"/>
      <c r="O73" s="13"/>
      <c r="P73" s="24">
        <f t="shared" si="40"/>
        <v>0</v>
      </c>
      <c r="Q73" s="23">
        <v>264</v>
      </c>
      <c r="R73" s="23">
        <v>264</v>
      </c>
      <c r="S73" s="4">
        <f t="shared" si="78"/>
        <v>264</v>
      </c>
      <c r="T73" s="4"/>
      <c r="U73" s="24"/>
      <c r="V73" s="24" t="e">
        <f t="shared" si="41"/>
        <v>#DIV/0!</v>
      </c>
      <c r="W73" s="24" t="e">
        <f t="shared" si="42"/>
        <v>#DIV/0!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13" t="s">
        <v>111</v>
      </c>
      <c r="AI73" s="24">
        <f t="shared" si="62"/>
        <v>36.96</v>
      </c>
      <c r="AJ73" s="7">
        <v>22</v>
      </c>
      <c r="AK73" s="9">
        <f t="shared" si="79"/>
        <v>12</v>
      </c>
      <c r="AL73" s="24">
        <f t="shared" si="63"/>
        <v>36.96</v>
      </c>
      <c r="AM73" s="24">
        <v>12</v>
      </c>
      <c r="AN73" s="24">
        <v>84</v>
      </c>
      <c r="AO73" s="9">
        <f t="shared" si="64"/>
        <v>0.14285714285714285</v>
      </c>
      <c r="AP73" s="9"/>
      <c r="AQ73" s="24">
        <f t="shared" si="80"/>
        <v>0</v>
      </c>
      <c r="AR73" s="9">
        <f t="shared" si="81"/>
        <v>0</v>
      </c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9"/>
      <c r="AQ74" s="24"/>
      <c r="AR74" s="9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9"/>
      <c r="AQ75" s="24"/>
      <c r="AR75" s="9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9"/>
      <c r="AQ76" s="24"/>
      <c r="AR76" s="9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9"/>
      <c r="AQ77" s="24"/>
      <c r="AR77" s="9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9"/>
      <c r="AQ78" s="24"/>
      <c r="AR78" s="9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9"/>
      <c r="AQ79" s="24"/>
      <c r="AR79" s="9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9"/>
      <c r="AQ80" s="24"/>
      <c r="AR80" s="9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9"/>
      <c r="AQ81" s="24"/>
      <c r="AR81" s="9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9"/>
      <c r="AQ82" s="24"/>
      <c r="AR82" s="9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9"/>
      <c r="AQ83" s="24"/>
      <c r="AR83" s="9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9"/>
      <c r="AQ84" s="24"/>
      <c r="AR84" s="9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9"/>
      <c r="AQ85" s="24"/>
      <c r="AR85" s="9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9"/>
      <c r="AQ86" s="24"/>
      <c r="AR86" s="9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9"/>
      <c r="AQ87" s="24"/>
      <c r="AR87" s="9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9"/>
      <c r="AQ88" s="24"/>
      <c r="AR88" s="9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9"/>
      <c r="AQ89" s="24"/>
      <c r="AR89" s="9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9"/>
      <c r="AQ90" s="24"/>
      <c r="AR90" s="9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9"/>
      <c r="AQ91" s="24"/>
      <c r="AR91" s="9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9"/>
      <c r="AQ92" s="24"/>
      <c r="AR92" s="9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9"/>
      <c r="AQ93" s="24"/>
      <c r="AR93" s="9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9"/>
      <c r="AQ94" s="24"/>
      <c r="AR94" s="9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9"/>
      <c r="AQ95" s="24"/>
      <c r="AR95" s="9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9"/>
      <c r="AQ96" s="24"/>
      <c r="AR96" s="9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9"/>
      <c r="AQ97" s="24"/>
      <c r="AR97" s="9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9"/>
      <c r="AQ98" s="24"/>
      <c r="AR98" s="9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9"/>
      <c r="AQ99" s="24"/>
      <c r="AR99" s="9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9"/>
      <c r="AQ100" s="24"/>
      <c r="AR100" s="9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9"/>
      <c r="AQ101" s="24"/>
      <c r="AR101" s="9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9"/>
      <c r="AQ102" s="24"/>
      <c r="AR102" s="9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9"/>
      <c r="AQ103" s="24"/>
      <c r="AR103" s="9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9"/>
      <c r="AQ104" s="24"/>
      <c r="AR104" s="9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9"/>
      <c r="AQ105" s="24"/>
      <c r="AR105" s="9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9"/>
      <c r="AQ106" s="24"/>
      <c r="AR106" s="9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9"/>
      <c r="AQ107" s="24"/>
      <c r="AR107" s="9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9"/>
      <c r="AQ108" s="24"/>
      <c r="AR108" s="9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9"/>
      <c r="AQ109" s="24"/>
      <c r="AR109" s="9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9"/>
      <c r="AQ110" s="24"/>
      <c r="AR110" s="9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9"/>
      <c r="AQ111" s="24"/>
      <c r="AR111" s="9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9"/>
      <c r="AQ112" s="24"/>
      <c r="AR112" s="9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9"/>
      <c r="AQ113" s="24"/>
      <c r="AR113" s="9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9"/>
      <c r="AQ114" s="24"/>
      <c r="AR114" s="9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9"/>
      <c r="AQ115" s="24"/>
      <c r="AR115" s="9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9"/>
      <c r="AQ116" s="24"/>
      <c r="AR116" s="9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9"/>
      <c r="AQ117" s="24"/>
      <c r="AR117" s="9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9"/>
      <c r="AQ118" s="24"/>
      <c r="AR118" s="9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9"/>
      <c r="AQ119" s="24"/>
      <c r="AR119" s="9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9"/>
      <c r="AQ120" s="24"/>
      <c r="AR120" s="9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9"/>
      <c r="AQ121" s="24"/>
      <c r="AR121" s="9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9"/>
      <c r="AQ122" s="24"/>
      <c r="AR122" s="9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9"/>
      <c r="AQ123" s="24"/>
      <c r="AR123" s="9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9"/>
      <c r="AQ124" s="24"/>
      <c r="AR124" s="9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9"/>
      <c r="AQ125" s="24"/>
      <c r="AR125" s="9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9"/>
      <c r="AQ126" s="24"/>
      <c r="AR126" s="9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9"/>
      <c r="AQ127" s="24"/>
      <c r="AR127" s="9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9"/>
      <c r="AQ128" s="24"/>
      <c r="AR128" s="9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9"/>
      <c r="AQ129" s="24"/>
      <c r="AR129" s="9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9"/>
      <c r="AQ130" s="24"/>
      <c r="AR130" s="9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9"/>
      <c r="AQ131" s="24"/>
      <c r="AR131" s="9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9"/>
      <c r="AQ132" s="24"/>
      <c r="AR132" s="9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9"/>
      <c r="AQ133" s="24"/>
      <c r="AR133" s="9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9"/>
      <c r="AQ134" s="24"/>
      <c r="AR134" s="9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9"/>
      <c r="AQ135" s="24"/>
      <c r="AR135" s="9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9"/>
      <c r="AQ136" s="24"/>
      <c r="AR136" s="9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9"/>
      <c r="AQ137" s="24"/>
      <c r="AR137" s="9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9"/>
      <c r="AQ138" s="24"/>
      <c r="AR138" s="9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9"/>
      <c r="AQ139" s="24"/>
      <c r="AR139" s="9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9"/>
      <c r="AQ140" s="24"/>
      <c r="AR140" s="9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9"/>
      <c r="AQ141" s="24"/>
      <c r="AR141" s="9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9"/>
      <c r="AQ142" s="24"/>
      <c r="AR142" s="9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9"/>
      <c r="AQ143" s="24"/>
      <c r="AR143" s="9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9"/>
      <c r="AQ144" s="24"/>
      <c r="AR144" s="9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9"/>
      <c r="AQ145" s="24"/>
      <c r="AR145" s="9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9"/>
      <c r="AQ146" s="24"/>
      <c r="AR146" s="9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9"/>
      <c r="AQ147" s="24"/>
      <c r="AR147" s="9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9"/>
      <c r="AQ148" s="24"/>
      <c r="AR148" s="9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9"/>
      <c r="AQ149" s="24"/>
      <c r="AR149" s="9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9"/>
      <c r="AQ150" s="24"/>
      <c r="AR150" s="9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9"/>
      <c r="AQ151" s="24"/>
      <c r="AR151" s="9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9"/>
      <c r="AQ152" s="24"/>
      <c r="AR152" s="9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9"/>
      <c r="AQ153" s="24"/>
      <c r="AR153" s="9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9"/>
      <c r="AQ154" s="24"/>
      <c r="AR154" s="9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9"/>
      <c r="AQ155" s="24"/>
      <c r="AR155" s="9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9"/>
      <c r="AQ156" s="24"/>
      <c r="AR156" s="9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9"/>
      <c r="AQ157" s="24"/>
      <c r="AR157" s="9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9"/>
      <c r="AQ158" s="24"/>
      <c r="AR158" s="9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9"/>
      <c r="AQ159" s="24"/>
      <c r="AR159" s="9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9"/>
      <c r="AQ160" s="24"/>
      <c r="AR160" s="9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9"/>
      <c r="AQ161" s="24"/>
      <c r="AR161" s="9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9"/>
      <c r="AQ162" s="24"/>
      <c r="AR162" s="9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9"/>
      <c r="AQ163" s="24"/>
      <c r="AR163" s="9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9"/>
      <c r="AQ164" s="24"/>
      <c r="AR164" s="9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9"/>
      <c r="AQ165" s="24"/>
      <c r="AR165" s="9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9"/>
      <c r="AQ166" s="24"/>
      <c r="AR166" s="9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9"/>
      <c r="AQ167" s="24"/>
      <c r="AR167" s="9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9"/>
      <c r="AQ168" s="24"/>
      <c r="AR168" s="9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9"/>
      <c r="AQ169" s="24"/>
      <c r="AR169" s="9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9"/>
      <c r="AQ170" s="24"/>
      <c r="AR170" s="9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9"/>
      <c r="AQ171" s="24"/>
      <c r="AR171" s="9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9"/>
      <c r="AQ172" s="24"/>
      <c r="AR172" s="9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9"/>
      <c r="AQ173" s="24"/>
      <c r="AR173" s="9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9"/>
      <c r="AQ174" s="24"/>
      <c r="AR174" s="9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9"/>
      <c r="AQ175" s="24"/>
      <c r="AR175" s="9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9"/>
      <c r="AQ176" s="24"/>
      <c r="AR176" s="9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9"/>
      <c r="AQ177" s="24"/>
      <c r="AR177" s="9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9"/>
      <c r="AQ178" s="24"/>
      <c r="AR178" s="9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9"/>
      <c r="AQ179" s="24"/>
      <c r="AR179" s="9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9"/>
      <c r="AQ180" s="24"/>
      <c r="AR180" s="9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9"/>
      <c r="AQ181" s="24"/>
      <c r="AR181" s="9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9"/>
      <c r="AQ182" s="24"/>
      <c r="AR182" s="9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9"/>
      <c r="AQ183" s="24"/>
      <c r="AR183" s="9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9"/>
      <c r="AQ184" s="24"/>
      <c r="AR184" s="9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9"/>
      <c r="AQ185" s="24"/>
      <c r="AR185" s="9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9"/>
      <c r="AQ186" s="24"/>
      <c r="AR186" s="9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9"/>
      <c r="AQ187" s="24"/>
      <c r="AR187" s="9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9"/>
      <c r="AQ188" s="24"/>
      <c r="AR188" s="9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9"/>
      <c r="AQ189" s="24"/>
      <c r="AR189" s="9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9"/>
      <c r="AQ190" s="24"/>
      <c r="AR190" s="9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9"/>
      <c r="AQ191" s="24"/>
      <c r="AR191" s="9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9"/>
      <c r="AQ192" s="24"/>
      <c r="AR192" s="9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9"/>
      <c r="AQ193" s="24"/>
      <c r="AR193" s="9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9"/>
      <c r="AQ194" s="24"/>
      <c r="AR194" s="9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9"/>
      <c r="AQ195" s="24"/>
      <c r="AR195" s="9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9"/>
      <c r="AQ196" s="24"/>
      <c r="AR196" s="9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9"/>
      <c r="AQ197" s="24"/>
      <c r="AR197" s="9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9"/>
      <c r="AQ198" s="24"/>
      <c r="AR198" s="9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9"/>
      <c r="AQ199" s="24"/>
      <c r="AR199" s="9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9"/>
      <c r="AQ200" s="24"/>
      <c r="AR200" s="9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9"/>
      <c r="AQ201" s="24"/>
      <c r="AR201" s="9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9"/>
      <c r="AQ202" s="24"/>
      <c r="AR202" s="9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9"/>
      <c r="AQ203" s="24"/>
      <c r="AR203" s="9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9"/>
      <c r="AQ204" s="24"/>
      <c r="AR204" s="9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9"/>
      <c r="AQ205" s="24"/>
      <c r="AR205" s="9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9"/>
      <c r="AQ206" s="24"/>
      <c r="AR206" s="9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9"/>
      <c r="AQ207" s="24"/>
      <c r="AR207" s="9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9"/>
      <c r="AQ208" s="24"/>
      <c r="AR208" s="9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9"/>
      <c r="AQ209" s="24"/>
      <c r="AR209" s="9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9"/>
      <c r="AQ210" s="24"/>
      <c r="AR210" s="9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9"/>
      <c r="AQ211" s="24"/>
      <c r="AR211" s="9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9"/>
      <c r="AQ212" s="24"/>
      <c r="AR212" s="9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9"/>
      <c r="AQ213" s="24"/>
      <c r="AR213" s="9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9"/>
      <c r="AQ214" s="24"/>
      <c r="AR214" s="9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9"/>
      <c r="AQ215" s="24"/>
      <c r="AR215" s="9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9"/>
      <c r="AQ216" s="24"/>
      <c r="AR216" s="9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9"/>
      <c r="AQ217" s="24"/>
      <c r="AR217" s="9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9"/>
      <c r="AQ218" s="24"/>
      <c r="AR218" s="9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9"/>
      <c r="AQ219" s="24"/>
      <c r="AR219" s="9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9"/>
      <c r="AQ220" s="24"/>
      <c r="AR220" s="9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9"/>
      <c r="AQ221" s="24"/>
      <c r="AR221" s="9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9"/>
      <c r="AQ222" s="24"/>
      <c r="AR222" s="9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9"/>
      <c r="AQ223" s="24"/>
      <c r="AR223" s="9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9"/>
      <c r="AQ224" s="24"/>
      <c r="AR224" s="9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9"/>
      <c r="AQ225" s="24"/>
      <c r="AR225" s="9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9"/>
      <c r="AQ226" s="24"/>
      <c r="AR226" s="9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9"/>
      <c r="AQ227" s="24"/>
      <c r="AR227" s="9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9"/>
      <c r="AQ228" s="24"/>
      <c r="AR228" s="9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9"/>
      <c r="AQ229" s="24"/>
      <c r="AR229" s="9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9"/>
      <c r="AQ230" s="24"/>
      <c r="AR230" s="9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9"/>
      <c r="AQ231" s="24"/>
      <c r="AR231" s="9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9"/>
      <c r="AQ232" s="24"/>
      <c r="AR232" s="9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9"/>
      <c r="AQ233" s="24"/>
      <c r="AR233" s="9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9"/>
      <c r="AQ234" s="24"/>
      <c r="AR234" s="9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9"/>
      <c r="AQ235" s="24"/>
      <c r="AR235" s="9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9"/>
      <c r="AQ236" s="24"/>
      <c r="AR236" s="9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9"/>
      <c r="AQ237" s="24"/>
      <c r="AR237" s="9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9"/>
      <c r="AQ238" s="24"/>
      <c r="AR238" s="9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9"/>
      <c r="AQ239" s="24"/>
      <c r="AR239" s="9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9"/>
      <c r="AQ240" s="24"/>
      <c r="AR240" s="9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9"/>
      <c r="AQ241" s="24"/>
      <c r="AR241" s="9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9"/>
      <c r="AQ242" s="24"/>
      <c r="AR242" s="9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9"/>
      <c r="AQ243" s="24"/>
      <c r="AR243" s="9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9"/>
      <c r="AQ244" s="24"/>
      <c r="AR244" s="9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9"/>
      <c r="AQ245" s="24"/>
      <c r="AR245" s="9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9"/>
      <c r="AQ246" s="24"/>
      <c r="AR246" s="9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9"/>
      <c r="AQ247" s="24"/>
      <c r="AR247" s="9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9"/>
      <c r="AQ248" s="24"/>
      <c r="AR248" s="9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9"/>
      <c r="AQ249" s="24"/>
      <c r="AR249" s="9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9"/>
      <c r="AQ250" s="24"/>
      <c r="AR250" s="9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9"/>
      <c r="AQ251" s="24"/>
      <c r="AR251" s="9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9"/>
      <c r="AQ252" s="24"/>
      <c r="AR252" s="9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9"/>
      <c r="AQ253" s="24"/>
      <c r="AR253" s="9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9"/>
      <c r="AQ254" s="24"/>
      <c r="AR254" s="9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9"/>
      <c r="AQ255" s="24"/>
      <c r="AR255" s="9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9"/>
      <c r="AQ256" s="24"/>
      <c r="AR256" s="9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9"/>
      <c r="AQ257" s="24"/>
      <c r="AR257" s="9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9"/>
      <c r="AQ258" s="24"/>
      <c r="AR258" s="9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9"/>
      <c r="AQ259" s="24"/>
      <c r="AR259" s="9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9"/>
      <c r="AQ260" s="24"/>
      <c r="AR260" s="9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9"/>
      <c r="AQ261" s="24"/>
      <c r="AR261" s="9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9"/>
      <c r="AQ262" s="24"/>
      <c r="AR262" s="9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9"/>
      <c r="AQ263" s="24"/>
      <c r="AR263" s="9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9"/>
      <c r="AQ264" s="24"/>
      <c r="AR264" s="9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9"/>
      <c r="AQ265" s="24"/>
      <c r="AR265" s="9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9"/>
      <c r="AQ266" s="24"/>
      <c r="AR266" s="9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9"/>
      <c r="AQ267" s="24"/>
      <c r="AR267" s="9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9"/>
      <c r="AQ268" s="24"/>
      <c r="AR268" s="9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9"/>
      <c r="AQ269" s="24"/>
      <c r="AR269" s="9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9"/>
      <c r="AQ270" s="24"/>
      <c r="AR270" s="9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9"/>
      <c r="AQ271" s="24"/>
      <c r="AR271" s="9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9"/>
      <c r="AQ272" s="24"/>
      <c r="AR272" s="9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9"/>
      <c r="AQ273" s="24"/>
      <c r="AR273" s="9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9"/>
      <c r="AQ274" s="24"/>
      <c r="AR274" s="9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9"/>
      <c r="AQ275" s="24"/>
      <c r="AR275" s="9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9"/>
      <c r="AQ276" s="24"/>
      <c r="AR276" s="9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9"/>
      <c r="AQ277" s="24"/>
      <c r="AR277" s="9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9"/>
      <c r="AQ278" s="24"/>
      <c r="AR278" s="9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9"/>
      <c r="AQ279" s="24"/>
      <c r="AR279" s="9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9"/>
      <c r="AQ280" s="24"/>
      <c r="AR280" s="9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9"/>
      <c r="AQ281" s="24"/>
      <c r="AR281" s="9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9"/>
      <c r="AQ282" s="24"/>
      <c r="AR282" s="9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9"/>
      <c r="AQ283" s="24"/>
      <c r="AR283" s="9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9"/>
      <c r="AQ284" s="24"/>
      <c r="AR284" s="9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9"/>
      <c r="AQ285" s="24"/>
      <c r="AR285" s="9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9"/>
      <c r="AQ286" s="24"/>
      <c r="AR286" s="9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9"/>
      <c r="AQ287" s="24"/>
      <c r="AR287" s="9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9"/>
      <c r="AQ288" s="24"/>
      <c r="AR288" s="9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9"/>
      <c r="AQ289" s="24"/>
      <c r="AR289" s="9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9"/>
      <c r="AQ290" s="24"/>
      <c r="AR290" s="9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9"/>
      <c r="AQ291" s="24"/>
      <c r="AR291" s="9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9"/>
      <c r="AQ292" s="24"/>
      <c r="AR292" s="9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9"/>
      <c r="AQ293" s="24"/>
      <c r="AR293" s="9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9"/>
      <c r="AQ294" s="24"/>
      <c r="AR294" s="9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9"/>
      <c r="AQ295" s="24"/>
      <c r="AR295" s="9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9"/>
      <c r="AQ296" s="24"/>
      <c r="AR296" s="9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9"/>
      <c r="AQ297" s="24"/>
      <c r="AR297" s="9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9"/>
      <c r="AQ298" s="24"/>
      <c r="AR298" s="9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9"/>
      <c r="AQ299" s="24"/>
      <c r="AR299" s="9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9"/>
      <c r="AQ300" s="24"/>
      <c r="AR300" s="9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9"/>
      <c r="AQ301" s="24"/>
      <c r="AR301" s="9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9"/>
      <c r="AQ302" s="24"/>
      <c r="AR302" s="9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9"/>
      <c r="AQ303" s="24"/>
      <c r="AR303" s="9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9"/>
      <c r="AQ304" s="24"/>
      <c r="AR304" s="9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9"/>
      <c r="AQ305" s="24"/>
      <c r="AR305" s="9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9"/>
      <c r="AQ306" s="24"/>
      <c r="AR306" s="9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9"/>
      <c r="AQ307" s="24"/>
      <c r="AR307" s="9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9"/>
      <c r="AQ308" s="24"/>
      <c r="AR308" s="9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9"/>
      <c r="AQ309" s="24"/>
      <c r="AR309" s="9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9"/>
      <c r="AQ310" s="24"/>
      <c r="AR310" s="9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9"/>
      <c r="AQ311" s="24"/>
      <c r="AR311" s="9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9"/>
      <c r="AQ312" s="24"/>
      <c r="AR312" s="9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9"/>
      <c r="AQ313" s="24"/>
      <c r="AR313" s="9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9"/>
      <c r="AQ314" s="24"/>
      <c r="AR314" s="9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9"/>
      <c r="AQ315" s="24"/>
      <c r="AR315" s="9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9"/>
      <c r="AQ316" s="24"/>
      <c r="AR316" s="9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9"/>
      <c r="AQ317" s="24"/>
      <c r="AR317" s="9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9"/>
      <c r="AQ318" s="24"/>
      <c r="AR318" s="9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9"/>
      <c r="AQ319" s="24"/>
      <c r="AR319" s="9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9"/>
      <c r="AQ320" s="24"/>
      <c r="AR320" s="9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9"/>
      <c r="AQ321" s="24"/>
      <c r="AR321" s="9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9"/>
      <c r="AQ322" s="24"/>
      <c r="AR322" s="9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9"/>
      <c r="AQ323" s="24"/>
      <c r="AR323" s="9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9"/>
      <c r="AQ324" s="24"/>
      <c r="AR324" s="9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9"/>
      <c r="AQ325" s="24"/>
      <c r="AR325" s="9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9"/>
      <c r="AQ326" s="24"/>
      <c r="AR326" s="9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9"/>
      <c r="AQ327" s="24"/>
      <c r="AR327" s="9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9"/>
      <c r="AQ328" s="24"/>
      <c r="AR328" s="9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9"/>
      <c r="AQ329" s="24"/>
      <c r="AR329" s="9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9"/>
      <c r="AQ330" s="24"/>
      <c r="AR330" s="9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9"/>
      <c r="AQ331" s="24"/>
      <c r="AR331" s="9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9"/>
      <c r="AQ332" s="24"/>
      <c r="AR332" s="9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9"/>
      <c r="AQ333" s="24"/>
      <c r="AR333" s="9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9"/>
      <c r="AQ334" s="24"/>
      <c r="AR334" s="9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9"/>
      <c r="AQ335" s="24"/>
      <c r="AR335" s="9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9"/>
      <c r="AQ336" s="24"/>
      <c r="AR336" s="9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9"/>
      <c r="AQ337" s="24"/>
      <c r="AR337" s="9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9"/>
      <c r="AQ338" s="24"/>
      <c r="AR338" s="9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9"/>
      <c r="AQ339" s="24"/>
      <c r="AR339" s="9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9"/>
      <c r="AQ340" s="24"/>
      <c r="AR340" s="9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9"/>
      <c r="AQ341" s="24"/>
      <c r="AR341" s="9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9"/>
      <c r="AQ342" s="24"/>
      <c r="AR342" s="9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9"/>
      <c r="AQ343" s="24"/>
      <c r="AR343" s="9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9"/>
      <c r="AQ344" s="24"/>
      <c r="AR344" s="9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9"/>
      <c r="AQ345" s="24"/>
      <c r="AR345" s="9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9"/>
      <c r="AQ346" s="24"/>
      <c r="AR346" s="9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9"/>
      <c r="AQ347" s="24"/>
      <c r="AR347" s="9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9"/>
      <c r="AQ348" s="24"/>
      <c r="AR348" s="9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9"/>
      <c r="AQ349" s="24"/>
      <c r="AR349" s="9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9"/>
      <c r="AQ350" s="24"/>
      <c r="AR350" s="9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9"/>
      <c r="AQ351" s="24"/>
      <c r="AR351" s="9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9"/>
      <c r="AQ352" s="24"/>
      <c r="AR352" s="9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9"/>
      <c r="AQ353" s="24"/>
      <c r="AR353" s="9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9"/>
      <c r="AQ354" s="24"/>
      <c r="AR354" s="9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9"/>
      <c r="AQ355" s="24"/>
      <c r="AR355" s="9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9"/>
      <c r="AQ356" s="24"/>
      <c r="AR356" s="9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9"/>
      <c r="AQ357" s="24"/>
      <c r="AR357" s="9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9"/>
      <c r="AQ358" s="24"/>
      <c r="AR358" s="9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9"/>
      <c r="AQ359" s="24"/>
      <c r="AR359" s="9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9"/>
      <c r="AQ360" s="24"/>
      <c r="AR360" s="9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9"/>
      <c r="AQ361" s="24"/>
      <c r="AR361" s="9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9"/>
      <c r="AQ362" s="24"/>
      <c r="AR362" s="9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9"/>
      <c r="AQ363" s="24"/>
      <c r="AR363" s="9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9"/>
      <c r="AQ364" s="24"/>
      <c r="AR364" s="9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9"/>
      <c r="AQ365" s="24"/>
      <c r="AR365" s="9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9"/>
      <c r="AQ366" s="24"/>
      <c r="AR366" s="9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9"/>
      <c r="AQ367" s="24"/>
      <c r="AR367" s="9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9"/>
      <c r="AQ368" s="24"/>
      <c r="AR368" s="9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9"/>
      <c r="AQ369" s="24"/>
      <c r="AR369" s="9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9"/>
      <c r="AQ370" s="24"/>
      <c r="AR370" s="9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9"/>
      <c r="AQ371" s="24"/>
      <c r="AR371" s="9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9"/>
      <c r="AQ372" s="24"/>
      <c r="AR372" s="9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9"/>
      <c r="AQ373" s="24"/>
      <c r="AR373" s="9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9"/>
      <c r="AQ374" s="24"/>
      <c r="AR374" s="9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9"/>
      <c r="AQ375" s="24"/>
      <c r="AR375" s="9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9"/>
      <c r="AQ376" s="24"/>
      <c r="AR376" s="9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9"/>
      <c r="AQ377" s="24"/>
      <c r="AR377" s="9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9"/>
      <c r="AQ378" s="24"/>
      <c r="AR378" s="9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9"/>
      <c r="AQ379" s="24"/>
      <c r="AR379" s="9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9"/>
      <c r="AQ380" s="24"/>
      <c r="AR380" s="9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9"/>
      <c r="AQ381" s="24"/>
      <c r="AR381" s="9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9"/>
      <c r="AQ382" s="24"/>
      <c r="AR382" s="9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9"/>
      <c r="AQ383" s="24"/>
      <c r="AR383" s="9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9"/>
      <c r="AQ384" s="24"/>
      <c r="AR384" s="9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9"/>
      <c r="AQ385" s="24"/>
      <c r="AR385" s="9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9"/>
      <c r="AQ386" s="24"/>
      <c r="AR386" s="9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9"/>
      <c r="AQ387" s="24"/>
      <c r="AR387" s="9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9"/>
      <c r="AQ388" s="24"/>
      <c r="AR388" s="9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9"/>
      <c r="AQ389" s="24"/>
      <c r="AR389" s="9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9"/>
      <c r="AQ390" s="24"/>
      <c r="AR390" s="9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9"/>
      <c r="AQ391" s="24"/>
      <c r="AR391" s="9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9"/>
      <c r="AQ392" s="24"/>
      <c r="AR392" s="9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9"/>
      <c r="AQ393" s="24"/>
      <c r="AR393" s="9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9"/>
      <c r="AQ394" s="24"/>
      <c r="AR394" s="9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9"/>
      <c r="AQ395" s="24"/>
      <c r="AR395" s="9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9"/>
      <c r="AQ396" s="24"/>
      <c r="AR396" s="9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9"/>
      <c r="AQ397" s="24"/>
      <c r="AR397" s="9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9"/>
      <c r="AQ398" s="24"/>
      <c r="AR398" s="9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9"/>
      <c r="AQ399" s="24"/>
      <c r="AR399" s="9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9"/>
      <c r="AQ400" s="24"/>
      <c r="AR400" s="9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9"/>
      <c r="AQ401" s="24"/>
      <c r="AR401" s="9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9"/>
      <c r="AQ402" s="24"/>
      <c r="AR402" s="9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9"/>
      <c r="AQ403" s="24"/>
      <c r="AR403" s="9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9"/>
      <c r="AQ404" s="24"/>
      <c r="AR404" s="9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9"/>
      <c r="AQ405" s="24"/>
      <c r="AR405" s="9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9"/>
      <c r="AQ406" s="24"/>
      <c r="AR406" s="9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9"/>
      <c r="AQ407" s="24"/>
      <c r="AR407" s="9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9"/>
      <c r="AQ408" s="24"/>
      <c r="AR408" s="9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9"/>
      <c r="AQ409" s="24"/>
      <c r="AR409" s="9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9"/>
      <c r="AQ410" s="24"/>
      <c r="AR410" s="9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9"/>
      <c r="AQ411" s="24"/>
      <c r="AR411" s="9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9"/>
      <c r="AQ412" s="24"/>
      <c r="AR412" s="9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9"/>
      <c r="AQ413" s="24"/>
      <c r="AR413" s="9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9"/>
      <c r="AQ414" s="24"/>
      <c r="AR414" s="9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9"/>
      <c r="AQ415" s="24"/>
      <c r="AR415" s="9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9"/>
      <c r="AQ416" s="24"/>
      <c r="AR416" s="9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9"/>
      <c r="AQ417" s="24"/>
      <c r="AR417" s="9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9"/>
      <c r="AQ418" s="24"/>
      <c r="AR418" s="9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9"/>
      <c r="AQ419" s="24"/>
      <c r="AR419" s="9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9"/>
      <c r="AQ420" s="24"/>
      <c r="AR420" s="9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9"/>
      <c r="AQ421" s="24"/>
      <c r="AR421" s="9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9"/>
      <c r="AQ422" s="24"/>
      <c r="AR422" s="9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9"/>
      <c r="AQ423" s="24"/>
      <c r="AR423" s="9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9"/>
      <c r="AQ424" s="24"/>
      <c r="AR424" s="9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9"/>
      <c r="AQ425" s="24"/>
      <c r="AR425" s="9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9"/>
      <c r="AQ426" s="24"/>
      <c r="AR426" s="9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9"/>
      <c r="AQ427" s="24"/>
      <c r="AR427" s="9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9"/>
      <c r="AQ428" s="24"/>
      <c r="AR428" s="9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9"/>
      <c r="AQ429" s="24"/>
      <c r="AR429" s="9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9"/>
      <c r="AQ430" s="24"/>
      <c r="AR430" s="9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9"/>
      <c r="AQ431" s="24"/>
      <c r="AR431" s="9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9"/>
      <c r="AQ432" s="24"/>
      <c r="AR432" s="9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9"/>
      <c r="AQ433" s="24"/>
      <c r="AR433" s="9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9"/>
      <c r="AQ434" s="24"/>
      <c r="AR434" s="9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9"/>
      <c r="AQ435" s="24"/>
      <c r="AR435" s="9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9"/>
      <c r="AQ436" s="24"/>
      <c r="AR436" s="9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9"/>
      <c r="AQ437" s="24"/>
      <c r="AR437" s="9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9"/>
      <c r="AQ438" s="24"/>
      <c r="AR438" s="9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9"/>
      <c r="AQ439" s="24"/>
      <c r="AR439" s="9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9"/>
      <c r="AQ440" s="24"/>
      <c r="AR440" s="9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9"/>
      <c r="AQ441" s="24"/>
      <c r="AR441" s="9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9"/>
      <c r="AQ442" s="24"/>
      <c r="AR442" s="9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9"/>
      <c r="AQ443" s="24"/>
      <c r="AR443" s="9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9"/>
      <c r="AQ444" s="24"/>
      <c r="AR444" s="9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9"/>
      <c r="AQ445" s="24"/>
      <c r="AR445" s="9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9"/>
      <c r="AQ446" s="24"/>
      <c r="AR446" s="9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9"/>
      <c r="AQ447" s="24"/>
      <c r="AR447" s="9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9"/>
      <c r="AQ448" s="24"/>
      <c r="AR448" s="9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9"/>
      <c r="AQ449" s="24"/>
      <c r="AR449" s="9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9"/>
      <c r="AQ450" s="24"/>
      <c r="AR450" s="9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9"/>
      <c r="AQ451" s="24"/>
      <c r="AR451" s="9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9"/>
      <c r="AQ452" s="24"/>
      <c r="AR452" s="9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9"/>
      <c r="AQ453" s="24"/>
      <c r="AR453" s="9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9"/>
      <c r="AQ454" s="24"/>
      <c r="AR454" s="9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9"/>
      <c r="AQ455" s="24"/>
      <c r="AR455" s="9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9"/>
      <c r="AQ456" s="24"/>
      <c r="AR456" s="9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9"/>
      <c r="AQ457" s="24"/>
      <c r="AR457" s="9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9"/>
      <c r="AQ458" s="24"/>
      <c r="AR458" s="9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9"/>
      <c r="AQ459" s="24"/>
      <c r="AR459" s="9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9"/>
      <c r="AQ460" s="24"/>
      <c r="AR460" s="9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9"/>
      <c r="AQ461" s="24"/>
      <c r="AR461" s="9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9"/>
      <c r="AQ462" s="24"/>
      <c r="AR462" s="9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9"/>
      <c r="AQ463" s="24"/>
      <c r="AR463" s="9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9"/>
      <c r="AQ464" s="24"/>
      <c r="AR464" s="9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9"/>
      <c r="AQ465" s="24"/>
      <c r="AR465" s="9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9"/>
      <c r="AQ466" s="24"/>
      <c r="AR466" s="9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9"/>
      <c r="AQ467" s="24"/>
      <c r="AR467" s="9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9"/>
      <c r="AQ468" s="24"/>
      <c r="AR468" s="9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9"/>
      <c r="AQ469" s="24"/>
      <c r="AR469" s="9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9"/>
      <c r="AQ470" s="24"/>
      <c r="AR470" s="9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9"/>
      <c r="AQ471" s="24"/>
      <c r="AR471" s="9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9"/>
      <c r="AQ472" s="24"/>
      <c r="AR472" s="9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9"/>
      <c r="AQ473" s="24"/>
      <c r="AR473" s="9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9"/>
      <c r="AQ474" s="24"/>
      <c r="AR474" s="9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9"/>
      <c r="AQ475" s="24"/>
      <c r="AR475" s="9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9"/>
      <c r="AQ476" s="24"/>
      <c r="AR476" s="9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9"/>
      <c r="AQ477" s="24"/>
      <c r="AR477" s="9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9"/>
      <c r="AQ478" s="24"/>
      <c r="AR478" s="9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9"/>
      <c r="AQ479" s="24"/>
      <c r="AR479" s="9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9"/>
      <c r="AQ480" s="24"/>
      <c r="AR480" s="9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9"/>
      <c r="AQ481" s="24"/>
      <c r="AR481" s="9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9"/>
      <c r="AQ482" s="24"/>
      <c r="AR482" s="9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9"/>
      <c r="AQ483" s="24"/>
      <c r="AR483" s="9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9"/>
      <c r="AQ484" s="24"/>
      <c r="AR484" s="9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9"/>
      <c r="AQ485" s="24"/>
      <c r="AR485" s="9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9"/>
      <c r="AQ486" s="24"/>
      <c r="AR486" s="9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9"/>
      <c r="AQ487" s="24"/>
      <c r="AR487" s="9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9"/>
      <c r="AQ488" s="24"/>
      <c r="AR488" s="9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9"/>
      <c r="AQ489" s="24"/>
      <c r="AR489" s="9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9"/>
      <c r="AQ490" s="24"/>
      <c r="AR490" s="9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9"/>
      <c r="AQ491" s="24"/>
      <c r="AR491" s="9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9"/>
      <c r="AQ492" s="24"/>
      <c r="AR492" s="9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9"/>
      <c r="AQ493" s="24"/>
      <c r="AR493" s="9"/>
      <c r="AS493" s="24"/>
      <c r="AT493" s="24"/>
      <c r="AU493" s="24"/>
      <c r="AV493" s="24"/>
      <c r="AW493" s="24"/>
      <c r="AX493" s="24"/>
      <c r="AY493" s="24"/>
    </row>
    <row r="494" spans="1:51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7"/>
      <c r="AK494" s="9"/>
      <c r="AL494" s="24"/>
      <c r="AM494" s="24"/>
      <c r="AN494" s="24"/>
      <c r="AO494" s="9"/>
      <c r="AP494" s="9"/>
      <c r="AQ494" s="24"/>
      <c r="AR494" s="9"/>
      <c r="AS494" s="24"/>
      <c r="AT494" s="24"/>
      <c r="AU494" s="24"/>
      <c r="AV494" s="24"/>
      <c r="AW494" s="24"/>
      <c r="AX494" s="24"/>
      <c r="AY494" s="24"/>
    </row>
    <row r="495" spans="1:51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7"/>
      <c r="AK495" s="9"/>
      <c r="AL495" s="24"/>
      <c r="AM495" s="24"/>
      <c r="AN495" s="24"/>
      <c r="AO495" s="9"/>
      <c r="AP495" s="9"/>
      <c r="AQ495" s="24"/>
      <c r="AR495" s="9"/>
      <c r="AS495" s="24"/>
      <c r="AT495" s="24"/>
      <c r="AU495" s="24"/>
      <c r="AV495" s="24"/>
      <c r="AW495" s="24"/>
      <c r="AX495" s="24"/>
      <c r="AY495" s="24"/>
    </row>
    <row r="496" spans="1:51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7"/>
      <c r="AK496" s="9"/>
      <c r="AL496" s="24"/>
      <c r="AM496" s="24"/>
      <c r="AN496" s="24"/>
      <c r="AO496" s="9"/>
      <c r="AP496" s="9"/>
      <c r="AQ496" s="24"/>
      <c r="AR496" s="9"/>
      <c r="AS496" s="24"/>
      <c r="AT496" s="24"/>
      <c r="AU496" s="24"/>
      <c r="AV496" s="24"/>
      <c r="AW496" s="24"/>
      <c r="AX496" s="24"/>
      <c r="AY496" s="24"/>
    </row>
    <row r="497" spans="1:51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7"/>
      <c r="AK497" s="9"/>
      <c r="AL497" s="24"/>
      <c r="AM497" s="24"/>
      <c r="AN497" s="24"/>
      <c r="AO497" s="9"/>
      <c r="AP497" s="9"/>
      <c r="AQ497" s="24"/>
      <c r="AR497" s="9"/>
      <c r="AS497" s="24"/>
      <c r="AT497" s="24"/>
      <c r="AU497" s="24"/>
      <c r="AV497" s="24"/>
      <c r="AW497" s="24"/>
      <c r="AX497" s="24"/>
      <c r="AY497" s="24"/>
    </row>
    <row r="498" spans="1:51" x14ac:dyDescent="0.25">
      <c r="A498" s="24"/>
      <c r="B498" s="24"/>
      <c r="C498" s="24"/>
      <c r="D498" s="24"/>
      <c r="E498" s="24"/>
      <c r="F498" s="24"/>
      <c r="G498" s="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7"/>
      <c r="AK498" s="9"/>
      <c r="AL498" s="24"/>
      <c r="AM498" s="24"/>
      <c r="AN498" s="24"/>
      <c r="AO498" s="9"/>
      <c r="AP498" s="9"/>
      <c r="AQ498" s="24"/>
      <c r="AR498" s="9"/>
      <c r="AS498" s="24"/>
      <c r="AT498" s="24"/>
      <c r="AU498" s="24"/>
      <c r="AV498" s="24"/>
      <c r="AW498" s="24"/>
      <c r="AX498" s="24"/>
      <c r="AY498" s="24"/>
    </row>
    <row r="499" spans="1:51" x14ac:dyDescent="0.25">
      <c r="A499" s="24"/>
      <c r="B499" s="24"/>
      <c r="C499" s="24"/>
      <c r="D499" s="24"/>
      <c r="E499" s="24"/>
      <c r="F499" s="24"/>
      <c r="G499" s="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7"/>
      <c r="AK499" s="9"/>
      <c r="AL499" s="24"/>
      <c r="AM499" s="24"/>
      <c r="AN499" s="24"/>
      <c r="AO499" s="9"/>
      <c r="AP499" s="9"/>
      <c r="AQ499" s="24"/>
      <c r="AR499" s="9"/>
      <c r="AS499" s="24"/>
      <c r="AT499" s="24"/>
      <c r="AU499" s="24"/>
      <c r="AV499" s="24"/>
      <c r="AW499" s="24"/>
      <c r="AX499" s="24"/>
      <c r="AY499" s="24"/>
    </row>
  </sheetData>
  <autoFilter ref="A3:AR73" xr:uid="{BB4495A9-4C9B-41B2-A5B2-5C54F52B29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2025-09-04T08:18:20Z</dcterms:created>
  <dcterms:modified xsi:type="dcterms:W3CDTF">2025-09-05T08:54:58Z</dcterms:modified>
</cp:coreProperties>
</file>