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A729B187-8CA6-49E1-AA7A-09756E28BB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Y263" i="1" s="1"/>
  <c r="P261" i="1"/>
  <c r="BP260" i="1"/>
  <c r="BO260" i="1"/>
  <c r="BN260" i="1"/>
  <c r="BM260" i="1"/>
  <c r="Z260" i="1"/>
  <c r="Z262" i="1" s="1"/>
  <c r="Y260" i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87" i="1"/>
  <c r="X288" i="1"/>
  <c r="X290" i="1"/>
  <c r="BN29" i="1"/>
  <c r="Y287" i="1" s="1"/>
  <c r="Y289" i="1" s="1"/>
  <c r="BP29" i="1"/>
  <c r="Y288" i="1" s="1"/>
  <c r="BN34" i="1"/>
  <c r="BP34" i="1"/>
  <c r="BN36" i="1"/>
  <c r="Y37" i="1"/>
  <c r="Y290" i="1" s="1"/>
  <c r="BN41" i="1"/>
  <c r="BP41" i="1"/>
  <c r="BN43" i="1"/>
  <c r="Y46" i="1"/>
  <c r="Y286" i="1" s="1"/>
  <c r="B299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Z291" i="1" s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58" i="1"/>
  <c r="Y262" i="1"/>
  <c r="Y268" i="1"/>
  <c r="BP265" i="1"/>
  <c r="BN265" i="1"/>
  <c r="BP267" i="1"/>
  <c r="BN267" i="1"/>
  <c r="F9" i="1"/>
  <c r="J9" i="1"/>
  <c r="Y165" i="1"/>
  <c r="C299" i="1" s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X28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<sst xmlns="http://schemas.openxmlformats.org/spreadsheetml/2006/main" count="1309" uniqueCount="427">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</sst>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3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192</v>
      </c>
      <c r="Y74" s="279">
        <f>IFERROR(IF(X74="","",X74),"")</f>
        <v>192</v>
      </c>
      <c r="Z74" s="36">
        <f>IFERROR(IF(X74="","",X74*0.00866),"")</f>
        <v>1.6627199999999998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1000.9343999999999</v>
      </c>
      <c r="BN74" s="67">
        <f>IFERROR(Y74*I74,"0")</f>
        <v>1000.9343999999999</v>
      </c>
      <c r="BO74" s="67">
        <f>IFERROR(X74/J74,"0")</f>
        <v>1.3333333333333333</v>
      </c>
      <c r="BP74" s="67">
        <f>IFERROR(Y74/J74,"0")</f>
        <v>1.3333333333333333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192</v>
      </c>
      <c r="Y75" s="280">
        <f>IFERROR(SUM(Y73:Y74),"0")</f>
        <v>192</v>
      </c>
      <c r="Z75" s="280">
        <f>IFERROR(IF(Z73="",0,Z73),"0")+IFERROR(IF(Z74="",0,Z74),"0")</f>
        <v>1.6627199999999998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960</v>
      </c>
      <c r="Y76" s="280">
        <f>IFERROR(SUMPRODUCT(Y73:Y74*H73:H74),"0")</f>
        <v>960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168</v>
      </c>
      <c r="Y110" s="279">
        <f>IFERROR(IF(X110="","",X110),"")</f>
        <v>168</v>
      </c>
      <c r="Z110" s="36">
        <f>IFERROR(IF(X110="","",X110*0.0155),"")</f>
        <v>2.6040000000000001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1226.3999999999999</v>
      </c>
      <c r="BN110" s="67">
        <f>IFERROR(Y110*I110,"0")</f>
        <v>1226.3999999999999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168</v>
      </c>
      <c r="Y111" s="280">
        <f>IFERROR(SUM(Y106:Y110),"0")</f>
        <v>168</v>
      </c>
      <c r="Z111" s="280">
        <f>IFERROR(IF(Z106="",0,Z106),"0")+IFERROR(IF(Z107="",0,Z107),"0")+IFERROR(IF(Z108="",0,Z108),"0")+IFERROR(IF(Z109="",0,Z109),"0")+IFERROR(IF(Z110="",0,Z110),"0")</f>
        <v>2.6040000000000001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1176</v>
      </c>
      <c r="Y112" s="280">
        <f>IFERROR(SUMPRODUCT(Y106:Y110*H106:H110),"0")</f>
        <v>1176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180</v>
      </c>
      <c r="Y260" s="279">
        <f>IFERROR(IF(X260="","",X260),"")</f>
        <v>180</v>
      </c>
      <c r="Z260" s="36">
        <f>IFERROR(IF(X260="","",X260*0.0155),"")</f>
        <v>2.79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1126.8</v>
      </c>
      <c r="BN260" s="67">
        <f>IFERROR(Y260*I260,"0")</f>
        <v>1126.8</v>
      </c>
      <c r="BO260" s="67">
        <f>IFERROR(X260/J260,"0")</f>
        <v>2.1428571428571428</v>
      </c>
      <c r="BP260" s="67">
        <f>IFERROR(Y260/J260,"0")</f>
        <v>2.1428571428571428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180</v>
      </c>
      <c r="Y262" s="280">
        <f>IFERROR(SUM(Y260:Y261),"0")</f>
        <v>180</v>
      </c>
      <c r="Z262" s="280">
        <f>IFERROR(IF(Z260="",0,Z260),"0")+IFERROR(IF(Z261="",0,Z261),"0")</f>
        <v>2.79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1080</v>
      </c>
      <c r="Y263" s="280">
        <f>IFERROR(SUMPRODUCT(Y260:Y261*H260:H261),"0")</f>
        <v>1080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3216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3216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3354.1343999999999</v>
      </c>
      <c r="Y287" s="280">
        <f>IFERROR(SUM(BN22:BN283),"0")</f>
        <v>3354.1343999999999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6</v>
      </c>
      <c r="Y288" s="38">
        <f>ROUNDUP(SUM(BP22:BP283),0)</f>
        <v>6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3504.1343999999999</v>
      </c>
      <c r="Y289" s="280">
        <f>GrossWeightTotalR+PalletQtyTotalR*25</f>
        <v>3504.1343999999999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540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540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7.0567199999999994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960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1176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1080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2136</v>
      </c>
      <c r="B299" s="60">
        <f>SUMPRODUCT(--(BB:BB="ПГП"),--(W:W="кор"),H:H,Y:Y)+SUMPRODUCT(--(BB:BB="ПГП"),--(W:W="кг"),Y:Y)</f>
        <v>1080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2025-09-05T09:07:07Z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