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0DE608A7-C4B7-449E-893A-CADB1F5DB6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64" i="1" l="1"/>
  <c r="Z32" i="1"/>
  <c r="Z359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Z98" i="1" s="1"/>
  <c r="Y98" i="1"/>
  <c r="BP103" i="1"/>
  <c r="BN103" i="1"/>
  <c r="Z103" i="1"/>
  <c r="Z106" i="1" s="1"/>
  <c r="BP111" i="1"/>
  <c r="BN111" i="1"/>
  <c r="Z111" i="1"/>
  <c r="Y113" i="1"/>
  <c r="Y120" i="1"/>
  <c r="BP115" i="1"/>
  <c r="BN115" i="1"/>
  <c r="Z115" i="1"/>
  <c r="Z119" i="1" s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Z255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Y360" i="1"/>
  <c r="BP368" i="1"/>
  <c r="BN368" i="1"/>
  <c r="Z368" i="1"/>
  <c r="Z370" i="1" s="1"/>
  <c r="Y370" i="1"/>
  <c r="F511" i="1"/>
  <c r="H9" i="1"/>
  <c r="B511" i="1"/>
  <c r="X502" i="1"/>
  <c r="X503" i="1"/>
  <c r="X505" i="1"/>
  <c r="Y24" i="1"/>
  <c r="Z27" i="1"/>
  <c r="BN27" i="1"/>
  <c r="Y502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03" i="1" s="1"/>
  <c r="Z43" i="1"/>
  <c r="BN43" i="1"/>
  <c r="Y44" i="1"/>
  <c r="Y505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Y504" i="1" l="1"/>
  <c r="Z231" i="1"/>
  <c r="Y501" i="1"/>
  <c r="Z213" i="1"/>
  <c r="Z473" i="1"/>
  <c r="Z398" i="1"/>
  <c r="Z311" i="1"/>
  <c r="Z201" i="1"/>
  <c r="Z58" i="1"/>
  <c r="Z506" i="1" s="1"/>
  <c r="X504" i="1"/>
  <c r="Z303" i="1"/>
  <c r="Z293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<sst xmlns="http://schemas.openxmlformats.org/spreadsheetml/2006/main" count="2209" uniqueCount="805">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</sst>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100</v>
      </c>
      <c r="Y93" s="550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90</v>
      </c>
      <c r="Y95" s="550">
        <f>IFERROR(IF(X95="",0,CEILING((X95/$H95),1)*$H95),"")</f>
        <v>91.800000000000011</v>
      </c>
      <c r="Z95" s="36">
        <f>IFERROR(IF(Y95=0,"",ROUNDUP(Y95/H95,0)*0.00651),"")</f>
        <v>0.22134000000000001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98.399999999999991</v>
      </c>
      <c r="BN95" s="64">
        <f>IFERROR(Y95*I95/H95,"0")</f>
        <v>100.36799999999999</v>
      </c>
      <c r="BO95" s="64">
        <f>IFERROR(1/J95*(X95/H95),"0")</f>
        <v>0.18315018315018314</v>
      </c>
      <c r="BP95" s="64">
        <f>IFERROR(1/J95*(Y95/H95),"0")</f>
        <v>0.18681318681318682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45.679012345679006</v>
      </c>
      <c r="Y98" s="551">
        <f>IFERROR(Y93/H93,"0")+IFERROR(Y94/H94,"0")+IFERROR(Y95/H95,"0")+IFERROR(Y96/H96,"0")+IFERROR(Y97/H97,"0")</f>
        <v>47</v>
      </c>
      <c r="Z98" s="551">
        <f>IFERROR(IF(Z93="",0,Z93),"0")+IFERROR(IF(Z94="",0,Z94),"0")+IFERROR(IF(Z95="",0,Z95),"0")+IFERROR(IF(Z96="",0,Z96),"0")+IFERROR(IF(Z97="",0,Z97),"0")</f>
        <v>0.46808000000000005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190</v>
      </c>
      <c r="Y99" s="551">
        <f>IFERROR(SUM(Y93:Y97),"0")</f>
        <v>197.10000000000002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180</v>
      </c>
      <c r="Y104" s="550">
        <f>IFERROR(IF(X104="",0,CEILING((X104/$H104),1)*$H104),"")</f>
        <v>180</v>
      </c>
      <c r="Z104" s="36">
        <f>IFERROR(IF(Y104=0,"",ROUNDUP(Y104/H104,0)*0.00902),"")</f>
        <v>0.36080000000000001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188.39999999999998</v>
      </c>
      <c r="BN104" s="64">
        <f>IFERROR(Y104*I104/H104,"0")</f>
        <v>188.39999999999998</v>
      </c>
      <c r="BO104" s="64">
        <f>IFERROR(1/J104*(X104/H104),"0")</f>
        <v>0.30303030303030304</v>
      </c>
      <c r="BP104" s="64">
        <f>IFERROR(1/J104*(Y104/H104),"0")</f>
        <v>0.30303030303030304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40</v>
      </c>
      <c r="Y106" s="551">
        <f>IFERROR(Y102/H102,"0")+IFERROR(Y103/H103,"0")+IFERROR(Y104/H104,"0")+IFERROR(Y105/H105,"0")</f>
        <v>40</v>
      </c>
      <c r="Z106" s="551">
        <f>IFERROR(IF(Z102="",0,Z102),"0")+IFERROR(IF(Z103="",0,Z103),"0")+IFERROR(IF(Z104="",0,Z104),"0")+IFERROR(IF(Z105="",0,Z105),"0")</f>
        <v>0.36080000000000001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180</v>
      </c>
      <c r="Y107" s="551">
        <f>IFERROR(SUM(Y102:Y105),"0")</f>
        <v>180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200</v>
      </c>
      <c r="Y115" s="550">
        <f>IFERROR(IF(X115="",0,CEILING((X115/$H115),1)*$H115),"")</f>
        <v>202.5</v>
      </c>
      <c r="Z115" s="36">
        <f>IFERROR(IF(Y115=0,"",ROUNDUP(Y115/H115,0)*0.01898),"")</f>
        <v>0.47450000000000003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212.66666666666666</v>
      </c>
      <c r="BN115" s="64">
        <f>IFERROR(Y115*I115/H115,"0")</f>
        <v>215.32499999999999</v>
      </c>
      <c r="BO115" s="64">
        <f>IFERROR(1/J115*(X115/H115),"0")</f>
        <v>0.38580246913580246</v>
      </c>
      <c r="BP115" s="64">
        <f>IFERROR(1/J115*(Y115/H115),"0")</f>
        <v>0.390625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662</v>
      </c>
      <c r="Y117" s="550">
        <f>IFERROR(IF(X117="",0,CEILING((X117/$H117),1)*$H117),"")</f>
        <v>664.2</v>
      </c>
      <c r="Z117" s="36">
        <f>IFERROR(IF(Y117=0,"",ROUNDUP(Y117/H117,0)*0.00651),"")</f>
        <v>1.6014600000000001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723.78666666666663</v>
      </c>
      <c r="BN117" s="64">
        <f>IFERROR(Y117*I117/H117,"0")</f>
        <v>726.19200000000001</v>
      </c>
      <c r="BO117" s="64">
        <f>IFERROR(1/J117*(X117/H117),"0")</f>
        <v>1.3471713471713471</v>
      </c>
      <c r="BP117" s="64">
        <f>IFERROR(1/J117*(Y117/H117),"0")</f>
        <v>1.3516483516483517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269.8765432098765</v>
      </c>
      <c r="Y119" s="551">
        <f>IFERROR(Y115/H115,"0")+IFERROR(Y116/H116,"0")+IFERROR(Y117/H117,"0")+IFERROR(Y118/H118,"0")</f>
        <v>271</v>
      </c>
      <c r="Z119" s="551">
        <f>IFERROR(IF(Z115="",0,Z115),"0")+IFERROR(IF(Z116="",0,Z116),"0")+IFERROR(IF(Z117="",0,Z117),"0")+IFERROR(IF(Z118="",0,Z118),"0")</f>
        <v>2.0759600000000002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862</v>
      </c>
      <c r="Y120" s="551">
        <f>IFERROR(SUM(Y115:Y118),"0")</f>
        <v>866.7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100</v>
      </c>
      <c r="Y206" s="550">
        <f t="shared" si="21"/>
        <v>104.39999999999999</v>
      </c>
      <c r="Z206" s="36">
        <f>IFERROR(IF(Y206=0,"",ROUNDUP(Y206/H206,0)*0.01898),"")</f>
        <v>0.22776000000000002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105.96551724137932</v>
      </c>
      <c r="BN206" s="64">
        <f t="shared" si="23"/>
        <v>110.62799999999999</v>
      </c>
      <c r="BO206" s="64">
        <f t="shared" si="24"/>
        <v>0.1795977011494253</v>
      </c>
      <c r="BP206" s="64">
        <f t="shared" si="25"/>
        <v>0.1875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200</v>
      </c>
      <c r="Y209" s="550">
        <f t="shared" si="21"/>
        <v>201.6</v>
      </c>
      <c r="Z209" s="36">
        <f t="shared" si="26"/>
        <v>0.54683999999999999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221</v>
      </c>
      <c r="BN209" s="64">
        <f t="shared" si="23"/>
        <v>222.768</v>
      </c>
      <c r="BO209" s="64">
        <f t="shared" si="24"/>
        <v>0.45787545787545797</v>
      </c>
      <c r="BP209" s="64">
        <f t="shared" si="25"/>
        <v>0.46153846153846156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120</v>
      </c>
      <c r="Y210" s="550">
        <f t="shared" si="21"/>
        <v>120</v>
      </c>
      <c r="Z210" s="36">
        <f t="shared" si="26"/>
        <v>0.32550000000000001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144.82758620689657</v>
      </c>
      <c r="Y213" s="551">
        <f>IFERROR(Y204/H204,"0")+IFERROR(Y205/H205,"0")+IFERROR(Y206/H206,"0")+IFERROR(Y207/H207,"0")+IFERROR(Y208/H208,"0")+IFERROR(Y209/H209,"0")+IFERROR(Y210/H210,"0")+IFERROR(Y211/H211,"0")+IFERROR(Y212/H212,"0")</f>
        <v>146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1.1000999999999999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420</v>
      </c>
      <c r="Y214" s="551">
        <f>IFERROR(SUM(Y204:Y212),"0")</f>
        <v>426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80</v>
      </c>
      <c r="Y269" s="550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86</v>
      </c>
      <c r="BN269" s="64">
        <f>IFERROR(Y269*I269/H269,"0")</f>
        <v>87.72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33.333333333333336</v>
      </c>
      <c r="Y270" s="551">
        <f>IFERROR(Y267/H267,"0")+IFERROR(Y268/H268,"0")+IFERROR(Y269/H269,"0")</f>
        <v>34</v>
      </c>
      <c r="Z270" s="551">
        <f>IFERROR(IF(Z267="",0,Z267),"0")+IFERROR(IF(Z268="",0,Z268),"0")+IFERROR(IF(Z269="",0,Z269),"0")</f>
        <v>0.22134000000000001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80</v>
      </c>
      <c r="Y271" s="551">
        <f>IFERROR(SUM(Y267:Y269),"0")</f>
        <v>81.599999999999994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1400</v>
      </c>
      <c r="Y342" s="550">
        <f t="shared" ref="Y342:Y348" si="38">IFERROR(IF(X342="",0,CEILING((X342/$H342),1)*$H342),"")</f>
        <v>1410</v>
      </c>
      <c r="Z342" s="36">
        <f>IFERROR(IF(Y342=0,"",ROUNDUP(Y342/H342,0)*0.02175),"")</f>
        <v>2.0444999999999998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1444.8</v>
      </c>
      <c r="BN342" s="64">
        <f t="shared" ref="BN342:BN348" si="40">IFERROR(Y342*I342/H342,"0")</f>
        <v>1455.12</v>
      </c>
      <c r="BO342" s="64">
        <f t="shared" ref="BO342:BO348" si="41">IFERROR(1/J342*(X342/H342),"0")</f>
        <v>1.9444444444444442</v>
      </c>
      <c r="BP342" s="64">
        <f t="shared" ref="BP342:BP348" si="42">IFERROR(1/J342*(Y342/H342),"0")</f>
        <v>1.9583333333333333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93.333333333333329</v>
      </c>
      <c r="Y349" s="551">
        <f>IFERROR(Y342/H342,"0")+IFERROR(Y343/H343,"0")+IFERROR(Y344/H344,"0")+IFERROR(Y345/H345,"0")+IFERROR(Y346/H346,"0")+IFERROR(Y347/H347,"0")+IFERROR(Y348/H348,"0")</f>
        <v>94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2.0444999999999998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1400</v>
      </c>
      <c r="Y350" s="551">
        <f>IFERROR(SUM(Y342:Y348),"0")</f>
        <v>1410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1200</v>
      </c>
      <c r="Y352" s="550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1238.4000000000001</v>
      </c>
      <c r="BN352" s="64">
        <f>IFERROR(Y352*I352/H352,"0")</f>
        <v>1238.4000000000001</v>
      </c>
      <c r="BO352" s="64">
        <f>IFERROR(1/J352*(X352/H352),"0")</f>
        <v>1.6666666666666665</v>
      </c>
      <c r="BP352" s="64">
        <f>IFERROR(1/J352*(Y352/H352),"0")</f>
        <v>1.6666666666666665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80</v>
      </c>
      <c r="Y354" s="551">
        <f>IFERROR(Y352/H352,"0")+IFERROR(Y353/H353,"0")</f>
        <v>80</v>
      </c>
      <c r="Z354" s="551">
        <f>IFERROR(IF(Z352="",0,Z352),"0")+IFERROR(IF(Z353="",0,Z353),"0")</f>
        <v>1.7399999999999998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1200</v>
      </c>
      <c r="Y355" s="551">
        <f>IFERROR(SUM(Y352:Y353),"0")</f>
        <v>1200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900</v>
      </c>
      <c r="Y432" s="550">
        <f t="shared" si="49"/>
        <v>902.88</v>
      </c>
      <c r="Z432" s="36">
        <f t="shared" si="50"/>
        <v>2.0451600000000001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961.36363636363637</v>
      </c>
      <c r="BN432" s="64">
        <f t="shared" si="52"/>
        <v>964.43999999999994</v>
      </c>
      <c r="BO432" s="64">
        <f t="shared" si="53"/>
        <v>1.638986013986014</v>
      </c>
      <c r="BP432" s="64">
        <f t="shared" si="54"/>
        <v>1.6442307692307694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600</v>
      </c>
      <c r="Y435" s="550">
        <f t="shared" si="49"/>
        <v>601.92000000000007</v>
      </c>
      <c r="Z435" s="36">
        <f t="shared" si="50"/>
        <v>1.36344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640.90909090909088</v>
      </c>
      <c r="BN435" s="64">
        <f t="shared" si="52"/>
        <v>642.96</v>
      </c>
      <c r="BO435" s="64">
        <f t="shared" si="53"/>
        <v>1.0926573426573427</v>
      </c>
      <c r="BP435" s="64">
        <f t="shared" si="54"/>
        <v>1.0961538461538463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284.09090909090907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285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3.4085999999999999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1500</v>
      </c>
      <c r="Y444" s="551">
        <f>IFERROR(SUM(Y430:Y442),"0")</f>
        <v>1504.8000000000002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200</v>
      </c>
      <c r="Y446" s="550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37.878787878787875</v>
      </c>
      <c r="Y449" s="551">
        <f>IFERROR(Y446/H446,"0")+IFERROR(Y447/H447,"0")+IFERROR(Y448/H448,"0")</f>
        <v>38</v>
      </c>
      <c r="Z449" s="551">
        <f>IFERROR(IF(Z446="",0,Z446),"0")+IFERROR(IF(Z447="",0,Z447),"0")+IFERROR(IF(Z448="",0,Z448),"0")</f>
        <v>0.45448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200</v>
      </c>
      <c r="Y450" s="551">
        <f>IFERROR(SUM(Y446:Y448),"0")</f>
        <v>200.64000000000001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200</v>
      </c>
      <c r="Y452" s="550">
        <f t="shared" ref="Y452:Y457" si="55">IFERROR(IF(X452="",0,CEILING((X452/$H452),1)*$H452),"")</f>
        <v>200.64000000000001</v>
      </c>
      <c r="Z452" s="36">
        <f>IFERROR(IF(Y452=0,"",ROUNDUP(Y452/H452,0)*0.01196),"")</f>
        <v>0.45448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213.63636363636363</v>
      </c>
      <c r="BN452" s="64">
        <f t="shared" ref="BN452:BN457" si="57">IFERROR(Y452*I452/H452,"0")</f>
        <v>214.32</v>
      </c>
      <c r="BO452" s="64">
        <f t="shared" ref="BO452:BO457" si="58">IFERROR(1/J452*(X452/H452),"0")</f>
        <v>0.36421911421911418</v>
      </c>
      <c r="BP452" s="64">
        <f t="shared" ref="BP452:BP457" si="59">IFERROR(1/J452*(Y452/H452),"0")</f>
        <v>0.36538461538461542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37.878787878787875</v>
      </c>
      <c r="Y458" s="551">
        <f>IFERROR(Y452/H452,"0")+IFERROR(Y453/H453,"0")+IFERROR(Y454/H454,"0")+IFERROR(Y455/H455,"0")+IFERROR(Y456/H456,"0")+IFERROR(Y457/H457,"0")</f>
        <v>38</v>
      </c>
      <c r="Z458" s="551">
        <f>IFERROR(IF(Z452="",0,Z452),"0")+IFERROR(IF(Z453="",0,Z453),"0")+IFERROR(IF(Z454="",0,Z454),"0")+IFERROR(IF(Z455="",0,Z455),"0")+IFERROR(IF(Z456="",0,Z456),"0")+IFERROR(IF(Z457="",0,Z457),"0")</f>
        <v>0.45448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200</v>
      </c>
      <c r="Y459" s="551">
        <f>IFERROR(SUM(Y452:Y457),"0")</f>
        <v>200.64000000000001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6232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6267.4800000000005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6587.9717125275756</v>
      </c>
      <c r="Y502" s="551">
        <f>IFERROR(SUM(BN22:BN498),"0")</f>
        <v>6625.6079999999984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11</v>
      </c>
      <c r="Y503" s="38">
        <f>ROUNDUP(SUM(BP22:BP498),0)</f>
        <v>11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6862.9717125275756</v>
      </c>
      <c r="Y504" s="551">
        <f>GrossWeightTotalR+PalletQtyTotalR*25</f>
        <v>6900.6079999999984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1066.8982932776039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1073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12.328339999999999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197.10000000000002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1046.7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426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81.599999999999994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2610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1906.0800000000004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