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B3C9D40-4FED-4F8E-AA24-A062F3A4D3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AA511" i="1" s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N432" i="1"/>
  <c r="BM432" i="1"/>
  <c r="Z432" i="1"/>
  <c r="Y432" i="1"/>
  <c r="BP432" i="1" s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Y398" i="1" s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N252" i="1"/>
  <c r="BM252" i="1"/>
  <c r="Z252" i="1"/>
  <c r="Y252" i="1"/>
  <c r="BP252" i="1" s="1"/>
  <c r="P252" i="1"/>
  <c r="BO251" i="1"/>
  <c r="BM251" i="1"/>
  <c r="Y251" i="1"/>
  <c r="Y256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Y246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K511" i="1" s="1"/>
  <c r="P222" i="1"/>
  <c r="X219" i="1"/>
  <c r="X218" i="1"/>
  <c r="BO217" i="1"/>
  <c r="BM217" i="1"/>
  <c r="Y217" i="1"/>
  <c r="Y219" i="1" s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11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I511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H511" i="1" s="1"/>
  <c r="P144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5" i="1" s="1"/>
  <c r="P133" i="1"/>
  <c r="X131" i="1"/>
  <c r="X130" i="1"/>
  <c r="BO129" i="1"/>
  <c r="BM129" i="1"/>
  <c r="Y129" i="1"/>
  <c r="Y131" i="1" s="1"/>
  <c r="P129" i="1"/>
  <c r="BP128" i="1"/>
  <c r="BO128" i="1"/>
  <c r="BN128" i="1"/>
  <c r="BM128" i="1"/>
  <c r="Z128" i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Y124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Y112" i="1" s="1"/>
  <c r="P110" i="1"/>
  <c r="BP109" i="1"/>
  <c r="BO109" i="1"/>
  <c r="BN109" i="1"/>
  <c r="BM109" i="1"/>
  <c r="Z109" i="1"/>
  <c r="Y109" i="1"/>
  <c r="Y113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F511" i="1" s="1"/>
  <c r="P102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1" i="1"/>
  <c r="Z88" i="1"/>
  <c r="Z90" i="1" s="1"/>
  <c r="BN88" i="1"/>
  <c r="BP88" i="1"/>
  <c r="Y91" i="1"/>
  <c r="Z93" i="1"/>
  <c r="Z98" i="1" s="1"/>
  <c r="BN93" i="1"/>
  <c r="BP93" i="1"/>
  <c r="Z95" i="1"/>
  <c r="BN95" i="1"/>
  <c r="Z97" i="1"/>
  <c r="BN97" i="1"/>
  <c r="Y98" i="1"/>
  <c r="Z102" i="1"/>
  <c r="Z106" i="1" s="1"/>
  <c r="BN102" i="1"/>
  <c r="BP102" i="1"/>
  <c r="Z104" i="1"/>
  <c r="BN104" i="1"/>
  <c r="Y107" i="1"/>
  <c r="Z110" i="1"/>
  <c r="Z112" i="1" s="1"/>
  <c r="BN110" i="1"/>
  <c r="BP110" i="1"/>
  <c r="Z116" i="1"/>
  <c r="Z119" i="1" s="1"/>
  <c r="BN116" i="1"/>
  <c r="BP116" i="1"/>
  <c r="Z118" i="1"/>
  <c r="BN118" i="1"/>
  <c r="Z122" i="1"/>
  <c r="Z124" i="1" s="1"/>
  <c r="BN122" i="1"/>
  <c r="BP122" i="1"/>
  <c r="Y125" i="1"/>
  <c r="G511" i="1"/>
  <c r="Z129" i="1"/>
  <c r="Z130" i="1" s="1"/>
  <c r="BN129" i="1"/>
  <c r="BP129" i="1"/>
  <c r="Y130" i="1"/>
  <c r="Z133" i="1"/>
  <c r="Z135" i="1" s="1"/>
  <c r="BN133" i="1"/>
  <c r="BP133" i="1"/>
  <c r="Y136" i="1"/>
  <c r="Z139" i="1"/>
  <c r="Z140" i="1" s="1"/>
  <c r="BN139" i="1"/>
  <c r="BP139" i="1"/>
  <c r="Z144" i="1"/>
  <c r="Z145" i="1" s="1"/>
  <c r="BN144" i="1"/>
  <c r="BP144" i="1"/>
  <c r="Y145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Y202" i="1"/>
  <c r="Z205" i="1"/>
  <c r="Z213" i="1" s="1"/>
  <c r="BN205" i="1"/>
  <c r="BP205" i="1"/>
  <c r="Z207" i="1"/>
  <c r="BN207" i="1"/>
  <c r="Z209" i="1"/>
  <c r="BN209" i="1"/>
  <c r="Z211" i="1"/>
  <c r="BN211" i="1"/>
  <c r="Z217" i="1"/>
  <c r="Z218" i="1" s="1"/>
  <c r="BN217" i="1"/>
  <c r="BP217" i="1"/>
  <c r="Z222" i="1"/>
  <c r="BN222" i="1"/>
  <c r="BP222" i="1"/>
  <c r="Z224" i="1"/>
  <c r="BN224" i="1"/>
  <c r="Z225" i="1"/>
  <c r="BN225" i="1"/>
  <c r="Z227" i="1"/>
  <c r="BN227" i="1"/>
  <c r="Z230" i="1"/>
  <c r="BN230" i="1"/>
  <c r="Y231" i="1"/>
  <c r="Z234" i="1"/>
  <c r="Z235" i="1" s="1"/>
  <c r="BN234" i="1"/>
  <c r="BP234" i="1"/>
  <c r="Y235" i="1"/>
  <c r="Z244" i="1"/>
  <c r="Z246" i="1" s="1"/>
  <c r="BN244" i="1"/>
  <c r="BP244" i="1"/>
  <c r="L511" i="1"/>
  <c r="Y255" i="1"/>
  <c r="Z251" i="1"/>
  <c r="Z255" i="1" s="1"/>
  <c r="BN251" i="1"/>
  <c r="BP251" i="1"/>
  <c r="BP260" i="1"/>
  <c r="BN260" i="1"/>
  <c r="Z260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11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W511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Z484" i="1" s="1"/>
  <c r="Y485" i="1"/>
  <c r="Y490" i="1"/>
  <c r="BP487" i="1"/>
  <c r="BN487" i="1"/>
  <c r="Z487" i="1"/>
  <c r="Z489" i="1" s="1"/>
  <c r="Y489" i="1"/>
  <c r="H9" i="1"/>
  <c r="Y24" i="1"/>
  <c r="Y106" i="1"/>
  <c r="Y146" i="1"/>
  <c r="Y158" i="1"/>
  <c r="Y185" i="1"/>
  <c r="Y232" i="1"/>
  <c r="BP254" i="1"/>
  <c r="BN254" i="1"/>
  <c r="Z254" i="1"/>
  <c r="M511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Z293" i="1" s="1"/>
  <c r="BP299" i="1"/>
  <c r="BN299" i="1"/>
  <c r="Z299" i="1"/>
  <c r="Y303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Y331" i="1"/>
  <c r="S511" i="1"/>
  <c r="Y337" i="1"/>
  <c r="BP334" i="1"/>
  <c r="BN334" i="1"/>
  <c r="Z334" i="1"/>
  <c r="Z337" i="1" s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3" i="1"/>
  <c r="BN433" i="1"/>
  <c r="Z433" i="1"/>
  <c r="BP437" i="1"/>
  <c r="BN437" i="1"/>
  <c r="Z437" i="1"/>
  <c r="BP442" i="1"/>
  <c r="BN442" i="1"/>
  <c r="Z442" i="1"/>
  <c r="Y444" i="1"/>
  <c r="Y449" i="1"/>
  <c r="BP446" i="1"/>
  <c r="BN446" i="1"/>
  <c r="Z446" i="1"/>
  <c r="Y450" i="1"/>
  <c r="BP454" i="1"/>
  <c r="BN454" i="1"/>
  <c r="Z454" i="1"/>
  <c r="Y458" i="1"/>
  <c r="BP462" i="1"/>
  <c r="BN462" i="1"/>
  <c r="Z462" i="1"/>
  <c r="Z464" i="1" s="1"/>
  <c r="Y464" i="1"/>
  <c r="O511" i="1"/>
  <c r="Y271" i="1"/>
  <c r="Y276" i="1"/>
  <c r="Y285" i="1"/>
  <c r="R511" i="1"/>
  <c r="Y294" i="1"/>
  <c r="U511" i="1"/>
  <c r="Y371" i="1"/>
  <c r="Y421" i="1"/>
  <c r="Y426" i="1"/>
  <c r="Z511" i="1"/>
  <c r="Y443" i="1"/>
  <c r="BP435" i="1"/>
  <c r="BN435" i="1"/>
  <c r="Z435" i="1"/>
  <c r="BP440" i="1"/>
  <c r="BN440" i="1"/>
  <c r="Z440" i="1"/>
  <c r="BP448" i="1"/>
  <c r="BN448" i="1"/>
  <c r="Z448" i="1"/>
  <c r="Y459" i="1"/>
  <c r="BP452" i="1"/>
  <c r="BN452" i="1"/>
  <c r="Z452" i="1"/>
  <c r="Z458" i="1" s="1"/>
  <c r="BP456" i="1"/>
  <c r="BN456" i="1"/>
  <c r="Z456" i="1"/>
  <c r="Y465" i="1"/>
  <c r="BP470" i="1"/>
  <c r="BN470" i="1"/>
  <c r="Z470" i="1"/>
  <c r="Z473" i="1" s="1"/>
  <c r="BP477" i="1"/>
  <c r="BN477" i="1"/>
  <c r="Z477" i="1"/>
  <c r="Y484" i="1"/>
  <c r="Y473" i="1"/>
  <c r="Y494" i="1"/>
  <c r="Y500" i="1"/>
  <c r="Z492" i="1"/>
  <c r="Z494" i="1" s="1"/>
  <c r="BN492" i="1"/>
  <c r="BP492" i="1"/>
  <c r="Z498" i="1"/>
  <c r="Z499" i="1" s="1"/>
  <c r="BN498" i="1"/>
  <c r="BP498" i="1"/>
  <c r="Y499" i="1"/>
  <c r="Z449" i="1" l="1"/>
  <c r="Y501" i="1"/>
  <c r="Z479" i="1"/>
  <c r="Z443" i="1"/>
  <c r="Z415" i="1"/>
  <c r="Z349" i="1"/>
  <c r="Z330" i="1"/>
  <c r="Z324" i="1"/>
  <c r="Y503" i="1"/>
  <c r="Z398" i="1"/>
  <c r="Z231" i="1"/>
  <c r="Z201" i="1"/>
  <c r="Z78" i="1"/>
  <c r="Z70" i="1"/>
  <c r="Z64" i="1"/>
  <c r="Z32" i="1"/>
  <c r="Z506" i="1" s="1"/>
  <c r="Y505" i="1"/>
  <c r="Y502" i="1"/>
  <c r="Y504" i="1" s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<sst xmlns="http://schemas.openxmlformats.org/spreadsheetml/2006/main" count="2209" uniqueCount="805">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</sst>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50</v>
      </c>
      <c r="Y53" s="550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4.6296296296296298</v>
      </c>
      <c r="Y58" s="551">
        <f>IFERROR(Y52/H52,"0")+IFERROR(Y53/H53,"0")+IFERROR(Y54/H54,"0")+IFERROR(Y55/H55,"0")+IFERROR(Y56/H56,"0")+IFERROR(Y57/H57,"0")</f>
        <v>5</v>
      </c>
      <c r="Z58" s="551">
        <f>IFERROR(IF(Z52="",0,Z52),"0")+IFERROR(IF(Z53="",0,Z53),"0")+IFERROR(IF(Z54="",0,Z54),"0")+IFERROR(IF(Z55="",0,Z55),"0")+IFERROR(IF(Z56="",0,Z56),"0")+IFERROR(IF(Z57="",0,Z57),"0")</f>
        <v>9.4899999999999998E-2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50</v>
      </c>
      <c r="Y59" s="551">
        <f>IFERROR(SUM(Y52:Y57),"0")</f>
        <v>54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4.6296296296296298</v>
      </c>
      <c r="Y64" s="551">
        <f>IFERROR(Y61/H61,"0")+IFERROR(Y62/H62,"0")+IFERROR(Y63/H63,"0")</f>
        <v>5</v>
      </c>
      <c r="Z64" s="551">
        <f>IFERROR(IF(Z61="",0,Z61),"0")+IFERROR(IF(Z62="",0,Z62),"0")+IFERROR(IF(Z63="",0,Z63),"0")</f>
        <v>9.4899999999999998E-2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50</v>
      </c>
      <c r="Y65" s="551">
        <f>IFERROR(SUM(Y61:Y63),"0")</f>
        <v>54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0</v>
      </c>
      <c r="Y119" s="551">
        <f>IFERROR(Y115/H115,"0")+IFERROR(Y116/H116,"0")+IFERROR(Y117/H117,"0")+IFERROR(Y118/H118,"0")</f>
        <v>0</v>
      </c>
      <c r="Z119" s="551">
        <f>IFERROR(IF(Z115="",0,Z115),"0")+IFERROR(IF(Z116="",0,Z116),"0")+IFERROR(IF(Z117="",0,Z117),"0")+IFERROR(IF(Z118="",0,Z118),"0")</f>
        <v>0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0</v>
      </c>
      <c r="Y120" s="551">
        <f>IFERROR(SUM(Y115:Y118),"0")</f>
        <v>0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50</v>
      </c>
      <c r="Y314" s="550">
        <f>IFERROR(IF(X314="",0,CEILING((X314/$H314),1)*$H314),"")</f>
        <v>50.400000000000006</v>
      </c>
      <c r="Z314" s="36">
        <f>IFERROR(IF(Y314=0,"",ROUNDUP(Y314/H314,0)*0.01898),"")</f>
        <v>0.11388000000000001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53.089285714285715</v>
      </c>
      <c r="BN314" s="64">
        <f>IFERROR(Y314*I314/H314,"0")</f>
        <v>53.514000000000003</v>
      </c>
      <c r="BO314" s="64">
        <f>IFERROR(1/J314*(X314/H314),"0")</f>
        <v>9.3005952380952384E-2</v>
      </c>
      <c r="BP314" s="64">
        <f>IFERROR(1/J314*(Y314/H314),"0")</f>
        <v>9.375E-2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5.9523809523809526</v>
      </c>
      <c r="Y317" s="551">
        <f>IFERROR(Y314/H314,"0")+IFERROR(Y315/H315,"0")+IFERROR(Y316/H316,"0")</f>
        <v>6</v>
      </c>
      <c r="Z317" s="551">
        <f>IFERROR(IF(Z314="",0,Z314),"0")+IFERROR(IF(Z315="",0,Z315),"0")+IFERROR(IF(Z316="",0,Z316),"0")</f>
        <v>0.11388000000000001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50</v>
      </c>
      <c r="Y318" s="551">
        <f>IFERROR(SUM(Y314:Y316),"0")</f>
        <v>50.400000000000006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600</v>
      </c>
      <c r="Y343" s="550">
        <f t="shared" si="38"/>
        <v>600</v>
      </c>
      <c r="Z343" s="36">
        <f>IFERROR(IF(Y343=0,"",ROUNDUP(Y343/H343,0)*0.02175),"")</f>
        <v>0.86999999999999988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619.20000000000005</v>
      </c>
      <c r="BN343" s="64">
        <f t="shared" si="40"/>
        <v>619.20000000000005</v>
      </c>
      <c r="BO343" s="64">
        <f t="shared" si="41"/>
        <v>0.83333333333333326</v>
      </c>
      <c r="BP343" s="64">
        <f t="shared" si="42"/>
        <v>0.83333333333333326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1000</v>
      </c>
      <c r="Y345" s="550">
        <f t="shared" si="38"/>
        <v>1005</v>
      </c>
      <c r="Z345" s="36">
        <f>IFERROR(IF(Y345=0,"",ROUNDUP(Y345/H345,0)*0.02175),"")</f>
        <v>1.4572499999999999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1032</v>
      </c>
      <c r="BN345" s="64">
        <f t="shared" si="40"/>
        <v>1037.1600000000001</v>
      </c>
      <c r="BO345" s="64">
        <f t="shared" si="41"/>
        <v>1.3888888888888888</v>
      </c>
      <c r="BP345" s="64">
        <f t="shared" si="42"/>
        <v>1.3958333333333333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173.33333333333334</v>
      </c>
      <c r="Y349" s="551">
        <f>IFERROR(Y342/H342,"0")+IFERROR(Y343/H343,"0")+IFERROR(Y344/H344,"0")+IFERROR(Y345/H345,"0")+IFERROR(Y346/H346,"0")+IFERROR(Y347/H347,"0")+IFERROR(Y348/H348,"0")</f>
        <v>174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3.7844999999999995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2600</v>
      </c>
      <c r="Y350" s="551">
        <f>IFERROR(SUM(Y342:Y348),"0")</f>
        <v>2610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2800</v>
      </c>
      <c r="Y352" s="550">
        <f>IFERROR(IF(X352="",0,CEILING((X352/$H352),1)*$H352),"")</f>
        <v>2805</v>
      </c>
      <c r="Z352" s="36">
        <f>IFERROR(IF(Y352=0,"",ROUNDUP(Y352/H352,0)*0.02175),"")</f>
        <v>4.0672499999999996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2889.6</v>
      </c>
      <c r="BN352" s="64">
        <f>IFERROR(Y352*I352/H352,"0")</f>
        <v>2894.76</v>
      </c>
      <c r="BO352" s="64">
        <f>IFERROR(1/J352*(X352/H352),"0")</f>
        <v>3.8888888888888884</v>
      </c>
      <c r="BP352" s="64">
        <f>IFERROR(1/J352*(Y352/H352),"0")</f>
        <v>3.895833333333333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186.66666666666666</v>
      </c>
      <c r="Y354" s="551">
        <f>IFERROR(Y352/H352,"0")+IFERROR(Y353/H353,"0")</f>
        <v>187</v>
      </c>
      <c r="Z354" s="551">
        <f>IFERROR(IF(Z352="",0,Z352),"0")+IFERROR(IF(Z353="",0,Z353),"0")</f>
        <v>4.0672499999999996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2800</v>
      </c>
      <c r="Y355" s="551">
        <f>IFERROR(SUM(Y352:Y353),"0")</f>
        <v>2805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300</v>
      </c>
      <c r="Y362" s="550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33.333333333333336</v>
      </c>
      <c r="Y363" s="551">
        <f>IFERROR(Y362/H362,"0")</f>
        <v>34</v>
      </c>
      <c r="Z363" s="551">
        <f>IFERROR(IF(Z362="",0,Z362),"0")</f>
        <v>0.64532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300</v>
      </c>
      <c r="Y364" s="551">
        <f>IFERROR(SUM(Y362:Y362),"0")</f>
        <v>306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180</v>
      </c>
      <c r="Y373" s="550">
        <f>IFERROR(IF(X373="",0,CEILING((X373/$H373),1)*$H373),"")</f>
        <v>183.96</v>
      </c>
      <c r="Z373" s="36">
        <f>IFERROR(IF(Y373=0,"",ROUNDUP(Y373/H373,0)*0.00902),"")</f>
        <v>0.37884000000000001</v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191.09589041095893</v>
      </c>
      <c r="BN373" s="64">
        <f>IFERROR(Y373*I373/H373,"0")</f>
        <v>195.30000000000004</v>
      </c>
      <c r="BO373" s="64">
        <f>IFERROR(1/J373*(X373/H373),"0")</f>
        <v>0.31133250311332505</v>
      </c>
      <c r="BP373" s="64">
        <f>IFERROR(1/J373*(Y373/H373),"0")</f>
        <v>0.31818181818181818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41.095890410958908</v>
      </c>
      <c r="Y374" s="551">
        <f>IFERROR(Y373/H373,"0")</f>
        <v>42</v>
      </c>
      <c r="Z374" s="551">
        <f>IFERROR(IF(Z373="",0,Z373),"0")</f>
        <v>0.37884000000000001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180</v>
      </c>
      <c r="Y375" s="551">
        <f>IFERROR(SUM(Y373:Y373),"0")</f>
        <v>183.96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100</v>
      </c>
      <c r="Y435" s="550">
        <f t="shared" si="49"/>
        <v>100.32000000000001</v>
      </c>
      <c r="Z435" s="36">
        <f t="shared" si="50"/>
        <v>0.22724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18.939393939393938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0.22724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100</v>
      </c>
      <c r="Y444" s="551">
        <f>IFERROR(SUM(Y430:Y442),"0")</f>
        <v>100.32000000000001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300</v>
      </c>
      <c r="Y454" s="550">
        <f t="shared" si="55"/>
        <v>300.96000000000004</v>
      </c>
      <c r="Z454" s="36">
        <f>IFERROR(IF(Y454=0,"",ROUNDUP(Y454/H454,0)*0.01196),"")</f>
        <v>0.68171999999999999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320.45454545454544</v>
      </c>
      <c r="BN454" s="64">
        <f t="shared" si="57"/>
        <v>321.48</v>
      </c>
      <c r="BO454" s="64">
        <f t="shared" si="58"/>
        <v>0.54632867132867136</v>
      </c>
      <c r="BP454" s="64">
        <f t="shared" si="59"/>
        <v>0.54807692307692313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56.818181818181813</v>
      </c>
      <c r="Y458" s="551">
        <f>IFERROR(Y452/H452,"0")+IFERROR(Y453/H453,"0")+IFERROR(Y454/H454,"0")+IFERROR(Y455/H455,"0")+IFERROR(Y456/H456,"0")+IFERROR(Y457/H457,"0")</f>
        <v>57.000000000000007</v>
      </c>
      <c r="Z458" s="551">
        <f>IFERROR(IF(Z452="",0,Z452),"0")+IFERROR(IF(Z453="",0,Z453),"0")+IFERROR(IF(Z454="",0,Z454),"0")+IFERROR(IF(Z455="",0,Z455),"0")+IFERROR(IF(Z456="",0,Z456),"0")+IFERROR(IF(Z457="",0,Z457),"0")</f>
        <v>0.68171999999999999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300</v>
      </c>
      <c r="Y459" s="551">
        <f>IFERROR(SUM(Y452:Y457),"0")</f>
        <v>300.96000000000004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6530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6564.9599999999991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6772.4038629939314</v>
      </c>
      <c r="Y502" s="551">
        <f>IFERROR(SUM(BN22:BN498),"0")</f>
        <v>6808.8899999999994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7022.4038629939314</v>
      </c>
      <c r="Y504" s="551">
        <f>GrossWeightTotalR+PalletQtyTotalR*25</f>
        <v>7058.8899999999994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544.33783365290219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548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10.31579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108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50.400000000000006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5721</v>
      </c>
      <c r="U511" s="46">
        <f>IFERROR(Y367*1,"0")+IFERROR(Y368*1,"0")+IFERROR(Y369*1,"0")+IFERROR(Y373*1,"0")+IFERROR(Y377*1,"0")+IFERROR(Y378*1,"0")+IFERROR(Y382*1,"0")</f>
        <v>183.96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501.6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2025-09-05T06:40:17Z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