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НОРД\"/>
    </mc:Choice>
  </mc:AlternateContent>
  <xr:revisionPtr revIDLastSave="0" documentId="13_ncr:1_{92DD58A0-D320-4FB4-B9A5-3680A285FE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S6" i="1"/>
  <c r="V6" i="1" s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W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P7" i="1"/>
  <c r="P8" i="1"/>
  <c r="P9" i="1"/>
  <c r="P10" i="1"/>
  <c r="P11" i="1"/>
  <c r="P12" i="1"/>
  <c r="P15" i="1"/>
  <c r="P16" i="1"/>
  <c r="P18" i="1"/>
  <c r="P19" i="1"/>
  <c r="P20" i="1"/>
  <c r="P21" i="1"/>
  <c r="P6" i="1"/>
  <c r="P17" i="1" l="1"/>
  <c r="P13" i="1"/>
  <c r="AI21" i="1"/>
  <c r="L21" i="1"/>
  <c r="AI20" i="1"/>
  <c r="L20" i="1"/>
  <c r="AI19" i="1"/>
  <c r="L19" i="1"/>
  <c r="AI18" i="1"/>
  <c r="L18" i="1"/>
  <c r="AI17" i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</calcChain>
</file>

<file path=xl/sharedStrings.xml><?xml version="1.0" encoding="utf-8"?>
<sst xmlns="http://schemas.openxmlformats.org/spreadsheetml/2006/main" count="97" uniqueCount="64">
  <si>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</si>
  <si>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</si>
  <si>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</si>
  <si>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</si>
  <si>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</si>
  <si>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</si>
  <si>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</si>
  <si>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</si>
  <si>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</si>
  <si>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</si>
  <si>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</si>
  <si>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</si>
  <si>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</si>
  <si>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</si>
  <si>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</si>
  <si>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</si>
  <si>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</si>
  <si>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</si>
  <si>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</si>
  <si>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</si>
  <si>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</si>
  <si>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</si>
  <si>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</si>
  <si>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</si>
  <si>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</si>
  <si>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</si>
  <si>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</si>
  <si>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</si>
  <si>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</si>
  <si>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</si>
  <si>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</si>
  <si>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</si>
  <si>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</si>
  <si>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</si>
  <si>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</si>
  <si>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Горбуша б/г "Скит" 1/22  Норд</t>
  </si>
  <si>
    <t>кг</t>
  </si>
  <si>
    <t>Горбуша н/р «ДВ Рыбак» крупная</t>
  </si>
  <si>
    <t>Котлеты из лосося ИП Наумов 1/4  Ситрейд</t>
  </si>
  <si>
    <t>новинка</t>
  </si>
  <si>
    <t>Креветки Королевские 30-40 1/5  Ситрейд</t>
  </si>
  <si>
    <t>Креветки «Ваннамей» 30-40</t>
  </si>
  <si>
    <t>Минтай б/г "Кайтес" 25+ 1/24  Норд</t>
  </si>
  <si>
    <t>Минтай б/г L КТФ 1/18  Ситрейд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</si>
  <si>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</si>
  <si>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</si>
  <si>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</si>
  <si>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</si>
  <si>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</si>
  <si>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300+"ВРФ" 1/30  Норд</t>
  </si>
  <si>
    <t>Сельдь МТФ 300+ 1/33  Норд</t>
  </si>
  <si>
    <t>Сельдь МТФ 300+ 1/33  Ситрейд</t>
  </si>
  <si>
    <t>Скумбрия Н/Р 500-900 Перу 1/20  Норд</t>
  </si>
  <si>
    <t>Скумбрия н/р 500+</t>
  </si>
  <si>
    <t>Филе пангасиуса 220+ 5% 1/10  Норд</t>
  </si>
  <si>
    <t>Филе пангасиуса 220+ 5% 1/10  Ситрейд</t>
  </si>
  <si>
    <t>Форель н/р 800-1200 Турция (вес)  Норд</t>
  </si>
  <si>
    <t>нужно увеличить продажи!!!</t>
  </si>
  <si>
    <t>10,09,</t>
  </si>
  <si>
    <t>цена стар</t>
  </si>
  <si>
    <t>цена нов</t>
  </si>
  <si>
    <t>30,08,25 списание 99кг (недостача)</t>
  </si>
  <si>
    <t>нет в наличии</t>
  </si>
  <si>
    <t>перенос даты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</si>
</sst>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0" borderId="1" xfId="1" applyNumberFormat="1" applyFont="1"/>
    <xf numFmtId="2" fontId="5" fillId="0" borderId="1" xfId="1" applyNumberFormat="1" applyFont="1"/>
    <xf numFmtId="2" fontId="0" fillId="0" borderId="1" xfId="0" applyNumberFormat="1" applyBorder="1"/>
    <xf numFmtId="2" fontId="6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9" xfId="1" applyNumberFormat="1" applyFill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0" borderId="6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2" fontId="5" fillId="6" borderId="1" xfId="1" applyNumberFormat="1" applyFont="1" applyFill="1"/>
    <xf numFmtId="164" fontId="7" fillId="7" borderId="1" xfId="1" applyNumberFormat="1" applyFont="1" applyFill="1"/>
    <xf numFmtId="164" fontId="8" fillId="0" borderId="1" xfId="1" applyNumberFormat="1" applyFont="1"/>
    <xf numFmtId="164" fontId="6" fillId="2" borderId="1" xfId="1" applyNumberFormat="1" applyFont="1" applyFill="1"/>
    <xf numFmtId="164" fontId="8" fillId="3" borderId="1" xfId="1" applyNumberFormat="1" applyFont="1" applyFill="1"/>
    <xf numFmtId="0" fontId="4" fillId="0" borderId="0" xfId="0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3" sqref="U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28515625" customWidth="1"/>
    <col min="10" max="10" width="1" customWidth="1"/>
    <col min="11" max="12" width="7" customWidth="1"/>
    <col min="13" max="14" width="0.28515625" customWidth="1"/>
    <col min="15" max="15" width="7" style="33" customWidth="1"/>
    <col min="16" max="16" width="10.85546875" style="18" customWidth="1"/>
    <col min="17" max="17" width="13.5703125" style="18" bestFit="1" customWidth="1"/>
    <col min="18" max="20" width="7" customWidth="1"/>
    <col min="21" max="21" width="21" customWidth="1"/>
    <col min="22" max="23" width="5" customWidth="1"/>
    <col min="24" max="33" width="6" customWidth="1"/>
    <col min="34" max="34" width="46.57031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30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30" t="s">
        <v>63</v>
      </c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1" t="s">
        <v>14</v>
      </c>
      <c r="P3" s="19" t="s">
        <v>59</v>
      </c>
      <c r="Q3" s="19" t="s">
        <v>60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30" t="s">
        <v>58</v>
      </c>
      <c r="P4" s="17"/>
      <c r="Q4" s="17"/>
      <c r="R4" s="1" t="s">
        <v>24</v>
      </c>
      <c r="S4" s="1"/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191.72</v>
      </c>
      <c r="F5" s="4">
        <f>SUM(F6:F500)</f>
        <v>399.77600000000001</v>
      </c>
      <c r="G5" s="8"/>
      <c r="H5" s="1"/>
      <c r="I5" s="1"/>
      <c r="J5" s="1"/>
      <c r="K5" s="4">
        <f t="shared" ref="K5:T5" si="0">SUM(K6:K500)</f>
        <v>203</v>
      </c>
      <c r="L5" s="4">
        <f t="shared" si="0"/>
        <v>-11.28</v>
      </c>
      <c r="M5" s="4">
        <f t="shared" si="0"/>
        <v>0</v>
      </c>
      <c r="N5" s="4">
        <f t="shared" si="0"/>
        <v>0</v>
      </c>
      <c r="O5" s="32">
        <f t="shared" si="0"/>
        <v>345</v>
      </c>
      <c r="P5" s="17"/>
      <c r="Q5" s="17"/>
      <c r="R5" s="4">
        <f t="shared" si="0"/>
        <v>38.343999999999994</v>
      </c>
      <c r="S5" s="4">
        <f t="shared" si="0"/>
        <v>227.94</v>
      </c>
      <c r="T5" s="4">
        <f t="shared" si="0"/>
        <v>0</v>
      </c>
      <c r="U5" s="1"/>
      <c r="V5" s="1"/>
      <c r="W5" s="1"/>
      <c r="X5" s="4">
        <f t="shared" ref="X5:AG5" si="1">SUM(X6:X500)</f>
        <v>71.747200000000007</v>
      </c>
      <c r="Y5" s="4">
        <f t="shared" si="1"/>
        <v>27.393599999999999</v>
      </c>
      <c r="Z5" s="4">
        <f t="shared" si="1"/>
        <v>58.589999999999996</v>
      </c>
      <c r="AA5" s="4">
        <f t="shared" si="1"/>
        <v>30.404399999999999</v>
      </c>
      <c r="AB5" s="4">
        <f t="shared" si="1"/>
        <v>0</v>
      </c>
      <c r="AC5" s="4">
        <f t="shared" si="1"/>
        <v>11.851999999999999</v>
      </c>
      <c r="AD5" s="4">
        <f t="shared" si="1"/>
        <v>29.634000000000004</v>
      </c>
      <c r="AE5" s="4">
        <f t="shared" si="1"/>
        <v>8.7279999999999998</v>
      </c>
      <c r="AF5" s="4">
        <f t="shared" si="1"/>
        <v>17.968</v>
      </c>
      <c r="AG5" s="4">
        <f t="shared" si="1"/>
        <v>-0.89420000000000011</v>
      </c>
      <c r="AH5" s="1"/>
      <c r="AI5" s="4">
        <f>SUM(AI6:AI500)</f>
        <v>227.94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37.409999999999997</v>
      </c>
      <c r="D6" s="1"/>
      <c r="E6" s="1">
        <v>22</v>
      </c>
      <c r="F6" s="1">
        <v>11</v>
      </c>
      <c r="G6" s="8">
        <v>1</v>
      </c>
      <c r="H6" s="1"/>
      <c r="I6" s="1"/>
      <c r="J6" s="1"/>
      <c r="K6" s="1">
        <v>22</v>
      </c>
      <c r="L6" s="1">
        <f t="shared" ref="L6:L21" si="2">E6-K6</f>
        <v>0</v>
      </c>
      <c r="M6" s="1"/>
      <c r="N6" s="1"/>
      <c r="O6" s="30"/>
      <c r="P6" s="8">
        <f>VLOOKUP(A6,[1]TDSheet!$F:$G,2,0)</f>
        <v>465</v>
      </c>
      <c r="Q6" s="26">
        <v>485</v>
      </c>
      <c r="R6" s="1">
        <f>E6/5</f>
        <v>4.4000000000000004</v>
      </c>
      <c r="S6" s="5">
        <f>14*R6-O6-F6</f>
        <v>50.600000000000009</v>
      </c>
      <c r="T6" s="5"/>
      <c r="U6" s="1"/>
      <c r="V6" s="1">
        <f>(F6+O6+S6)/R6</f>
        <v>14</v>
      </c>
      <c r="W6" s="1">
        <f>F6/R6</f>
        <v>2.5</v>
      </c>
      <c r="X6" s="1">
        <v>4.4000000000000004</v>
      </c>
      <c r="Y6" s="1">
        <v>0</v>
      </c>
      <c r="Z6" s="1">
        <v>4.4000000000000004</v>
      </c>
      <c r="AA6" s="1">
        <v>4.9855999999999998</v>
      </c>
      <c r="AB6" s="1">
        <v>0</v>
      </c>
      <c r="AC6" s="1">
        <v>2.68</v>
      </c>
      <c r="AD6" s="1">
        <v>0</v>
      </c>
      <c r="AE6" s="1">
        <v>0</v>
      </c>
      <c r="AF6" s="1">
        <v>0</v>
      </c>
      <c r="AG6" s="1">
        <v>-4.0773999999999999</v>
      </c>
      <c r="AH6" s="27" t="s">
        <v>37</v>
      </c>
      <c r="AI6" s="1">
        <f t="shared" ref="AI6:AI21" si="3">G6*S6</f>
        <v>50.600000000000009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36</v>
      </c>
      <c r="D7" s="1"/>
      <c r="E7" s="1">
        <v>4</v>
      </c>
      <c r="F7" s="1"/>
      <c r="G7" s="8">
        <v>1</v>
      </c>
      <c r="H7" s="1"/>
      <c r="I7" s="1"/>
      <c r="J7" s="1"/>
      <c r="K7" s="1">
        <v>16</v>
      </c>
      <c r="L7" s="1">
        <f t="shared" si="2"/>
        <v>-12</v>
      </c>
      <c r="M7" s="1"/>
      <c r="N7" s="1"/>
      <c r="O7" s="30">
        <v>180</v>
      </c>
      <c r="P7" s="8">
        <f>VLOOKUP(A7,[1]TDSheet!$F:$G,2,0)</f>
        <v>205</v>
      </c>
      <c r="Q7" s="8">
        <v>205</v>
      </c>
      <c r="R7" s="1">
        <f t="shared" ref="R7:R21" si="4">E7/5</f>
        <v>0.8</v>
      </c>
      <c r="S7" s="5"/>
      <c r="T7" s="5"/>
      <c r="U7" s="1"/>
      <c r="V7" s="1">
        <f t="shared" ref="V7:V21" si="5">(F7+O7+S7)/R7</f>
        <v>225</v>
      </c>
      <c r="W7" s="1">
        <f t="shared" ref="W7:W21" si="6">F7/R7</f>
        <v>0</v>
      </c>
      <c r="X7" s="1">
        <v>11.2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39</v>
      </c>
      <c r="AI7" s="1">
        <f t="shared" si="3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5.75" thickBot="1" x14ac:dyDescent="0.3">
      <c r="A8" s="1" t="s">
        <v>40</v>
      </c>
      <c r="B8" s="1" t="s">
        <v>36</v>
      </c>
      <c r="C8" s="1">
        <v>5</v>
      </c>
      <c r="D8" s="1"/>
      <c r="E8" s="1">
        <v>5</v>
      </c>
      <c r="F8" s="1"/>
      <c r="G8" s="8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30">
        <v>15</v>
      </c>
      <c r="P8" s="8">
        <f>VLOOKUP(A8,[1]TDSheet!$F:$G,2,0)</f>
        <v>715</v>
      </c>
      <c r="Q8" s="26">
        <v>825</v>
      </c>
      <c r="R8" s="1">
        <f t="shared" si="4"/>
        <v>1</v>
      </c>
      <c r="S8" s="5"/>
      <c r="T8" s="5"/>
      <c r="U8" s="1"/>
      <c r="V8" s="1">
        <f t="shared" si="5"/>
        <v>15</v>
      </c>
      <c r="W8" s="1">
        <f t="shared" si="6"/>
        <v>0</v>
      </c>
      <c r="X8" s="1">
        <v>2</v>
      </c>
      <c r="Y8" s="1">
        <v>4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7" t="s">
        <v>41</v>
      </c>
      <c r="AI8" s="1">
        <f t="shared" si="3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42</v>
      </c>
      <c r="B9" s="11" t="s">
        <v>36</v>
      </c>
      <c r="C9" s="11">
        <v>-6.7</v>
      </c>
      <c r="D9" s="11">
        <v>6.7</v>
      </c>
      <c r="E9" s="11"/>
      <c r="F9" s="12"/>
      <c r="G9" s="8">
        <v>1</v>
      </c>
      <c r="H9" s="1"/>
      <c r="I9" s="1"/>
      <c r="J9" s="1"/>
      <c r="K9" s="1"/>
      <c r="L9" s="1">
        <f t="shared" si="2"/>
        <v>0</v>
      </c>
      <c r="M9" s="1"/>
      <c r="N9" s="1"/>
      <c r="O9" s="30"/>
      <c r="P9" s="8">
        <f>VLOOKUP(A9,[1]TDSheet!$F:$G,2,0)</f>
        <v>185</v>
      </c>
      <c r="Q9" s="28" t="s">
        <v>62</v>
      </c>
      <c r="R9" s="1">
        <f t="shared" si="4"/>
        <v>0</v>
      </c>
      <c r="S9" s="5"/>
      <c r="T9" s="5"/>
      <c r="U9" s="1"/>
      <c r="V9" s="1" t="e">
        <f t="shared" si="5"/>
        <v>#DIV/0!</v>
      </c>
      <c r="W9" s="1" t="e">
        <f t="shared" si="6"/>
        <v>#DIV/0!</v>
      </c>
      <c r="X9" s="1">
        <v>7.2</v>
      </c>
      <c r="Y9" s="1">
        <v>14.538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  <c r="AI9" s="1">
        <f t="shared" si="3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5.75" thickBot="1" x14ac:dyDescent="0.3">
      <c r="A10" s="13" t="s">
        <v>43</v>
      </c>
      <c r="B10" s="14" t="s">
        <v>36</v>
      </c>
      <c r="C10" s="14">
        <v>126</v>
      </c>
      <c r="D10" s="14"/>
      <c r="E10" s="14">
        <v>18</v>
      </c>
      <c r="F10" s="15">
        <v>108</v>
      </c>
      <c r="G10" s="8">
        <v>1</v>
      </c>
      <c r="H10" s="1"/>
      <c r="I10" s="1"/>
      <c r="J10" s="1"/>
      <c r="K10" s="1">
        <v>18</v>
      </c>
      <c r="L10" s="1">
        <f t="shared" si="2"/>
        <v>0</v>
      </c>
      <c r="M10" s="1"/>
      <c r="N10" s="1"/>
      <c r="O10" s="30"/>
      <c r="P10" s="8">
        <f>VLOOKUP(A10,[1]TDSheet!$F:$G,2,0)</f>
        <v>205</v>
      </c>
      <c r="Q10" s="8">
        <v>205</v>
      </c>
      <c r="R10" s="1">
        <f t="shared" si="4"/>
        <v>3.6</v>
      </c>
      <c r="S10" s="5"/>
      <c r="T10" s="5"/>
      <c r="U10" s="1"/>
      <c r="V10" s="1">
        <f t="shared" si="5"/>
        <v>30</v>
      </c>
      <c r="W10" s="1">
        <f t="shared" si="6"/>
        <v>30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9" t="s">
        <v>57</v>
      </c>
      <c r="AI10" s="1">
        <f t="shared" si="3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0" t="s">
        <v>44</v>
      </c>
      <c r="B11" s="1" t="s">
        <v>36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30"/>
      <c r="P11" s="8">
        <f>VLOOKUP(A11,[1]TDSheet!$F:$G,2,0)</f>
        <v>95</v>
      </c>
      <c r="Q11" s="26">
        <v>385</v>
      </c>
      <c r="R11" s="1">
        <f t="shared" si="4"/>
        <v>0</v>
      </c>
      <c r="S11" s="5"/>
      <c r="T11" s="5"/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7" t="s">
        <v>45</v>
      </c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0" t="s">
        <v>46</v>
      </c>
      <c r="B12" s="1" t="s">
        <v>36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30"/>
      <c r="P12" s="8">
        <f>VLOOKUP(A12,[1]TDSheet!$F:$G,2,0)</f>
        <v>105</v>
      </c>
      <c r="Q12" s="28" t="s">
        <v>62</v>
      </c>
      <c r="R12" s="1">
        <f t="shared" si="4"/>
        <v>0</v>
      </c>
      <c r="S12" s="5"/>
      <c r="T12" s="5"/>
      <c r="U12" s="1"/>
      <c r="V12" s="1" t="e">
        <f t="shared" si="5"/>
        <v>#DIV/0!</v>
      </c>
      <c r="W12" s="1" t="e">
        <f t="shared" si="6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8.984</v>
      </c>
      <c r="AE12" s="1">
        <v>2.1680000000000001</v>
      </c>
      <c r="AF12" s="1">
        <v>13.536</v>
      </c>
      <c r="AG12" s="1">
        <v>2.2719999999999998</v>
      </c>
      <c r="AH12" s="1"/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0" t="s">
        <v>47</v>
      </c>
      <c r="B13" s="1" t="s">
        <v>36</v>
      </c>
      <c r="C13" s="1">
        <v>56</v>
      </c>
      <c r="D13" s="1"/>
      <c r="E13" s="1">
        <v>48</v>
      </c>
      <c r="F13" s="1">
        <v>4</v>
      </c>
      <c r="G13" s="8">
        <v>1</v>
      </c>
      <c r="H13" s="1"/>
      <c r="I13" s="1"/>
      <c r="J13" s="1"/>
      <c r="K13" s="1">
        <v>48</v>
      </c>
      <c r="L13" s="1">
        <f t="shared" si="2"/>
        <v>0</v>
      </c>
      <c r="M13" s="1"/>
      <c r="N13" s="1"/>
      <c r="O13" s="30">
        <v>150</v>
      </c>
      <c r="P13" s="8">
        <f>VLOOKUP(A13,[1]TDSheet!$F:$G,2,0)</f>
        <v>205</v>
      </c>
      <c r="Q13" s="8">
        <v>205</v>
      </c>
      <c r="R13" s="1">
        <f t="shared" si="4"/>
        <v>9.6</v>
      </c>
      <c r="S13" s="5"/>
      <c r="T13" s="5"/>
      <c r="U13" s="1"/>
      <c r="V13" s="1">
        <f t="shared" si="5"/>
        <v>16.041666666666668</v>
      </c>
      <c r="W13" s="1">
        <f t="shared" si="6"/>
        <v>0.41666666666666669</v>
      </c>
      <c r="X13" s="1">
        <v>1.6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39</v>
      </c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thickBot="1" x14ac:dyDescent="0.3">
      <c r="A14" s="20" t="s">
        <v>48</v>
      </c>
      <c r="B14" s="1" t="s">
        <v>36</v>
      </c>
      <c r="C14" s="1"/>
      <c r="D14" s="1"/>
      <c r="E14" s="1"/>
      <c r="F14" s="1"/>
      <c r="G14" s="8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30"/>
      <c r="P14" s="8"/>
      <c r="Q14" s="28" t="s">
        <v>62</v>
      </c>
      <c r="R14" s="1">
        <f t="shared" si="4"/>
        <v>0</v>
      </c>
      <c r="S14" s="5"/>
      <c r="T14" s="5"/>
      <c r="U14" s="1"/>
      <c r="V14" s="1" t="e">
        <f t="shared" si="5"/>
        <v>#DIV/0!</v>
      </c>
      <c r="W14" s="1" t="e">
        <f t="shared" si="6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39</v>
      </c>
      <c r="AI14" s="1">
        <f t="shared" si="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1" t="s">
        <v>49</v>
      </c>
      <c r="B15" s="11" t="s">
        <v>36</v>
      </c>
      <c r="C15" s="11">
        <v>7.46</v>
      </c>
      <c r="D15" s="11"/>
      <c r="E15" s="11"/>
      <c r="F15" s="12">
        <v>7.46</v>
      </c>
      <c r="G15" s="8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30"/>
      <c r="P15" s="8">
        <f>VLOOKUP(A15,[1]TDSheet!$F:$G,2,0)</f>
        <v>240</v>
      </c>
      <c r="Q15" s="28" t="s">
        <v>62</v>
      </c>
      <c r="R15" s="1">
        <f t="shared" si="4"/>
        <v>0</v>
      </c>
      <c r="S15" s="5"/>
      <c r="T15" s="5"/>
      <c r="U15" s="1"/>
      <c r="V15" s="1" t="e">
        <f t="shared" si="5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8.0239999999999991</v>
      </c>
      <c r="AD15" s="1">
        <v>12</v>
      </c>
      <c r="AE15" s="1">
        <v>4.008</v>
      </c>
      <c r="AF15" s="1">
        <v>0</v>
      </c>
      <c r="AG15" s="1">
        <v>2.0680000000000001</v>
      </c>
      <c r="AH15" s="1"/>
      <c r="AI15" s="1">
        <f t="shared" si="3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2" t="s">
        <v>50</v>
      </c>
      <c r="B16" s="23" t="s">
        <v>36</v>
      </c>
      <c r="C16" s="23">
        <v>-99</v>
      </c>
      <c r="D16" s="23">
        <v>99</v>
      </c>
      <c r="E16" s="23"/>
      <c r="F16" s="24"/>
      <c r="G16" s="8">
        <v>1</v>
      </c>
      <c r="H16" s="1"/>
      <c r="I16" s="1"/>
      <c r="J16" s="1"/>
      <c r="K16" s="1"/>
      <c r="L16" s="1">
        <f t="shared" si="2"/>
        <v>0</v>
      </c>
      <c r="M16" s="1"/>
      <c r="N16" s="1"/>
      <c r="O16" s="30"/>
      <c r="P16" s="8">
        <f>VLOOKUP(A16,[1]TDSheet!$F:$G,2,0)</f>
        <v>155</v>
      </c>
      <c r="Q16" s="28" t="s">
        <v>62</v>
      </c>
      <c r="R16" s="1">
        <f t="shared" si="4"/>
        <v>0</v>
      </c>
      <c r="S16" s="5"/>
      <c r="T16" s="5"/>
      <c r="U16" s="1"/>
      <c r="V16" s="1" t="e">
        <f t="shared" si="5"/>
        <v>#DIV/0!</v>
      </c>
      <c r="W16" s="1" t="e">
        <f t="shared" si="6"/>
        <v>#DIV/0!</v>
      </c>
      <c r="X16" s="1">
        <v>19.8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 t="shared" si="3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5" t="s">
        <v>51</v>
      </c>
      <c r="B17" s="14" t="s">
        <v>36</v>
      </c>
      <c r="C17" s="14">
        <v>165</v>
      </c>
      <c r="D17" s="14"/>
      <c r="E17" s="14">
        <v>66</v>
      </c>
      <c r="F17" s="15"/>
      <c r="G17" s="8">
        <v>1</v>
      </c>
      <c r="H17" s="1"/>
      <c r="I17" s="1"/>
      <c r="J17" s="1"/>
      <c r="K17" s="1">
        <v>66</v>
      </c>
      <c r="L17" s="1">
        <f t="shared" si="2"/>
        <v>0</v>
      </c>
      <c r="M17" s="1"/>
      <c r="N17" s="1"/>
      <c r="O17" s="30"/>
      <c r="P17" s="8">
        <f>VLOOKUP(A17,[1]TDSheet!$F:$G,2,0)</f>
        <v>240</v>
      </c>
      <c r="Q17" s="8">
        <v>225</v>
      </c>
      <c r="R17" s="1">
        <f t="shared" si="4"/>
        <v>13.2</v>
      </c>
      <c r="S17" s="5">
        <f>14*(R17+R16+R15)-O17-O16-F17-F16-O15-F15</f>
        <v>177.33999999999997</v>
      </c>
      <c r="T17" s="5"/>
      <c r="U17" s="1"/>
      <c r="V17" s="1">
        <f t="shared" si="5"/>
        <v>13.434848484848484</v>
      </c>
      <c r="W17" s="1">
        <f t="shared" si="6"/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6" t="s">
        <v>61</v>
      </c>
      <c r="AI17" s="1">
        <f t="shared" si="3"/>
        <v>177.33999999999997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20" t="s">
        <v>52</v>
      </c>
      <c r="B18" s="1" t="s">
        <v>36</v>
      </c>
      <c r="C18" s="1"/>
      <c r="D18" s="1"/>
      <c r="E18" s="1"/>
      <c r="F18" s="1"/>
      <c r="G18" s="8">
        <v>1</v>
      </c>
      <c r="H18" s="1"/>
      <c r="I18" s="1"/>
      <c r="J18" s="1"/>
      <c r="K18" s="1"/>
      <c r="L18" s="1">
        <f t="shared" si="2"/>
        <v>0</v>
      </c>
      <c r="M18" s="1"/>
      <c r="N18" s="1"/>
      <c r="O18" s="30"/>
      <c r="P18" s="8">
        <f>VLOOKUP(A18,[1]TDSheet!$F:$G,2,0)</f>
        <v>275</v>
      </c>
      <c r="Q18" s="26">
        <v>415</v>
      </c>
      <c r="R18" s="1">
        <f t="shared" si="4"/>
        <v>0</v>
      </c>
      <c r="S18" s="5"/>
      <c r="T18" s="5"/>
      <c r="U18" s="1"/>
      <c r="V18" s="1" t="e">
        <f t="shared" si="5"/>
        <v>#DIV/0!</v>
      </c>
      <c r="W18" s="1" t="e">
        <f t="shared" si="6"/>
        <v>#DIV/0!</v>
      </c>
      <c r="X18" s="1">
        <v>0</v>
      </c>
      <c r="Y18" s="1">
        <v>0</v>
      </c>
      <c r="Z18" s="1">
        <v>36.19</v>
      </c>
      <c r="AA18" s="1">
        <v>4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27" t="s">
        <v>53</v>
      </c>
      <c r="AI18" s="1">
        <f t="shared" si="3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1" t="s">
        <v>54</v>
      </c>
      <c r="B19" s="11" t="s">
        <v>36</v>
      </c>
      <c r="C19" s="11">
        <v>20</v>
      </c>
      <c r="D19" s="11"/>
      <c r="E19" s="11">
        <v>20</v>
      </c>
      <c r="F19" s="12"/>
      <c r="G19" s="8">
        <v>1</v>
      </c>
      <c r="H19" s="1"/>
      <c r="I19" s="1"/>
      <c r="J19" s="1"/>
      <c r="K19" s="1">
        <v>20</v>
      </c>
      <c r="L19" s="1">
        <f t="shared" si="2"/>
        <v>0</v>
      </c>
      <c r="M19" s="1"/>
      <c r="N19" s="1"/>
      <c r="O19" s="30"/>
      <c r="P19" s="8">
        <f>VLOOKUP(A19,[1]TDSheet!$F:$G,2,0)</f>
        <v>250</v>
      </c>
      <c r="Q19" s="28" t="s">
        <v>62</v>
      </c>
      <c r="R19" s="1">
        <f t="shared" si="4"/>
        <v>4</v>
      </c>
      <c r="S19" s="5"/>
      <c r="T19" s="5"/>
      <c r="U19" s="1"/>
      <c r="V19" s="1">
        <f t="shared" si="5"/>
        <v>0</v>
      </c>
      <c r="W19" s="1">
        <f t="shared" si="6"/>
        <v>0</v>
      </c>
      <c r="X19" s="1">
        <v>18</v>
      </c>
      <c r="Y19" s="1">
        <v>6</v>
      </c>
      <c r="Z19" s="1">
        <v>18</v>
      </c>
      <c r="AA19" s="1">
        <v>20</v>
      </c>
      <c r="AB19" s="1">
        <v>0</v>
      </c>
      <c r="AC19" s="1">
        <v>0</v>
      </c>
      <c r="AD19" s="1">
        <v>7.8900000000000006</v>
      </c>
      <c r="AE19" s="1">
        <v>2</v>
      </c>
      <c r="AF19" s="1">
        <v>4</v>
      </c>
      <c r="AG19" s="1">
        <v>-1.8768</v>
      </c>
      <c r="AH19" s="1"/>
      <c r="AI19" s="1">
        <f t="shared" si="3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3" t="s">
        <v>55</v>
      </c>
      <c r="B20" s="14" t="s">
        <v>36</v>
      </c>
      <c r="C20" s="14">
        <v>100</v>
      </c>
      <c r="D20" s="14"/>
      <c r="E20" s="14"/>
      <c r="F20" s="15">
        <v>100</v>
      </c>
      <c r="G20" s="8">
        <v>1</v>
      </c>
      <c r="H20" s="1"/>
      <c r="I20" s="1"/>
      <c r="J20" s="1"/>
      <c r="K20" s="1"/>
      <c r="L20" s="1">
        <f t="shared" si="2"/>
        <v>0</v>
      </c>
      <c r="M20" s="1"/>
      <c r="N20" s="1"/>
      <c r="O20" s="30"/>
      <c r="P20" s="8">
        <f>VLOOKUP(A20,[1]TDSheet!$F:$G,2,0)</f>
        <v>250</v>
      </c>
      <c r="Q20" s="8">
        <v>250</v>
      </c>
      <c r="R20" s="1">
        <f t="shared" si="4"/>
        <v>0</v>
      </c>
      <c r="S20" s="5"/>
      <c r="T20" s="5"/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29" t="s">
        <v>57</v>
      </c>
      <c r="AI20" s="1">
        <f t="shared" si="3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36</v>
      </c>
      <c r="C21" s="1">
        <v>178.036</v>
      </c>
      <c r="D21" s="1"/>
      <c r="E21" s="1">
        <v>8.7200000000000006</v>
      </c>
      <c r="F21" s="1">
        <v>169.316</v>
      </c>
      <c r="G21" s="8">
        <v>1</v>
      </c>
      <c r="H21" s="1"/>
      <c r="I21" s="1"/>
      <c r="J21" s="1"/>
      <c r="K21" s="1">
        <v>8</v>
      </c>
      <c r="L21" s="1">
        <f t="shared" si="2"/>
        <v>0.72000000000000064</v>
      </c>
      <c r="M21" s="1"/>
      <c r="N21" s="1"/>
      <c r="O21" s="30"/>
      <c r="P21" s="8">
        <f>VLOOKUP(A21,[1]TDSheet!$F:$G,2,0)</f>
        <v>757</v>
      </c>
      <c r="Q21" s="8">
        <v>705</v>
      </c>
      <c r="R21" s="1">
        <f t="shared" si="4"/>
        <v>1.7440000000000002</v>
      </c>
      <c r="S21" s="5"/>
      <c r="T21" s="5"/>
      <c r="U21" s="1"/>
      <c r="V21" s="1">
        <f t="shared" si="5"/>
        <v>97.084862385321088</v>
      </c>
      <c r="W21" s="1">
        <f t="shared" si="6"/>
        <v>97.084862385321088</v>
      </c>
      <c r="X21" s="1">
        <v>7.5471999999999992</v>
      </c>
      <c r="Y21" s="1">
        <v>2.8555999999999999</v>
      </c>
      <c r="Z21" s="1">
        <v>0</v>
      </c>
      <c r="AA21" s="1">
        <v>1.4188000000000001</v>
      </c>
      <c r="AB21" s="1">
        <v>0</v>
      </c>
      <c r="AC21" s="1">
        <v>1.1479999999999999</v>
      </c>
      <c r="AD21" s="1">
        <v>0.76</v>
      </c>
      <c r="AE21" s="1">
        <v>0.55199999999999994</v>
      </c>
      <c r="AF21" s="1">
        <v>0.43200000000000011</v>
      </c>
      <c r="AG21" s="1">
        <v>0.72</v>
      </c>
      <c r="AH21" s="29" t="s">
        <v>57</v>
      </c>
      <c r="AI21" s="1">
        <f t="shared" si="3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30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30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30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30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30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30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30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30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30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30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30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30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30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30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30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30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30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30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30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30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30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30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30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30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30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30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30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30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30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30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30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30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30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30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30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30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30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30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30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30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30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30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30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30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30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30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30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30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30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30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30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30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30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30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30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30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30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30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30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30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30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30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30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30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30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30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30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30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30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30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30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30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30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30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30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30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30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30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30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30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30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30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30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30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30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30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30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30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30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30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30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30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30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30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30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30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30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30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30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30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30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30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30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30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30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30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30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30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30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30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30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30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30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30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30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30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30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30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30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30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30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30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30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30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30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30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30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30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30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30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30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30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30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30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30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30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30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30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30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30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30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30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30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30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30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30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30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30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30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30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30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30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30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30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30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30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30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30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30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30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30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30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30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30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30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30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30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30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30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30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30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30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30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30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30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30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30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30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30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30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30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30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30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30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30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30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30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30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30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30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30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30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30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30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30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30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30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30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30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30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30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30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30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30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30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30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30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30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30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30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30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30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30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30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30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30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30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30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30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30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30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30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30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30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30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30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30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30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30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30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30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30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30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30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30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30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30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30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30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30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30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30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30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30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30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30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30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30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30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30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30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30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30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30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30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30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30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30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30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30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30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30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30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30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30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30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30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30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30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30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30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30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30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30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30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30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30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30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30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30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30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30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30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30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30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30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30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30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30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30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30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30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30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30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30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30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30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30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30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30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30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30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30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30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30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30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30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30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30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30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30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30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30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30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30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30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30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30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30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30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30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30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30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30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30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30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30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30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30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30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30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30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30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30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30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30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30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30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30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30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30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30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30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30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30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30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30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30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30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30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30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30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30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30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30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30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30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30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30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30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30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30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30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30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30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30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30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30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30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30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30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30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30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30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30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30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30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30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30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30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30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30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30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30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30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30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30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30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30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30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30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30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30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30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30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30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30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30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30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30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30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30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30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30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30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30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30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30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30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30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30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30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30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30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30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30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30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30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30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30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30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30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30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30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30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30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30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30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30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30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30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30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30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30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30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30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30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30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30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30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30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30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30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30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30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30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30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30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30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30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30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30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30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30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30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30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30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30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30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30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30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30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30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30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30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30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30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30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30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30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30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30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30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30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30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30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30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30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30"/>
      <c r="P500" s="8"/>
      <c r="Q500" s="8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21" xr:uid="{9839E918-DE80-4BDA-BBFA-B0FABB5A02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2025-09-05T11:31:48Z</dcterms:created>
  <dcterms:modified xsi:type="dcterms:W3CDTF">2025-09-05T13:11:39Z</dcterms:modified>
</cp:coreProperties>
</file>