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2B1D818-AC6E-492A-92FC-C71ED754871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заказа'!$A$17:$BC$269</definedName>
    <definedName name="CodeProxySet">Setting!$E$20:$E$21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Setting!$B$6:$B$8</definedName>
    <definedName name="DeliveryCodeAdressList">Setting!$C$6:$C$8</definedName>
    <definedName name="DeliveryConditions">'Бланк заказа'!$S$11</definedName>
    <definedName name="DeliveryConditionsList">Setting!$B$21:$B$31</definedName>
    <definedName name="DeliveryDate">'Бланк заказа'!$Q$9</definedName>
    <definedName name="DeliveryMethodList">Setting!$B$3:$B$4</definedName>
    <definedName name="DeliveryNumAdressList">Setting!$D$6:$D$8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Setting!$C$20:$C$21</definedName>
    <definedName name="IOSG1">Setting!$B$16:$B$16</definedName>
    <definedName name="IOSG2">Setting!$B$17:$B$17</definedName>
    <definedName name="IOSG3">Setting!$B$18:$B$18</definedName>
    <definedName name="IOSG4">Setting!$B$19:$B$19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Setting!$B$20:$B$21</definedName>
    <definedName name="PassportProxy">'Бланк заказа'!$M$9:$N$9</definedName>
    <definedName name="PassportProxySet">Setting!$D$20:$D$21</definedName>
    <definedName name="ProductId1">'Бланк заказа'!$B$21:$B$21</definedName>
    <definedName name="ProductId10">'Бланк заказа'!$B$50:$B$50</definedName>
    <definedName name="ProductId11">'Бланк заказа'!$B$54:$B$54</definedName>
    <definedName name="ProductId12">'Бланк заказа'!$B$59:$B$59</definedName>
    <definedName name="ProductId13">'Бланк заказа'!$B$60:$B$60</definedName>
    <definedName name="ProductId14">'Бланк заказа'!$B$66:$B$66</definedName>
    <definedName name="ProductId15">'Бланк заказа'!$B$70:$B$70</definedName>
    <definedName name="ProductId16">'Бланк заказа'!$B$71:$B$71</definedName>
    <definedName name="ProductId17">'Бланк заказа'!$B$76:$B$76</definedName>
    <definedName name="ProductId18">'Бланк заказа'!$B$80:$B$80</definedName>
    <definedName name="ProductId19">'Бланк заказа'!$B$84:$B$84</definedName>
    <definedName name="ProductId2">'Бланк заказа'!$B$22:$B$22</definedName>
    <definedName name="ProductId20">'Бланк заказа'!$B$89:$B$89</definedName>
    <definedName name="ProductId21">'Бланк заказа'!$B$90:$B$90</definedName>
    <definedName name="ProductId22">'Бланк заказа'!$B$94:$B$94</definedName>
    <definedName name="ProductId23">'Бланк заказа'!$B$99:$B$99</definedName>
    <definedName name="ProductId24">'Бланк заказа'!$B$104:$B$104</definedName>
    <definedName name="ProductId25">'Бланк заказа'!$B$105:$B$105</definedName>
    <definedName name="ProductId26">'Бланк заказа'!$B$106:$B$106</definedName>
    <definedName name="ProductId27">'Бланк заказа'!$B$107:$B$107</definedName>
    <definedName name="ProductId28">'Бланк заказа'!$B$112:$B$112</definedName>
    <definedName name="ProductId29">'Бланк заказа'!$B$117:$B$117</definedName>
    <definedName name="ProductId3">'Бланк заказа'!$B$23:$B$23</definedName>
    <definedName name="ProductId30">'Бланк заказа'!$B$121:$B$121</definedName>
    <definedName name="ProductId31">'Бланк заказа'!$B$126:$B$126</definedName>
    <definedName name="ProductId32">'Бланк заказа'!$B$131:$B$131</definedName>
    <definedName name="ProductId33">'Бланк заказа'!$B$132:$B$132</definedName>
    <definedName name="ProductId34">'Бланк заказа'!$B$136:$B$136</definedName>
    <definedName name="ProductId35">'Бланк заказа'!$B$141:$B$141</definedName>
    <definedName name="ProductId36">'Бланк заказа'!$B$146:$B$146</definedName>
    <definedName name="ProductId37">'Бланк заказа'!$B$150:$B$150</definedName>
    <definedName name="ProductId38">'Бланк заказа'!$B$156:$B$156</definedName>
    <definedName name="ProductId39">'Бланк заказа'!$B$157:$B$157</definedName>
    <definedName name="ProductId4">'Бланк заказа'!$B$29:$B$29</definedName>
    <definedName name="ProductId40">'Бланк заказа'!$B$161:$B$161</definedName>
    <definedName name="ProductId41">'Бланк заказа'!$B$165:$B$165</definedName>
    <definedName name="ProductId42">'Бланк заказа'!$B$171:$B$171</definedName>
    <definedName name="ProductId43">'Бланк заказа'!$B$172:$B$172</definedName>
    <definedName name="ProductId44">'Бланк заказа'!$B$176:$B$176</definedName>
    <definedName name="ProductId45">'Бланк заказа'!$B$181:$B$181</definedName>
    <definedName name="ProductId46">'Бланк заказа'!$B$182:$B$182</definedName>
    <definedName name="ProductId47">'Бланк заказа'!$B$186:$B$186</definedName>
    <definedName name="ProductId48">'Бланк заказа'!$B$187:$B$187</definedName>
    <definedName name="ProductId49">'Бланк заказа'!$B$188:$B$188</definedName>
    <definedName name="ProductId5">'Бланк заказа'!$B$33:$B$33</definedName>
    <definedName name="ProductId50">'Бланк заказа'!$B$193:$B$193</definedName>
    <definedName name="ProductId51">'Бланк заказа'!$B$194:$B$194</definedName>
    <definedName name="ProductId52">'Бланк заказа'!$B$199:$B$199</definedName>
    <definedName name="ProductId53">'Бланк заказа'!$B$200:$B$200</definedName>
    <definedName name="ProductId54">'Бланк заказа'!$B$204:$B$204</definedName>
    <definedName name="ProductId55">'Бланк заказа'!$B$210:$B$210</definedName>
    <definedName name="ProductId56">'Бланк заказа'!$B$211:$B$211</definedName>
    <definedName name="ProductId57">'Бланк заказа'!$B$212:$B$212</definedName>
    <definedName name="ProductId58">'Бланк заказа'!$B$213:$B$213</definedName>
    <definedName name="ProductId59">'Бланк заказа'!$B$214:$B$214</definedName>
    <definedName name="ProductId6">'Бланк заказа'!$B$38:$B$38</definedName>
    <definedName name="ProductId60">'Бланк заказа'!$B$215:$B$215</definedName>
    <definedName name="ProductId61">'Бланк заказа'!$B$219:$B$219</definedName>
    <definedName name="ProductId62">'Бланк заказа'!$B$223:$B$223</definedName>
    <definedName name="ProductId63">'Бланк заказа'!$B$229:$B$229</definedName>
    <definedName name="ProductId64">'Бланк заказа'!$B$230:$B$230</definedName>
    <definedName name="ProductId65">'Бланк заказа'!$B$231:$B$231</definedName>
    <definedName name="ProductId66">'Бланк заказа'!$B$232:$B$232</definedName>
    <definedName name="ProductId67">'Бланк заказа'!$B$236:$B$236</definedName>
    <definedName name="ProductId68">'Бланк заказа'!$B$240:$B$240</definedName>
    <definedName name="ProductId69">'Бланк заказа'!$B$241:$B$241</definedName>
    <definedName name="ProductId7">'Бланк заказа'!$B$39:$B$39</definedName>
    <definedName name="ProductId70">'Бланк заказа'!$B$245:$B$245</definedName>
    <definedName name="ProductId71">'Бланк заказа'!$B$246:$B$246</definedName>
    <definedName name="ProductId72">'Бланк заказа'!$B$251:$B$251</definedName>
    <definedName name="ProductId73">'Бланк заказа'!$B$252:$B$252</definedName>
    <definedName name="ProductId74">'Бланк заказа'!$B$256:$B$256</definedName>
    <definedName name="ProductId75">'Бланк заказа'!$B$257:$B$257</definedName>
    <definedName name="ProductId76">'Бланк заказа'!$B$261:$B$261</definedName>
    <definedName name="ProductId8">'Бланк заказа'!$B$40:$B$40</definedName>
    <definedName name="ProductId9">'Бланк заказа'!$B$45:$B$45</definedName>
    <definedName name="Proxy">Setting!$B$20:$E$21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заказа'!$U$50:$U$50</definedName>
    <definedName name="SalesQty10_2">'Бланк заказа'!$W$50:$W$50</definedName>
    <definedName name="SalesQty10_3">'Бланк заказа'!$Y$50:$Y$50</definedName>
    <definedName name="SalesQty10_4">'Бланк заказа'!$AA$50:$AA$50</definedName>
    <definedName name="SalesQty11_1">'Бланк заказа'!$U$54:$U$54</definedName>
    <definedName name="SalesQty11_2">'Бланк заказа'!$W$54:$W$54</definedName>
    <definedName name="SalesQty11_3">'Бланк заказа'!$Y$54:$Y$54</definedName>
    <definedName name="SalesQty11_4">'Бланк заказа'!$AA$54:$AA$54</definedName>
    <definedName name="SalesQty12_1">'Бланк заказа'!$U$59:$U$59</definedName>
    <definedName name="SalesQty12_2">'Бланк заказа'!$W$59:$W$59</definedName>
    <definedName name="SalesQty12_3">'Бланк заказа'!$Y$59:$Y$59</definedName>
    <definedName name="SalesQty12_4">'Бланк заказа'!$AA$59:$AA$59</definedName>
    <definedName name="SalesQty13_1">'Бланк заказа'!$U$60:$U$60</definedName>
    <definedName name="SalesQty13_2">'Бланк заказа'!$W$60:$W$60</definedName>
    <definedName name="SalesQty13_3">'Бланк заказа'!$Y$60:$Y$60</definedName>
    <definedName name="SalesQty13_4">'Бланк заказа'!$AA$60:$AA$60</definedName>
    <definedName name="SalesQty14_1">'Бланк заказа'!$U$66:$U$66</definedName>
    <definedName name="SalesQty14_2">'Бланк заказа'!$W$66:$W$66</definedName>
    <definedName name="SalesQty14_3">'Бланк заказа'!$Y$66:$Y$66</definedName>
    <definedName name="SalesQty14_4">'Бланк заказа'!$AA$66:$AA$66</definedName>
    <definedName name="SalesQty15_1">'Бланк заказа'!$U$70:$U$70</definedName>
    <definedName name="SalesQty15_2">'Бланк заказа'!$W$70:$W$70</definedName>
    <definedName name="SalesQty15_3">'Бланк заказа'!$Y$70:$Y$70</definedName>
    <definedName name="SalesQty15_4">'Бланк заказа'!$AA$70:$AA$70</definedName>
    <definedName name="SalesQty16_1">'Бланк заказа'!$U$71:$U$71</definedName>
    <definedName name="SalesQty16_2">'Бланк заказа'!$W$71:$W$71</definedName>
    <definedName name="SalesQty16_3">'Бланк заказа'!$Y$71:$Y$71</definedName>
    <definedName name="SalesQty16_4">'Бланк заказа'!$AA$71:$AA$71</definedName>
    <definedName name="SalesQty17_1">'Бланк заказа'!$U$76:$U$76</definedName>
    <definedName name="SalesQty17_2">'Бланк заказа'!$W$76:$W$76</definedName>
    <definedName name="SalesQty17_3">'Бланк заказа'!$Y$76:$Y$76</definedName>
    <definedName name="SalesQty17_4">'Бланк заказа'!$AA$76:$AA$76</definedName>
    <definedName name="SalesQty18_1">'Бланк заказа'!$U$80:$U$80</definedName>
    <definedName name="SalesQty18_2">'Бланк заказа'!$W$80:$W$80</definedName>
    <definedName name="SalesQty18_3">'Бланк заказа'!$Y$80:$Y$80</definedName>
    <definedName name="SalesQty18_4">'Бланк заказа'!$AA$80:$AA$80</definedName>
    <definedName name="SalesQty19_1">'Бланк заказа'!$U$84:$U$84</definedName>
    <definedName name="SalesQty19_2">'Бланк заказа'!$W$84:$W$84</definedName>
    <definedName name="SalesQty19_3">'Бланк заказа'!$Y$84:$Y$84</definedName>
    <definedName name="SalesQty19_4">'Бланк заказа'!$AA$84:$AA$84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заказа'!$U$89:$U$89</definedName>
    <definedName name="SalesQty20_2">'Бланк заказа'!$W$89:$W$89</definedName>
    <definedName name="SalesQty20_3">'Бланк заказа'!$Y$89:$Y$89</definedName>
    <definedName name="SalesQty20_4">'Бланк заказа'!$AA$89:$AA$89</definedName>
    <definedName name="SalesQty21_1">'Бланк заказа'!$U$90:$U$90</definedName>
    <definedName name="SalesQty21_2">'Бланк заказа'!$W$90:$W$90</definedName>
    <definedName name="SalesQty21_3">'Бланк заказа'!$Y$90:$Y$90</definedName>
    <definedName name="SalesQty21_4">'Бланк заказа'!$AA$90:$AA$90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заказа'!$U$99:$U$99</definedName>
    <definedName name="SalesQty23_2">'Бланк заказа'!$W$99:$W$99</definedName>
    <definedName name="SalesQty23_3">'Бланк заказа'!$Y$99:$Y$99</definedName>
    <definedName name="SalesQty23_4">'Бланк заказа'!$AA$99:$AA$99</definedName>
    <definedName name="SalesQty24_1">'Бланк заказа'!$U$104:$U$104</definedName>
    <definedName name="SalesQty24_2">'Бланк заказа'!$W$104:$W$104</definedName>
    <definedName name="SalesQty24_3">'Бланк заказа'!$Y$104:$Y$104</definedName>
    <definedName name="SalesQty24_4">'Бланк заказа'!$AA$104:$AA$104</definedName>
    <definedName name="SalesQty25_1">'Бланк заказа'!$U$105:$U$105</definedName>
    <definedName name="SalesQty25_2">'Бланк заказа'!$W$105:$W$105</definedName>
    <definedName name="SalesQty25_3">'Бланк заказа'!$Y$105:$Y$105</definedName>
    <definedName name="SalesQty25_4">'Бланк заказа'!$AA$105:$AA$105</definedName>
    <definedName name="SalesQty26_1">'Бланк заказа'!$U$106:$U$106</definedName>
    <definedName name="SalesQty26_2">'Бланк заказа'!$W$106:$W$106</definedName>
    <definedName name="SalesQty26_3">'Бланк заказа'!$Y$106:$Y$106</definedName>
    <definedName name="SalesQty26_4">'Бланк заказа'!$AA$106:$AA$106</definedName>
    <definedName name="SalesQty27_1">'Бланк заказа'!$U$107:$U$107</definedName>
    <definedName name="SalesQty27_2">'Бланк заказа'!$W$107:$W$107</definedName>
    <definedName name="SalesQty27_3">'Бланк заказа'!$Y$107:$Y$107</definedName>
    <definedName name="SalesQty27_4">'Бланк заказа'!$AA$107:$AA$107</definedName>
    <definedName name="SalesQty28_1">'Бланк заказа'!$U$112:$U$112</definedName>
    <definedName name="SalesQty28_2">'Бланк заказа'!$W$112:$W$112</definedName>
    <definedName name="SalesQty28_3">'Бланк заказа'!$Y$112:$Y$112</definedName>
    <definedName name="SalesQty28_4">'Бланк заказа'!$AA$112:$AA$112</definedName>
    <definedName name="SalesQty29_1">'Бланк заказа'!$U$117:$U$117</definedName>
    <definedName name="SalesQty29_2">'Бланк заказа'!$W$117:$W$117</definedName>
    <definedName name="SalesQty29_3">'Бланк заказа'!$Y$117:$Y$117</definedName>
    <definedName name="SalesQty29_4">'Бланк заказа'!$AA$117:$AA$117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заказа'!$U$121:$U$121</definedName>
    <definedName name="SalesQty30_2">'Бланк заказа'!$W$121:$W$121</definedName>
    <definedName name="SalesQty30_3">'Бланк заказа'!$Y$121:$Y$121</definedName>
    <definedName name="SalesQty30_4">'Бланк заказа'!$AA$121:$AA$121</definedName>
    <definedName name="SalesQty31_1">'Бланк заказа'!$U$126:$U$126</definedName>
    <definedName name="SalesQty31_2">'Бланк заказа'!$W$126:$W$126</definedName>
    <definedName name="SalesQty31_3">'Бланк заказа'!$Y$126:$Y$126</definedName>
    <definedName name="SalesQty31_4">'Бланк заказа'!$AA$126:$AA$126</definedName>
    <definedName name="SalesQty32_1">'Бланк заказа'!$U$131:$U$131</definedName>
    <definedName name="SalesQty32_2">'Бланк заказа'!$W$131:$W$131</definedName>
    <definedName name="SalesQty32_3">'Бланк заказа'!$Y$131:$Y$131</definedName>
    <definedName name="SalesQty32_4">'Бланк заказа'!$AA$131:$AA$131</definedName>
    <definedName name="SalesQty33_1">'Бланк заказа'!$U$132:$U$132</definedName>
    <definedName name="SalesQty33_2">'Бланк заказа'!$W$132:$W$132</definedName>
    <definedName name="SalesQty33_3">'Бланк заказа'!$Y$132:$Y$132</definedName>
    <definedName name="SalesQty33_4">'Бланк заказа'!$AA$132:$AA$132</definedName>
    <definedName name="SalesQty34_1">'Бланк заказа'!$U$136:$U$136</definedName>
    <definedName name="SalesQty34_2">'Бланк заказа'!$W$136:$W$136</definedName>
    <definedName name="SalesQty34_3">'Бланк заказа'!$Y$136:$Y$136</definedName>
    <definedName name="SalesQty34_4">'Бланк заказа'!$AA$136:$AA$136</definedName>
    <definedName name="SalesQty35_1">'Бланк заказа'!$U$141:$U$141</definedName>
    <definedName name="SalesQty35_2">'Бланк заказа'!$W$141:$W$141</definedName>
    <definedName name="SalesQty35_3">'Бланк заказа'!$Y$141:$Y$141</definedName>
    <definedName name="SalesQty35_4">'Бланк заказа'!$AA$141:$AA$141</definedName>
    <definedName name="SalesQty36_1">'Бланк заказа'!$U$146:$U$146</definedName>
    <definedName name="SalesQty36_2">'Бланк заказа'!$W$146:$W$146</definedName>
    <definedName name="SalesQty36_3">'Бланк заказа'!$Y$146:$Y$146</definedName>
    <definedName name="SalesQty36_4">'Бланк заказа'!$AA$146:$AA$146</definedName>
    <definedName name="SalesQty37_1">'Бланк заказа'!$U$150:$U$150</definedName>
    <definedName name="SalesQty37_2">'Бланк заказа'!$W$150:$W$150</definedName>
    <definedName name="SalesQty37_3">'Бланк заказа'!$Y$150:$Y$150</definedName>
    <definedName name="SalesQty37_4">'Бланк заказа'!$AA$150:$AA$150</definedName>
    <definedName name="SalesQty38_1">'Бланк заказа'!$U$156:$U$156</definedName>
    <definedName name="SalesQty38_2">'Бланк заказа'!$W$156:$W$156</definedName>
    <definedName name="SalesQty38_3">'Бланк заказа'!$Y$156:$Y$156</definedName>
    <definedName name="SalesQty38_4">'Бланк заказа'!$AA$156:$AA$156</definedName>
    <definedName name="SalesQty39_1">'Бланк заказа'!$U$157:$U$157</definedName>
    <definedName name="SalesQty39_2">'Бланк заказа'!$W$157:$W$157</definedName>
    <definedName name="SalesQty39_3">'Бланк заказа'!$Y$157:$Y$157</definedName>
    <definedName name="SalesQty39_4">'Бланк заказа'!$AA$157:$AA$157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заказа'!$U$161:$U$161</definedName>
    <definedName name="SalesQty40_2">'Бланк заказа'!$W$161:$W$161</definedName>
    <definedName name="SalesQty40_3">'Бланк заказа'!$Y$161:$Y$161</definedName>
    <definedName name="SalesQty40_4">'Бланк заказа'!$AA$161:$AA$161</definedName>
    <definedName name="SalesQty41_1">'Бланк заказа'!$U$165:$U$165</definedName>
    <definedName name="SalesQty41_2">'Бланк заказа'!$W$165:$W$165</definedName>
    <definedName name="SalesQty41_3">'Бланк заказа'!$Y$165:$Y$165</definedName>
    <definedName name="SalesQty41_4">'Бланк заказа'!$AA$165:$AA$165</definedName>
    <definedName name="SalesQty42_1">'Бланк заказа'!$U$171:$U$171</definedName>
    <definedName name="SalesQty42_2">'Бланк заказа'!$W$171:$W$171</definedName>
    <definedName name="SalesQty42_3">'Бланк заказа'!$Y$171:$Y$171</definedName>
    <definedName name="SalesQty42_4">'Бланк заказа'!$AA$171:$AA$171</definedName>
    <definedName name="SalesQty43_1">'Бланк заказа'!$U$172:$U$172</definedName>
    <definedName name="SalesQty43_2">'Бланк заказа'!$W$172:$W$172</definedName>
    <definedName name="SalesQty43_3">'Бланк заказа'!$Y$172:$Y$172</definedName>
    <definedName name="SalesQty43_4">'Бланк заказа'!$AA$172:$AA$172</definedName>
    <definedName name="SalesQty44_1">'Бланк заказа'!$U$176:$U$176</definedName>
    <definedName name="SalesQty44_2">'Бланк заказа'!$W$176:$W$176</definedName>
    <definedName name="SalesQty44_3">'Бланк заказа'!$Y$176:$Y$176</definedName>
    <definedName name="SalesQty44_4">'Бланк заказа'!$AA$176:$AA$176</definedName>
    <definedName name="SalesQty45_1">'Бланк заказа'!$U$181:$U$181</definedName>
    <definedName name="SalesQty45_2">'Бланк заказа'!$W$181:$W$181</definedName>
    <definedName name="SalesQty45_3">'Бланк заказа'!$Y$181:$Y$181</definedName>
    <definedName name="SalesQty45_4">'Бланк заказа'!$AA$181:$AA$181</definedName>
    <definedName name="SalesQty46_1">'Бланк заказа'!$U$182:$U$182</definedName>
    <definedName name="SalesQty46_2">'Бланк заказа'!$W$182:$W$182</definedName>
    <definedName name="SalesQty46_3">'Бланк заказа'!$Y$182:$Y$182</definedName>
    <definedName name="SalesQty46_4">'Бланк заказа'!$AA$182:$AA$182</definedName>
    <definedName name="SalesQty47_1">'Бланк заказа'!$U$186:$U$186</definedName>
    <definedName name="SalesQty47_2">'Бланк заказа'!$W$186:$W$186</definedName>
    <definedName name="SalesQty47_3">'Бланк заказа'!$Y$186:$Y$186</definedName>
    <definedName name="SalesQty47_4">'Бланк заказа'!$AA$186:$AA$186</definedName>
    <definedName name="SalesQty48_1">'Бланк заказа'!$U$187:$U$187</definedName>
    <definedName name="SalesQty48_2">'Бланк заказа'!$W$187:$W$187</definedName>
    <definedName name="SalesQty48_3">'Бланк заказа'!$Y$187:$Y$187</definedName>
    <definedName name="SalesQty48_4">'Бланк заказа'!$AA$187:$AA$187</definedName>
    <definedName name="SalesQty49_1">'Бланк заказа'!$U$188:$U$188</definedName>
    <definedName name="SalesQty49_2">'Бланк заказа'!$W$188:$W$188</definedName>
    <definedName name="SalesQty49_3">'Бланк заказа'!$Y$188:$Y$188</definedName>
    <definedName name="SalesQty49_4">'Бланк заказа'!$AA$188:$AA$188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заказа'!$U$193:$U$193</definedName>
    <definedName name="SalesQty50_2">'Бланк заказа'!$W$193:$W$193</definedName>
    <definedName name="SalesQty50_3">'Бланк заказа'!$Y$193:$Y$193</definedName>
    <definedName name="SalesQty50_4">'Бланк заказа'!$AA$193:$AA$193</definedName>
    <definedName name="SalesQty51_1">'Бланк заказа'!$U$194:$U$194</definedName>
    <definedName name="SalesQty51_2">'Бланк заказа'!$W$194:$W$194</definedName>
    <definedName name="SalesQty51_3">'Бланк заказа'!$Y$194:$Y$194</definedName>
    <definedName name="SalesQty51_4">'Бланк заказа'!$AA$194:$AA$194</definedName>
    <definedName name="SalesQty52_1">'Бланк заказа'!$U$199:$U$199</definedName>
    <definedName name="SalesQty52_2">'Бланк заказа'!$W$199:$W$199</definedName>
    <definedName name="SalesQty52_3">'Бланк заказа'!$Y$199:$Y$199</definedName>
    <definedName name="SalesQty52_4">'Бланк заказа'!$AA$199:$AA$199</definedName>
    <definedName name="SalesQty53_1">'Бланк заказа'!$U$200:$U$200</definedName>
    <definedName name="SalesQty53_2">'Бланк заказа'!$W$200:$W$200</definedName>
    <definedName name="SalesQty53_3">'Бланк заказа'!$Y$200:$Y$200</definedName>
    <definedName name="SalesQty53_4">'Бланк заказа'!$AA$200:$AA$200</definedName>
    <definedName name="SalesQty54_1">'Бланк заказа'!$U$204:$U$204</definedName>
    <definedName name="SalesQty54_2">'Бланк заказа'!$W$204:$W$204</definedName>
    <definedName name="SalesQty54_3">'Бланк заказа'!$Y$204:$Y$204</definedName>
    <definedName name="SalesQty54_4">'Бланк заказа'!$AA$204:$AA$204</definedName>
    <definedName name="SalesQty55_1">'Бланк заказа'!$U$210:$U$210</definedName>
    <definedName name="SalesQty55_2">'Бланк заказа'!$W$210:$W$210</definedName>
    <definedName name="SalesQty55_3">'Бланк заказа'!$Y$210:$Y$210</definedName>
    <definedName name="SalesQty55_4">'Бланк заказа'!$AA$210:$AA$210</definedName>
    <definedName name="SalesQty56_1">'Бланк заказа'!$U$211:$U$211</definedName>
    <definedName name="SalesQty56_2">'Бланк заказа'!$W$211:$W$211</definedName>
    <definedName name="SalesQty56_3">'Бланк заказа'!$Y$211:$Y$211</definedName>
    <definedName name="SalesQty56_4">'Бланк заказа'!$AA$211:$AA$211</definedName>
    <definedName name="SalesQty57_1">'Бланк заказа'!$U$212:$U$212</definedName>
    <definedName name="SalesQty57_2">'Бланк заказа'!$W$212:$W$212</definedName>
    <definedName name="SalesQty57_3">'Бланк заказа'!$Y$212:$Y$212</definedName>
    <definedName name="SalesQty57_4">'Бланк заказа'!$AA$212:$AA$212</definedName>
    <definedName name="SalesQty58_1">'Бланк заказа'!$U$213:$U$213</definedName>
    <definedName name="SalesQty58_2">'Бланк заказа'!$W$213:$W$213</definedName>
    <definedName name="SalesQty58_3">'Бланк заказа'!$Y$213:$Y$213</definedName>
    <definedName name="SalesQty58_4">'Бланк заказа'!$AA$213:$AA$213</definedName>
    <definedName name="SalesQty59_1">'Бланк заказа'!$U$214:$U$214</definedName>
    <definedName name="SalesQty59_2">'Бланк заказа'!$W$214:$W$214</definedName>
    <definedName name="SalesQty59_3">'Бланк заказа'!$Y$214:$Y$214</definedName>
    <definedName name="SalesQty59_4">'Бланк заказа'!$AA$214:$AA$214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заказа'!$U$215:$U$215</definedName>
    <definedName name="SalesQty60_2">'Бланк заказа'!$W$215:$W$215</definedName>
    <definedName name="SalesQty60_3">'Бланк заказа'!$Y$215:$Y$215</definedName>
    <definedName name="SalesQty60_4">'Бланк заказа'!$AA$215:$AA$215</definedName>
    <definedName name="SalesQty61_1">'Бланк заказа'!$U$219:$U$219</definedName>
    <definedName name="SalesQty61_2">'Бланк заказа'!$W$219:$W$219</definedName>
    <definedName name="SalesQty61_3">'Бланк заказа'!$Y$219:$Y$219</definedName>
    <definedName name="SalesQty61_4">'Бланк заказа'!$AA$219:$AA$219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заказа'!$U$229:$U$229</definedName>
    <definedName name="SalesQty63_2">'Бланк заказа'!$W$229:$W$229</definedName>
    <definedName name="SalesQty63_3">'Бланк заказа'!$Y$229:$Y$229</definedName>
    <definedName name="SalesQty63_4">'Бланк заказа'!$AA$229:$AA$229</definedName>
    <definedName name="SalesQty64_1">'Бланк заказа'!$U$230:$U$230</definedName>
    <definedName name="SalesQty64_2">'Бланк заказа'!$W$230:$W$230</definedName>
    <definedName name="SalesQty64_3">'Бланк заказа'!$Y$230:$Y$230</definedName>
    <definedName name="SalesQty64_4">'Бланк заказа'!$AA$230:$AA$230</definedName>
    <definedName name="SalesQty65_1">'Бланк заказа'!$U$231:$U$231</definedName>
    <definedName name="SalesQty65_2">'Бланк заказа'!$W$231:$W$231</definedName>
    <definedName name="SalesQty65_3">'Бланк заказа'!$Y$231:$Y$231</definedName>
    <definedName name="SalesQty65_4">'Бланк заказа'!$AA$231:$AA$231</definedName>
    <definedName name="SalesQty66_1">'Бланк заказа'!$U$232:$U$232</definedName>
    <definedName name="SalesQty66_2">'Бланк заказа'!$W$232:$W$232</definedName>
    <definedName name="SalesQty66_3">'Бланк заказа'!$Y$232:$Y$232</definedName>
    <definedName name="SalesQty66_4">'Бланк заказа'!$AA$232:$AA$232</definedName>
    <definedName name="SalesQty67_1">'Бланк заказа'!$U$236:$U$236</definedName>
    <definedName name="SalesQty67_2">'Бланк заказа'!$W$236:$W$236</definedName>
    <definedName name="SalesQty67_3">'Бланк заказа'!$Y$236:$Y$236</definedName>
    <definedName name="SalesQty67_4">'Бланк заказа'!$AA$236:$AA$236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заказа'!$U$241:$U$241</definedName>
    <definedName name="SalesQty69_2">'Бланк заказа'!$W$241:$W$241</definedName>
    <definedName name="SalesQty69_3">'Бланк заказа'!$Y$241:$Y$241</definedName>
    <definedName name="SalesQty69_4">'Бланк заказа'!$AA$241:$AA$241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заказа'!$U$245:$U$245</definedName>
    <definedName name="SalesQty70_2">'Бланк заказа'!$W$245:$W$245</definedName>
    <definedName name="SalesQty70_3">'Бланк заказа'!$Y$245:$Y$245</definedName>
    <definedName name="SalesQty70_4">'Бланк заказа'!$AA$245:$AA$245</definedName>
    <definedName name="SalesQty71_1">'Бланк заказа'!$U$246:$U$246</definedName>
    <definedName name="SalesQty71_2">'Бланк заказа'!$W$246:$W$246</definedName>
    <definedName name="SalesQty71_3">'Бланк заказа'!$Y$246:$Y$246</definedName>
    <definedName name="SalesQty71_4">'Бланк заказа'!$AA$246:$AA$246</definedName>
    <definedName name="SalesQty72_1">'Бланк заказа'!$U$251:$U$251</definedName>
    <definedName name="SalesQty72_2">'Бланк заказа'!$W$251:$W$251</definedName>
    <definedName name="SalesQty72_3">'Бланк заказа'!$Y$251:$Y$251</definedName>
    <definedName name="SalesQty72_4">'Бланк заказа'!$AA$251:$AA$251</definedName>
    <definedName name="SalesQty73_1">'Бланк заказа'!$U$252:$U$252</definedName>
    <definedName name="SalesQty73_2">'Бланк заказа'!$W$252:$W$252</definedName>
    <definedName name="SalesQty73_3">'Бланк заказа'!$Y$252:$Y$252</definedName>
    <definedName name="SalesQty73_4">'Бланк заказа'!$AA$252:$AA$252</definedName>
    <definedName name="SalesQty74_1">'Бланк заказа'!$U$256:$U$256</definedName>
    <definedName name="SalesQty74_2">'Бланк заказа'!$W$256:$W$256</definedName>
    <definedName name="SalesQty74_3">'Бланк заказа'!$Y$256:$Y$256</definedName>
    <definedName name="SalesQty74_4">'Бланк заказа'!$AA$256:$AA$256</definedName>
    <definedName name="SalesQty75_1">'Бланк заказа'!$U$257:$U$257</definedName>
    <definedName name="SalesQty75_2">'Бланк заказа'!$W$257:$W$257</definedName>
    <definedName name="SalesQty75_3">'Бланк заказа'!$Y$257:$Y$257</definedName>
    <definedName name="SalesQty75_4">'Бланк заказа'!$AA$257:$AA$257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8_1">'Бланк заказа'!$U$40:$U$40</definedName>
    <definedName name="SalesQty8_2">'Бланк заказа'!$W$40:$W$40</definedName>
    <definedName name="SalesQty8_3">'Бланк заказа'!$Y$40:$Y$40</definedName>
    <definedName name="SalesQty8_4">'Бланк заказа'!$AA$40:$AA$40</definedName>
    <definedName name="SalesQty9_1">'Бланк заказа'!$U$45:$U$45</definedName>
    <definedName name="SalesQty9_2">'Бланк заказа'!$W$45:$W$45</definedName>
    <definedName name="SalesQty9_3">'Бланк заказа'!$Y$45:$Y$45</definedName>
    <definedName name="SalesQty9_4">'Бланк заказа'!$AA$45:$AA$45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заказа'!$V$50:$V$50</definedName>
    <definedName name="SalesRoundBox10_2">'Бланк заказа'!$X$50:$X$50</definedName>
    <definedName name="SalesRoundBox10_3">'Бланк заказа'!$Z$50:$Z$50</definedName>
    <definedName name="SalesRoundBox10_4">'Бланк заказа'!$AB$50:$AB$50</definedName>
    <definedName name="SalesRoundBox11_1">'Бланк заказа'!$V$54:$V$54</definedName>
    <definedName name="SalesRoundBox11_2">'Бланк заказа'!$X$54:$X$54</definedName>
    <definedName name="SalesRoundBox11_3">'Бланк заказа'!$Z$54:$Z$54</definedName>
    <definedName name="SalesRoundBox11_4">'Бланк заказа'!$AB$54:$AB$54</definedName>
    <definedName name="SalesRoundBox12_1">'Бланк заказа'!$V$59:$V$59</definedName>
    <definedName name="SalesRoundBox12_2">'Бланк заказа'!$X$59:$X$59</definedName>
    <definedName name="SalesRoundBox12_3">'Бланк заказа'!$Z$59:$Z$59</definedName>
    <definedName name="SalesRoundBox12_4">'Бланк заказа'!$AB$59:$AB$59</definedName>
    <definedName name="SalesRoundBox13_1">'Бланк заказа'!$V$60:$V$60</definedName>
    <definedName name="SalesRoundBox13_2">'Бланк заказа'!$X$60:$X$60</definedName>
    <definedName name="SalesRoundBox13_3">'Бланк заказа'!$Z$60:$Z$60</definedName>
    <definedName name="SalesRoundBox13_4">'Бланк заказа'!$AB$60:$AB$60</definedName>
    <definedName name="SalesRoundBox14_1">'Бланк заказа'!$V$66:$V$66</definedName>
    <definedName name="SalesRoundBox14_2">'Бланк заказа'!$X$66:$X$66</definedName>
    <definedName name="SalesRoundBox14_3">'Бланк заказа'!$Z$66:$Z$66</definedName>
    <definedName name="SalesRoundBox14_4">'Бланк заказа'!$AB$66:$AB$66</definedName>
    <definedName name="SalesRoundBox15_1">'Бланк заказа'!$V$70:$V$70</definedName>
    <definedName name="SalesRoundBox15_2">'Бланк заказа'!$X$70:$X$70</definedName>
    <definedName name="SalesRoundBox15_3">'Бланк заказа'!$Z$70:$Z$70</definedName>
    <definedName name="SalesRoundBox15_4">'Бланк заказа'!$AB$70:$AB$70</definedName>
    <definedName name="SalesRoundBox16_1">'Бланк заказа'!$V$71:$V$71</definedName>
    <definedName name="SalesRoundBox16_2">'Бланк заказа'!$X$71:$X$71</definedName>
    <definedName name="SalesRoundBox16_3">'Бланк заказа'!$Z$71:$Z$71</definedName>
    <definedName name="SalesRoundBox16_4">'Бланк заказа'!$AB$71:$AB$71</definedName>
    <definedName name="SalesRoundBox17_1">'Бланк заказа'!$V$76:$V$76</definedName>
    <definedName name="SalesRoundBox17_2">'Бланк заказа'!$X$76:$X$76</definedName>
    <definedName name="SalesRoundBox17_3">'Бланк заказа'!$Z$76:$Z$76</definedName>
    <definedName name="SalesRoundBox17_4">'Бланк заказа'!$AB$76:$AB$76</definedName>
    <definedName name="SalesRoundBox18_1">'Бланк заказа'!$V$80:$V$80</definedName>
    <definedName name="SalesRoundBox18_2">'Бланк заказа'!$X$80:$X$80</definedName>
    <definedName name="SalesRoundBox18_3">'Бланк заказа'!$Z$80:$Z$80</definedName>
    <definedName name="SalesRoundBox18_4">'Бланк заказа'!$AB$80:$AB$80</definedName>
    <definedName name="SalesRoundBox19_1">'Бланк заказа'!$V$84:$V$84</definedName>
    <definedName name="SalesRoundBox19_2">'Бланк заказа'!$X$84:$X$84</definedName>
    <definedName name="SalesRoundBox19_3">'Бланк заказа'!$Z$84:$Z$84</definedName>
    <definedName name="SalesRoundBox19_4">'Бланк заказа'!$AB$84:$AB$84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заказа'!$V$89:$V$89</definedName>
    <definedName name="SalesRoundBox20_2">'Бланк заказа'!$X$89:$X$89</definedName>
    <definedName name="SalesRoundBox20_3">'Бланк заказа'!$Z$89:$Z$89</definedName>
    <definedName name="SalesRoundBox20_4">'Бланк заказа'!$AB$89:$AB$89</definedName>
    <definedName name="SalesRoundBox21_1">'Бланк заказа'!$V$90:$V$90</definedName>
    <definedName name="SalesRoundBox21_2">'Бланк заказа'!$X$90:$X$90</definedName>
    <definedName name="SalesRoundBox21_3">'Бланк заказа'!$Z$90:$Z$90</definedName>
    <definedName name="SalesRoundBox21_4">'Бланк заказа'!$AB$90:$AB$90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заказа'!$V$99:$V$99</definedName>
    <definedName name="SalesRoundBox23_2">'Бланк заказа'!$X$99:$X$99</definedName>
    <definedName name="SalesRoundBox23_3">'Бланк заказа'!$Z$99:$Z$99</definedName>
    <definedName name="SalesRoundBox23_4">'Бланк заказа'!$AB$99:$AB$99</definedName>
    <definedName name="SalesRoundBox24_1">'Бланк заказа'!$V$104:$V$104</definedName>
    <definedName name="SalesRoundBox24_2">'Бланк заказа'!$X$104:$X$104</definedName>
    <definedName name="SalesRoundBox24_3">'Бланк заказа'!$Z$104:$Z$104</definedName>
    <definedName name="SalesRoundBox24_4">'Бланк заказа'!$AB$104:$AB$104</definedName>
    <definedName name="SalesRoundBox25_1">'Бланк заказа'!$V$105:$V$105</definedName>
    <definedName name="SalesRoundBox25_2">'Бланк заказа'!$X$105:$X$105</definedName>
    <definedName name="SalesRoundBox25_3">'Бланк заказа'!$Z$105:$Z$105</definedName>
    <definedName name="SalesRoundBox25_4">'Бланк заказа'!$AB$105:$AB$105</definedName>
    <definedName name="SalesRoundBox26_1">'Бланк заказа'!$V$106:$V$106</definedName>
    <definedName name="SalesRoundBox26_2">'Бланк заказа'!$X$106:$X$106</definedName>
    <definedName name="SalesRoundBox26_3">'Бланк заказа'!$Z$106:$Z$106</definedName>
    <definedName name="SalesRoundBox26_4">'Бланк заказа'!$AB$106:$AB$106</definedName>
    <definedName name="SalesRoundBox27_1">'Бланк заказа'!$V$107:$V$107</definedName>
    <definedName name="SalesRoundBox27_2">'Бланк заказа'!$X$107:$X$107</definedName>
    <definedName name="SalesRoundBox27_3">'Бланк заказа'!$Z$107:$Z$107</definedName>
    <definedName name="SalesRoundBox27_4">'Бланк заказа'!$AB$107:$AB$107</definedName>
    <definedName name="SalesRoundBox28_1">'Бланк заказа'!$V$112:$V$112</definedName>
    <definedName name="SalesRoundBox28_2">'Бланк заказа'!$X$112:$X$112</definedName>
    <definedName name="SalesRoundBox28_3">'Бланк заказа'!$Z$112:$Z$112</definedName>
    <definedName name="SalesRoundBox28_4">'Бланк заказа'!$AB$112:$AB$112</definedName>
    <definedName name="SalesRoundBox29_1">'Бланк заказа'!$V$117:$V$117</definedName>
    <definedName name="SalesRoundBox29_2">'Бланк заказа'!$X$117:$X$117</definedName>
    <definedName name="SalesRoundBox29_3">'Бланк заказа'!$Z$117:$Z$117</definedName>
    <definedName name="SalesRoundBox29_4">'Бланк заказа'!$AB$117:$AB$117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заказа'!$V$121:$V$121</definedName>
    <definedName name="SalesRoundBox30_2">'Бланк заказа'!$X$121:$X$121</definedName>
    <definedName name="SalesRoundBox30_3">'Бланк заказа'!$Z$121:$Z$121</definedName>
    <definedName name="SalesRoundBox30_4">'Бланк заказа'!$AB$121:$AB$121</definedName>
    <definedName name="SalesRoundBox31_1">'Бланк заказа'!$V$126:$V$126</definedName>
    <definedName name="SalesRoundBox31_2">'Бланк заказа'!$X$126:$X$126</definedName>
    <definedName name="SalesRoundBox31_3">'Бланк заказа'!$Z$126:$Z$126</definedName>
    <definedName name="SalesRoundBox31_4">'Бланк заказа'!$AB$126:$AB$126</definedName>
    <definedName name="SalesRoundBox32_1">'Бланк заказа'!$V$131:$V$131</definedName>
    <definedName name="SalesRoundBox32_2">'Бланк заказа'!$X$131:$X$131</definedName>
    <definedName name="SalesRoundBox32_3">'Бланк заказа'!$Z$131:$Z$131</definedName>
    <definedName name="SalesRoundBox32_4">'Бланк заказа'!$AB$131:$AB$131</definedName>
    <definedName name="SalesRoundBox33_1">'Бланк заказа'!$V$132:$V$132</definedName>
    <definedName name="SalesRoundBox33_2">'Бланк заказа'!$X$132:$X$132</definedName>
    <definedName name="SalesRoundBox33_3">'Бланк заказа'!$Z$132:$Z$132</definedName>
    <definedName name="SalesRoundBox33_4">'Бланк заказа'!$AB$132:$AB$132</definedName>
    <definedName name="SalesRoundBox34_1">'Бланк заказа'!$V$136:$V$136</definedName>
    <definedName name="SalesRoundBox34_2">'Бланк заказа'!$X$136:$X$136</definedName>
    <definedName name="SalesRoundBox34_3">'Бланк заказа'!$Z$136:$Z$136</definedName>
    <definedName name="SalesRoundBox34_4">'Бланк заказа'!$AB$136:$AB$136</definedName>
    <definedName name="SalesRoundBox35_1">'Бланк заказа'!$V$141:$V$141</definedName>
    <definedName name="SalesRoundBox35_2">'Бланк заказа'!$X$141:$X$141</definedName>
    <definedName name="SalesRoundBox35_3">'Бланк заказа'!$Z$141:$Z$141</definedName>
    <definedName name="SalesRoundBox35_4">'Бланк заказа'!$AB$141:$AB$141</definedName>
    <definedName name="SalesRoundBox36_1">'Бланк заказа'!$V$146:$V$146</definedName>
    <definedName name="SalesRoundBox36_2">'Бланк заказа'!$X$146:$X$146</definedName>
    <definedName name="SalesRoundBox36_3">'Бланк заказа'!$Z$146:$Z$146</definedName>
    <definedName name="SalesRoundBox36_4">'Бланк заказа'!$AB$146:$AB$146</definedName>
    <definedName name="SalesRoundBox37_1">'Бланк заказа'!$V$150:$V$150</definedName>
    <definedName name="SalesRoundBox37_2">'Бланк заказа'!$X$150:$X$150</definedName>
    <definedName name="SalesRoundBox37_3">'Бланк заказа'!$Z$150:$Z$150</definedName>
    <definedName name="SalesRoundBox37_4">'Бланк заказа'!$AB$150:$AB$150</definedName>
    <definedName name="SalesRoundBox38_1">'Бланк заказа'!$V$156:$V$156</definedName>
    <definedName name="SalesRoundBox38_2">'Бланк заказа'!$X$156:$X$156</definedName>
    <definedName name="SalesRoundBox38_3">'Бланк заказа'!$Z$156:$Z$156</definedName>
    <definedName name="SalesRoundBox38_4">'Бланк заказа'!$AB$156:$AB$156</definedName>
    <definedName name="SalesRoundBox39_1">'Бланк заказа'!$V$157:$V$157</definedName>
    <definedName name="SalesRoundBox39_2">'Бланк заказа'!$X$157:$X$157</definedName>
    <definedName name="SalesRoundBox39_3">'Бланк заказа'!$Z$157:$Z$157</definedName>
    <definedName name="SalesRoundBox39_4">'Бланк заказа'!$AB$157:$AB$157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заказа'!$V$161:$V$161</definedName>
    <definedName name="SalesRoundBox40_2">'Бланк заказа'!$X$161:$X$161</definedName>
    <definedName name="SalesRoundBox40_3">'Бланк заказа'!$Z$161:$Z$161</definedName>
    <definedName name="SalesRoundBox40_4">'Бланк заказа'!$AB$161:$AB$161</definedName>
    <definedName name="SalesRoundBox41_1">'Бланк заказа'!$V$165:$V$165</definedName>
    <definedName name="SalesRoundBox41_2">'Бланк заказа'!$X$165:$X$165</definedName>
    <definedName name="SalesRoundBox41_3">'Бланк заказа'!$Z$165:$Z$165</definedName>
    <definedName name="SalesRoundBox41_4">'Бланк заказа'!$AB$165:$AB$165</definedName>
    <definedName name="SalesRoundBox42_1">'Бланк заказа'!$V$171:$V$171</definedName>
    <definedName name="SalesRoundBox42_2">'Бланк заказа'!$X$171:$X$171</definedName>
    <definedName name="SalesRoundBox42_3">'Бланк заказа'!$Z$171:$Z$171</definedName>
    <definedName name="SalesRoundBox42_4">'Бланк заказа'!$AB$171:$AB$171</definedName>
    <definedName name="SalesRoundBox43_1">'Бланк заказа'!$V$172:$V$172</definedName>
    <definedName name="SalesRoundBox43_2">'Бланк заказа'!$X$172:$X$172</definedName>
    <definedName name="SalesRoundBox43_3">'Бланк заказа'!$Z$172:$Z$172</definedName>
    <definedName name="SalesRoundBox43_4">'Бланк заказа'!$AB$172:$AB$172</definedName>
    <definedName name="SalesRoundBox44_1">'Бланк заказа'!$V$176:$V$176</definedName>
    <definedName name="SalesRoundBox44_2">'Бланк заказа'!$X$176:$X$176</definedName>
    <definedName name="SalesRoundBox44_3">'Бланк заказа'!$Z$176:$Z$176</definedName>
    <definedName name="SalesRoundBox44_4">'Бланк заказа'!$AB$176:$AB$176</definedName>
    <definedName name="SalesRoundBox45_1">'Бланк заказа'!$V$181:$V$181</definedName>
    <definedName name="SalesRoundBox45_2">'Бланк заказа'!$X$181:$X$181</definedName>
    <definedName name="SalesRoundBox45_3">'Бланк заказа'!$Z$181:$Z$181</definedName>
    <definedName name="SalesRoundBox45_4">'Бланк заказа'!$AB$181:$AB$181</definedName>
    <definedName name="SalesRoundBox46_1">'Бланк заказа'!$V$182:$V$182</definedName>
    <definedName name="SalesRoundBox46_2">'Бланк заказа'!$X$182:$X$182</definedName>
    <definedName name="SalesRoundBox46_3">'Бланк заказа'!$Z$182:$Z$182</definedName>
    <definedName name="SalesRoundBox46_4">'Бланк заказа'!$AB$182:$AB$182</definedName>
    <definedName name="SalesRoundBox47_1">'Бланк заказа'!$V$186:$V$186</definedName>
    <definedName name="SalesRoundBox47_2">'Бланк заказа'!$X$186:$X$186</definedName>
    <definedName name="SalesRoundBox47_3">'Бланк заказа'!$Z$186:$Z$186</definedName>
    <definedName name="SalesRoundBox47_4">'Бланк заказа'!$AB$186:$AB$186</definedName>
    <definedName name="SalesRoundBox48_1">'Бланк заказа'!$V$187:$V$187</definedName>
    <definedName name="SalesRoundBox48_2">'Бланк заказа'!$X$187:$X$187</definedName>
    <definedName name="SalesRoundBox48_3">'Бланк заказа'!$Z$187:$Z$187</definedName>
    <definedName name="SalesRoundBox48_4">'Бланк заказа'!$AB$187:$AB$187</definedName>
    <definedName name="SalesRoundBox49_1">'Бланк заказа'!$V$188:$V$188</definedName>
    <definedName name="SalesRoundBox49_2">'Бланк заказа'!$X$188:$X$188</definedName>
    <definedName name="SalesRoundBox49_3">'Бланк заказа'!$Z$188:$Z$188</definedName>
    <definedName name="SalesRoundBox49_4">'Бланк заказа'!$AB$188:$AB$188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заказа'!$V$193:$V$193</definedName>
    <definedName name="SalesRoundBox50_2">'Бланк заказа'!$X$193:$X$193</definedName>
    <definedName name="SalesRoundBox50_3">'Бланк заказа'!$Z$193:$Z$193</definedName>
    <definedName name="SalesRoundBox50_4">'Бланк заказа'!$AB$193:$AB$193</definedName>
    <definedName name="SalesRoundBox51_1">'Бланк заказа'!$V$194:$V$194</definedName>
    <definedName name="SalesRoundBox51_2">'Бланк заказа'!$X$194:$X$194</definedName>
    <definedName name="SalesRoundBox51_3">'Бланк заказа'!$Z$194:$Z$194</definedName>
    <definedName name="SalesRoundBox51_4">'Бланк заказа'!$AB$194:$AB$194</definedName>
    <definedName name="SalesRoundBox52_1">'Бланк заказа'!$V$199:$V$199</definedName>
    <definedName name="SalesRoundBox52_2">'Бланк заказа'!$X$199:$X$199</definedName>
    <definedName name="SalesRoundBox52_3">'Бланк заказа'!$Z$199:$Z$199</definedName>
    <definedName name="SalesRoundBox52_4">'Бланк заказа'!$AB$199:$AB$199</definedName>
    <definedName name="SalesRoundBox53_1">'Бланк заказа'!$V$200:$V$200</definedName>
    <definedName name="SalesRoundBox53_2">'Бланк заказа'!$X$200:$X$200</definedName>
    <definedName name="SalesRoundBox53_3">'Бланк заказа'!$Z$200:$Z$200</definedName>
    <definedName name="SalesRoundBox53_4">'Бланк заказа'!$AB$200:$AB$200</definedName>
    <definedName name="SalesRoundBox54_1">'Бланк заказа'!$V$204:$V$204</definedName>
    <definedName name="SalesRoundBox54_2">'Бланк заказа'!$X$204:$X$204</definedName>
    <definedName name="SalesRoundBox54_3">'Бланк заказа'!$Z$204:$Z$204</definedName>
    <definedName name="SalesRoundBox54_4">'Бланк заказа'!$AB$204:$AB$204</definedName>
    <definedName name="SalesRoundBox55_1">'Бланк заказа'!$V$210:$V$210</definedName>
    <definedName name="SalesRoundBox55_2">'Бланк заказа'!$X$210:$X$210</definedName>
    <definedName name="SalesRoundBox55_3">'Бланк заказа'!$Z$210:$Z$210</definedName>
    <definedName name="SalesRoundBox55_4">'Бланк заказа'!$AB$210:$AB$210</definedName>
    <definedName name="SalesRoundBox56_1">'Бланк заказа'!$V$211:$V$211</definedName>
    <definedName name="SalesRoundBox56_2">'Бланк заказа'!$X$211:$X$211</definedName>
    <definedName name="SalesRoundBox56_3">'Бланк заказа'!$Z$211:$Z$211</definedName>
    <definedName name="SalesRoundBox56_4">'Бланк заказа'!$AB$211:$AB$211</definedName>
    <definedName name="SalesRoundBox57_1">'Бланк заказа'!$V$212:$V$212</definedName>
    <definedName name="SalesRoundBox57_2">'Бланк заказа'!$X$212:$X$212</definedName>
    <definedName name="SalesRoundBox57_3">'Бланк заказа'!$Z$212:$Z$212</definedName>
    <definedName name="SalesRoundBox57_4">'Бланк заказа'!$AB$212:$AB$212</definedName>
    <definedName name="SalesRoundBox58_1">'Бланк заказа'!$V$213:$V$213</definedName>
    <definedName name="SalesRoundBox58_2">'Бланк заказа'!$X$213:$X$213</definedName>
    <definedName name="SalesRoundBox58_3">'Бланк заказа'!$Z$213:$Z$213</definedName>
    <definedName name="SalesRoundBox58_4">'Бланк заказа'!$AB$213:$AB$213</definedName>
    <definedName name="SalesRoundBox59_1">'Бланк заказа'!$V$214:$V$214</definedName>
    <definedName name="SalesRoundBox59_2">'Бланк заказа'!$X$214:$X$214</definedName>
    <definedName name="SalesRoundBox59_3">'Бланк заказа'!$Z$214:$Z$214</definedName>
    <definedName name="SalesRoundBox59_4">'Бланк заказа'!$AB$214:$AB$214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заказа'!$V$215:$V$215</definedName>
    <definedName name="SalesRoundBox60_2">'Бланк заказа'!$X$215:$X$215</definedName>
    <definedName name="SalesRoundBox60_3">'Бланк заказа'!$Z$215:$Z$215</definedName>
    <definedName name="SalesRoundBox60_4">'Бланк заказа'!$AB$215:$AB$215</definedName>
    <definedName name="SalesRoundBox61_1">'Бланк заказа'!$V$219:$V$219</definedName>
    <definedName name="SalesRoundBox61_2">'Бланк заказа'!$X$219:$X$219</definedName>
    <definedName name="SalesRoundBox61_3">'Бланк заказа'!$Z$219:$Z$219</definedName>
    <definedName name="SalesRoundBox61_4">'Бланк заказа'!$AB$219:$AB$219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заказа'!$V$229:$V$229</definedName>
    <definedName name="SalesRoundBox63_2">'Бланк заказа'!$X$229:$X$229</definedName>
    <definedName name="SalesRoundBox63_3">'Бланк заказа'!$Z$229:$Z$229</definedName>
    <definedName name="SalesRoundBox63_4">'Бланк заказа'!$AB$229:$AB$229</definedName>
    <definedName name="SalesRoundBox64_1">'Бланк заказа'!$V$230:$V$230</definedName>
    <definedName name="SalesRoundBox64_2">'Бланк заказа'!$X$230:$X$230</definedName>
    <definedName name="SalesRoundBox64_3">'Бланк заказа'!$Z$230:$Z$230</definedName>
    <definedName name="SalesRoundBox64_4">'Бланк заказа'!$AB$230:$AB$230</definedName>
    <definedName name="SalesRoundBox65_1">'Бланк заказа'!$V$231:$V$231</definedName>
    <definedName name="SalesRoundBox65_2">'Бланк заказа'!$X$231:$X$231</definedName>
    <definedName name="SalesRoundBox65_3">'Бланк заказа'!$Z$231:$Z$231</definedName>
    <definedName name="SalesRoundBox65_4">'Бланк заказа'!$AB$231:$AB$231</definedName>
    <definedName name="SalesRoundBox66_1">'Бланк заказа'!$V$232:$V$232</definedName>
    <definedName name="SalesRoundBox66_2">'Бланк заказа'!$X$232:$X$232</definedName>
    <definedName name="SalesRoundBox66_3">'Бланк заказа'!$Z$232:$Z$232</definedName>
    <definedName name="SalesRoundBox66_4">'Бланк заказа'!$AB$232:$AB$232</definedName>
    <definedName name="SalesRoundBox67_1">'Бланк заказа'!$V$236:$V$236</definedName>
    <definedName name="SalesRoundBox67_2">'Бланк заказа'!$X$236:$X$236</definedName>
    <definedName name="SalesRoundBox67_3">'Бланк заказа'!$Z$236:$Z$236</definedName>
    <definedName name="SalesRoundBox67_4">'Бланк заказа'!$AB$236:$AB$236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заказа'!$V$241:$V$241</definedName>
    <definedName name="SalesRoundBox69_2">'Бланк заказа'!$X$241:$X$241</definedName>
    <definedName name="SalesRoundBox69_3">'Бланк заказа'!$Z$241:$Z$241</definedName>
    <definedName name="SalesRoundBox69_4">'Бланк заказа'!$AB$241:$AB$241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заказа'!$V$245:$V$245</definedName>
    <definedName name="SalesRoundBox70_2">'Бланк заказа'!$X$245:$X$245</definedName>
    <definedName name="SalesRoundBox70_3">'Бланк заказа'!$Z$245:$Z$245</definedName>
    <definedName name="SalesRoundBox70_4">'Бланк заказа'!$AB$245:$AB$245</definedName>
    <definedName name="SalesRoundBox71_1">'Бланк заказа'!$V$246:$V$246</definedName>
    <definedName name="SalesRoundBox71_2">'Бланк заказа'!$X$246:$X$246</definedName>
    <definedName name="SalesRoundBox71_3">'Бланк заказа'!$Z$246:$Z$246</definedName>
    <definedName name="SalesRoundBox71_4">'Бланк заказа'!$AB$246:$AB$246</definedName>
    <definedName name="SalesRoundBox72_1">'Бланк заказа'!$V$251:$V$251</definedName>
    <definedName name="SalesRoundBox72_2">'Бланк заказа'!$X$251:$X$251</definedName>
    <definedName name="SalesRoundBox72_3">'Бланк заказа'!$Z$251:$Z$251</definedName>
    <definedName name="SalesRoundBox72_4">'Бланк заказа'!$AB$251:$AB$251</definedName>
    <definedName name="SalesRoundBox73_1">'Бланк заказа'!$V$252:$V$252</definedName>
    <definedName name="SalesRoundBox73_2">'Бланк заказа'!$X$252:$X$252</definedName>
    <definedName name="SalesRoundBox73_3">'Бланк заказа'!$Z$252:$Z$252</definedName>
    <definedName name="SalesRoundBox73_4">'Бланк заказа'!$AB$252:$AB$252</definedName>
    <definedName name="SalesRoundBox74_1">'Бланк заказа'!$V$256:$V$256</definedName>
    <definedName name="SalesRoundBox74_2">'Бланк заказа'!$X$256:$X$256</definedName>
    <definedName name="SalesRoundBox74_3">'Бланк заказа'!$Z$256:$Z$256</definedName>
    <definedName name="SalesRoundBox74_4">'Бланк заказа'!$AB$256:$AB$256</definedName>
    <definedName name="SalesRoundBox75_1">'Бланк заказа'!$V$257:$V$257</definedName>
    <definedName name="SalesRoundBox75_2">'Бланк заказа'!$X$257:$X$257</definedName>
    <definedName name="SalesRoundBox75_3">'Бланк заказа'!$Z$257:$Z$257</definedName>
    <definedName name="SalesRoundBox75_4">'Бланк заказа'!$AB$257:$AB$257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8_1">'Бланк заказа'!$V$40:$V$40</definedName>
    <definedName name="SalesRoundBox8_2">'Бланк заказа'!$X$40:$X$40</definedName>
    <definedName name="SalesRoundBox8_3">'Бланк заказа'!$Z$40:$Z$40</definedName>
    <definedName name="SalesRoundBox8_4">'Бланк заказа'!$AB$40:$AB$40</definedName>
    <definedName name="SalesRoundBox9_1">'Бланк заказа'!$V$45:$V$45</definedName>
    <definedName name="SalesRoundBox9_2">'Бланк заказа'!$X$45:$X$45</definedName>
    <definedName name="SalesRoundBox9_3">'Бланк заказа'!$Z$45:$Z$45</definedName>
    <definedName name="SalesRoundBox9_4">'Бланк заказа'!$AB$45:$AB$45</definedName>
    <definedName name="Table">Setting!$B$6:$D$8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заказа'!$T$50:$T$50</definedName>
    <definedName name="UnitOfMeasure11">'Бланк заказа'!$T$54:$T$54</definedName>
    <definedName name="UnitOfMeasure12">'Бланк заказа'!$T$59:$T$59</definedName>
    <definedName name="UnitOfMeasure13">'Бланк заказа'!$T$60:$T$60</definedName>
    <definedName name="UnitOfMeasure14">'Бланк заказа'!$T$66:$T$66</definedName>
    <definedName name="UnitOfMeasure15">'Бланк заказа'!$T$70:$T$70</definedName>
    <definedName name="UnitOfMeasure16">'Бланк заказа'!$T$71:$T$71</definedName>
    <definedName name="UnitOfMeasure17">'Бланк заказа'!$T$76:$T$76</definedName>
    <definedName name="UnitOfMeasure18">'Бланк заказа'!$T$80:$T$80</definedName>
    <definedName name="UnitOfMeasure19">'Бланк заказа'!$T$84:$T$84</definedName>
    <definedName name="UnitOfMeasure2">'Бланк заказа'!$T$22:$T$22</definedName>
    <definedName name="UnitOfMeasure20">'Бланк заказа'!$T$89:$T$89</definedName>
    <definedName name="UnitOfMeasure21">'Бланк заказа'!$T$90:$T$90</definedName>
    <definedName name="UnitOfMeasure22">'Бланк заказа'!$T$94:$T$94</definedName>
    <definedName name="UnitOfMeasure23">'Бланк заказа'!$T$99:$T$99</definedName>
    <definedName name="UnitOfMeasure24">'Бланк заказа'!$T$104:$T$104</definedName>
    <definedName name="UnitOfMeasure25">'Бланк заказа'!$T$105:$T$105</definedName>
    <definedName name="UnitOfMeasure26">'Бланк заказа'!$T$106:$T$106</definedName>
    <definedName name="UnitOfMeasure27">'Бланк заказа'!$T$107:$T$107</definedName>
    <definedName name="UnitOfMeasure28">'Бланк заказа'!$T$112:$T$112</definedName>
    <definedName name="UnitOfMeasure29">'Бланк заказа'!$T$117:$T$117</definedName>
    <definedName name="UnitOfMeasure3">'Бланк заказа'!$T$23:$T$23</definedName>
    <definedName name="UnitOfMeasure30">'Бланк заказа'!$T$121:$T$121</definedName>
    <definedName name="UnitOfMeasure31">'Бланк заказа'!$T$126:$T$126</definedName>
    <definedName name="UnitOfMeasure32">'Бланк заказа'!$T$131:$T$131</definedName>
    <definedName name="UnitOfMeasure33">'Бланк заказа'!$T$132:$T$132</definedName>
    <definedName name="UnitOfMeasure34">'Бланк заказа'!$T$136:$T$136</definedName>
    <definedName name="UnitOfMeasure35">'Бланк заказа'!$T$141:$T$141</definedName>
    <definedName name="UnitOfMeasure36">'Бланк заказа'!$T$146:$T$146</definedName>
    <definedName name="UnitOfMeasure37">'Бланк заказа'!$T$150:$T$150</definedName>
    <definedName name="UnitOfMeasure38">'Бланк заказа'!$T$156:$T$156</definedName>
    <definedName name="UnitOfMeasure39">'Бланк заказа'!$T$157:$T$157</definedName>
    <definedName name="UnitOfMeasure4">'Бланк заказа'!$T$29:$T$29</definedName>
    <definedName name="UnitOfMeasure40">'Бланк заказа'!$T$161:$T$161</definedName>
    <definedName name="UnitOfMeasure41">'Бланк заказа'!$T$165:$T$165</definedName>
    <definedName name="UnitOfMeasure42">'Бланк заказа'!$T$171:$T$171</definedName>
    <definedName name="UnitOfMeasure43">'Бланк заказа'!$T$172:$T$172</definedName>
    <definedName name="UnitOfMeasure44">'Бланк заказа'!$T$176:$T$176</definedName>
    <definedName name="UnitOfMeasure45">'Бланк заказа'!$T$181:$T$181</definedName>
    <definedName name="UnitOfMeasure46">'Бланк заказа'!$T$182:$T$182</definedName>
    <definedName name="UnitOfMeasure47">'Бланк заказа'!$T$186:$T$186</definedName>
    <definedName name="UnitOfMeasure48">'Бланк заказа'!$T$187:$T$187</definedName>
    <definedName name="UnitOfMeasure49">'Бланк заказа'!$T$188:$T$188</definedName>
    <definedName name="UnitOfMeasure5">'Бланк заказа'!$T$33:$T$33</definedName>
    <definedName name="UnitOfMeasure50">'Бланк заказа'!$T$193:$T$193</definedName>
    <definedName name="UnitOfMeasure51">'Бланк заказа'!$T$194:$T$194</definedName>
    <definedName name="UnitOfMeasure52">'Бланк заказа'!$T$199:$T$199</definedName>
    <definedName name="UnitOfMeasure53">'Бланк заказа'!$T$200:$T$200</definedName>
    <definedName name="UnitOfMeasure54">'Бланк заказа'!$T$204:$T$204</definedName>
    <definedName name="UnitOfMeasure55">'Бланк заказа'!$T$210:$T$210</definedName>
    <definedName name="UnitOfMeasure56">'Бланк заказа'!$T$211:$T$211</definedName>
    <definedName name="UnitOfMeasure57">'Бланк заказа'!$T$212:$T$212</definedName>
    <definedName name="UnitOfMeasure58">'Бланк заказа'!$T$213:$T$213</definedName>
    <definedName name="UnitOfMeasure59">'Бланк заказа'!$T$214:$T$214</definedName>
    <definedName name="UnitOfMeasure6">'Бланк заказа'!$T$38:$T$38</definedName>
    <definedName name="UnitOfMeasure60">'Бланк заказа'!$T$215:$T$215</definedName>
    <definedName name="UnitOfMeasure61">'Бланк заказа'!$T$219:$T$219</definedName>
    <definedName name="UnitOfMeasure62">'Бланк заказа'!$T$223:$T$223</definedName>
    <definedName name="UnitOfMeasure63">'Бланк заказа'!$T$229:$T$229</definedName>
    <definedName name="UnitOfMeasure64">'Бланк заказа'!$T$230:$T$230</definedName>
    <definedName name="UnitOfMeasure65">'Бланк заказа'!$T$231:$T$231</definedName>
    <definedName name="UnitOfMeasure66">'Бланк заказа'!$T$232:$T$232</definedName>
    <definedName name="UnitOfMeasure67">'Бланк заказа'!$T$236:$T$236</definedName>
    <definedName name="UnitOfMeasure68">'Бланк заказа'!$T$240:$T$240</definedName>
    <definedName name="UnitOfMeasure69">'Бланк заказа'!$T$241:$T$241</definedName>
    <definedName name="UnitOfMeasure7">'Бланк заказа'!$T$39:$T$39</definedName>
    <definedName name="UnitOfMeasure70">'Бланк заказа'!$T$245:$T$245</definedName>
    <definedName name="UnitOfMeasure71">'Бланк заказа'!$T$246:$T$246</definedName>
    <definedName name="UnitOfMeasure72">'Бланк заказа'!$T$251:$T$251</definedName>
    <definedName name="UnitOfMeasure73">'Бланк заказа'!$T$252:$T$252</definedName>
    <definedName name="UnitOfMeasure74">'Бланк заказа'!$T$256:$T$256</definedName>
    <definedName name="UnitOfMeasure75">'Бланк заказа'!$T$257:$T$257</definedName>
    <definedName name="UnitOfMeasure76">'Бланк заказа'!$T$261:$T$261</definedName>
    <definedName name="UnitOfMeasure8">'Бланк заказа'!$T$40:$T$40</definedName>
    <definedName name="UnitOfMeasure9">'Бланк заказа'!$T$45:$T$45</definedName>
    <definedName name="UnloadAddress">'Бланк заказа'!$E$8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91029"/>
</workbook>
</file>

<file path=xl/calcChain.xml><?xml version="1.0" encoding="utf-8"?>
<calcChain xmlns="http://schemas.openxmlformats.org/spreadsheetml/2006/main">
  <c r="AA263" i="2" l="1"/>
  <c r="Y263" i="2"/>
  <c r="W263" i="2"/>
  <c r="U263" i="2"/>
  <c r="AA262" i="2"/>
  <c r="Y262" i="2"/>
  <c r="W262" i="2"/>
  <c r="U262" i="2"/>
  <c r="CC261" i="2"/>
  <c r="CA261" i="2"/>
  <c r="BZ261" i="2"/>
  <c r="BY261" i="2"/>
  <c r="BX261" i="2"/>
  <c r="BW261" i="2"/>
  <c r="BU261" i="2"/>
  <c r="BS261" i="2"/>
  <c r="BQ261" i="2"/>
  <c r="BO261" i="2"/>
  <c r="AB261" i="2"/>
  <c r="Z261" i="2"/>
  <c r="Z262" i="2" s="1"/>
  <c r="X261" i="2"/>
  <c r="X263" i="2" s="1"/>
  <c r="V261" i="2"/>
  <c r="AA259" i="2"/>
  <c r="Y259" i="2"/>
  <c r="W259" i="2"/>
  <c r="U259" i="2"/>
  <c r="AA258" i="2"/>
  <c r="Y258" i="2"/>
  <c r="W258" i="2"/>
  <c r="U258" i="2"/>
  <c r="CD257" i="2"/>
  <c r="CC257" i="2"/>
  <c r="CB257" i="2"/>
  <c r="CA257" i="2"/>
  <c r="BY257" i="2"/>
  <c r="BW257" i="2"/>
  <c r="BU257" i="2"/>
  <c r="BT257" i="2"/>
  <c r="BS257" i="2"/>
  <c r="BQ257" i="2"/>
  <c r="BO257" i="2"/>
  <c r="AB257" i="2"/>
  <c r="Z257" i="2"/>
  <c r="BX257" i="2" s="1"/>
  <c r="X257" i="2"/>
  <c r="BV257" i="2" s="1"/>
  <c r="V257" i="2"/>
  <c r="CC256" i="2"/>
  <c r="CA256" i="2"/>
  <c r="BY256" i="2"/>
  <c r="BW256" i="2"/>
  <c r="BU256" i="2"/>
  <c r="BS256" i="2"/>
  <c r="BQ256" i="2"/>
  <c r="BO256" i="2"/>
  <c r="AB256" i="2"/>
  <c r="CD256" i="2" s="1"/>
  <c r="Z256" i="2"/>
  <c r="X256" i="2"/>
  <c r="V256" i="2"/>
  <c r="BR256" i="2" s="1"/>
  <c r="AA254" i="2"/>
  <c r="Y254" i="2"/>
  <c r="W254" i="2"/>
  <c r="U254" i="2"/>
  <c r="AA253" i="2"/>
  <c r="Y253" i="2"/>
  <c r="W253" i="2"/>
  <c r="V253" i="2"/>
  <c r="U253" i="2"/>
  <c r="CC252" i="2"/>
  <c r="CA252" i="2"/>
  <c r="BY252" i="2"/>
  <c r="BW252" i="2"/>
  <c r="BU252" i="2"/>
  <c r="BS252" i="2"/>
  <c r="BR252" i="2"/>
  <c r="BQ252" i="2"/>
  <c r="BP252" i="2"/>
  <c r="BO252" i="2"/>
  <c r="AB252" i="2"/>
  <c r="Z252" i="2"/>
  <c r="BZ252" i="2" s="1"/>
  <c r="X252" i="2"/>
  <c r="BV252" i="2" s="1"/>
  <c r="V252" i="2"/>
  <c r="CC251" i="2"/>
  <c r="CA251" i="2"/>
  <c r="BY251" i="2"/>
  <c r="BW251" i="2"/>
  <c r="BU251" i="2"/>
  <c r="BS251" i="2"/>
  <c r="BQ251" i="2"/>
  <c r="BP251" i="2"/>
  <c r="BO251" i="2"/>
  <c r="AB251" i="2"/>
  <c r="CD251" i="2" s="1"/>
  <c r="Z251" i="2"/>
  <c r="Z253" i="2" s="1"/>
  <c r="X251" i="2"/>
  <c r="X254" i="2" s="1"/>
  <c r="V251" i="2"/>
  <c r="AA248" i="2"/>
  <c r="Y248" i="2"/>
  <c r="W248" i="2"/>
  <c r="U248" i="2"/>
  <c r="AA247" i="2"/>
  <c r="Y247" i="2"/>
  <c r="W247" i="2"/>
  <c r="U247" i="2"/>
  <c r="CD246" i="2"/>
  <c r="CC246" i="2"/>
  <c r="CA246" i="2"/>
  <c r="BY246" i="2"/>
  <c r="BX246" i="2"/>
  <c r="BW246" i="2"/>
  <c r="BU246" i="2"/>
  <c r="BT246" i="2"/>
  <c r="BS246" i="2"/>
  <c r="BQ246" i="2"/>
  <c r="BO246" i="2"/>
  <c r="AB246" i="2"/>
  <c r="CB246" i="2" s="1"/>
  <c r="Z246" i="2"/>
  <c r="BZ246" i="2" s="1"/>
  <c r="X246" i="2"/>
  <c r="BV246" i="2" s="1"/>
  <c r="V246" i="2"/>
  <c r="BP246" i="2" s="1"/>
  <c r="CC245" i="2"/>
  <c r="CA245" i="2"/>
  <c r="BY245" i="2"/>
  <c r="BW245" i="2"/>
  <c r="BU245" i="2"/>
  <c r="BS245" i="2"/>
  <c r="BQ245" i="2"/>
  <c r="BO245" i="2"/>
  <c r="AB245" i="2"/>
  <c r="CB245" i="2" s="1"/>
  <c r="Z245" i="2"/>
  <c r="Z247" i="2" s="1"/>
  <c r="X245" i="2"/>
  <c r="BT245" i="2" s="1"/>
  <c r="V245" i="2"/>
  <c r="AA243" i="2"/>
  <c r="Y243" i="2"/>
  <c r="W243" i="2"/>
  <c r="U243" i="2"/>
  <c r="AA242" i="2"/>
  <c r="Y242" i="2"/>
  <c r="W242" i="2"/>
  <c r="U242" i="2"/>
  <c r="CC241" i="2"/>
  <c r="CA241" i="2"/>
  <c r="BY241" i="2"/>
  <c r="BW241" i="2"/>
  <c r="BU241" i="2"/>
  <c r="BS241" i="2"/>
  <c r="BQ241" i="2"/>
  <c r="BO241" i="2"/>
  <c r="AB241" i="2"/>
  <c r="CD241" i="2" s="1"/>
  <c r="Z241" i="2"/>
  <c r="BZ241" i="2" s="1"/>
  <c r="X241" i="2"/>
  <c r="X243" i="2" s="1"/>
  <c r="V241" i="2"/>
  <c r="CC240" i="2"/>
  <c r="CA240" i="2"/>
  <c r="BY240" i="2"/>
  <c r="BW240" i="2"/>
  <c r="BU240" i="2"/>
  <c r="BS240" i="2"/>
  <c r="BQ240" i="2"/>
  <c r="BO240" i="2"/>
  <c r="AB240" i="2"/>
  <c r="Z240" i="2"/>
  <c r="X240" i="2"/>
  <c r="BV240" i="2" s="1"/>
  <c r="V240" i="2"/>
  <c r="AA238" i="2"/>
  <c r="Y238" i="2"/>
  <c r="W238" i="2"/>
  <c r="U238" i="2"/>
  <c r="AB237" i="2"/>
  <c r="AA237" i="2"/>
  <c r="Y237" i="2"/>
  <c r="W237" i="2"/>
  <c r="U237" i="2"/>
  <c r="CC236" i="2"/>
  <c r="CA236" i="2"/>
  <c r="BY236" i="2"/>
  <c r="BW236" i="2"/>
  <c r="BU236" i="2"/>
  <c r="BS236" i="2"/>
  <c r="BQ236" i="2"/>
  <c r="BO236" i="2"/>
  <c r="AB236" i="2"/>
  <c r="CB236" i="2" s="1"/>
  <c r="Z236" i="2"/>
  <c r="X236" i="2"/>
  <c r="V236" i="2"/>
  <c r="V238" i="2" s="1"/>
  <c r="AA234" i="2"/>
  <c r="Y234" i="2"/>
  <c r="W234" i="2"/>
  <c r="U234" i="2"/>
  <c r="AA233" i="2"/>
  <c r="Z233" i="2"/>
  <c r="Y233" i="2"/>
  <c r="W233" i="2"/>
  <c r="U233" i="2"/>
  <c r="CC232" i="2"/>
  <c r="CA232" i="2"/>
  <c r="BY232" i="2"/>
  <c r="BW232" i="2"/>
  <c r="BU232" i="2"/>
  <c r="BS232" i="2"/>
  <c r="BQ232" i="2"/>
  <c r="BO232" i="2"/>
  <c r="AB232" i="2"/>
  <c r="CB232" i="2" s="1"/>
  <c r="Z232" i="2"/>
  <c r="X232" i="2"/>
  <c r="BV232" i="2" s="1"/>
  <c r="V232" i="2"/>
  <c r="BP232" i="2" s="1"/>
  <c r="CC231" i="2"/>
  <c r="CA231" i="2"/>
  <c r="BZ231" i="2"/>
  <c r="BY231" i="2"/>
  <c r="BW231" i="2"/>
  <c r="BU231" i="2"/>
  <c r="BS231" i="2"/>
  <c r="BQ231" i="2"/>
  <c r="BO231" i="2"/>
  <c r="AB231" i="2"/>
  <c r="Z231" i="2"/>
  <c r="BX231" i="2" s="1"/>
  <c r="X231" i="2"/>
  <c r="BV231" i="2" s="1"/>
  <c r="V231" i="2"/>
  <c r="BR231" i="2" s="1"/>
  <c r="CC230" i="2"/>
  <c r="CA230" i="2"/>
  <c r="BY230" i="2"/>
  <c r="BW230" i="2"/>
  <c r="BU230" i="2"/>
  <c r="BT230" i="2"/>
  <c r="BS230" i="2"/>
  <c r="BQ230" i="2"/>
  <c r="BO230" i="2"/>
  <c r="AB230" i="2"/>
  <c r="AB233" i="2" s="1"/>
  <c r="Z230" i="2"/>
  <c r="BZ230" i="2" s="1"/>
  <c r="X230" i="2"/>
  <c r="BV230" i="2" s="1"/>
  <c r="V230" i="2"/>
  <c r="BP230" i="2" s="1"/>
  <c r="CC229" i="2"/>
  <c r="CA229" i="2"/>
  <c r="BY229" i="2"/>
  <c r="BX229" i="2"/>
  <c r="BW229" i="2"/>
  <c r="BU229" i="2"/>
  <c r="BS229" i="2"/>
  <c r="BQ229" i="2"/>
  <c r="BO229" i="2"/>
  <c r="AB229" i="2"/>
  <c r="CB229" i="2" s="1"/>
  <c r="Z229" i="2"/>
  <c r="BZ229" i="2" s="1"/>
  <c r="X229" i="2"/>
  <c r="BV229" i="2" s="1"/>
  <c r="V229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AB224" i="2" s="1"/>
  <c r="Z223" i="2"/>
  <c r="X223" i="2"/>
  <c r="V223" i="2"/>
  <c r="V225" i="2" s="1"/>
  <c r="O223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R219" i="2"/>
  <c r="BQ219" i="2"/>
  <c r="BO219" i="2"/>
  <c r="AB219" i="2"/>
  <c r="CD219" i="2" s="1"/>
  <c r="Z219" i="2"/>
  <c r="BX219" i="2" s="1"/>
  <c r="X219" i="2"/>
  <c r="X221" i="2" s="1"/>
  <c r="V219" i="2"/>
  <c r="V221" i="2" s="1"/>
  <c r="O219" i="2"/>
  <c r="AA217" i="2"/>
  <c r="Y217" i="2"/>
  <c r="W217" i="2"/>
  <c r="U217" i="2"/>
  <c r="AA216" i="2"/>
  <c r="Y216" i="2"/>
  <c r="W216" i="2"/>
  <c r="U216" i="2"/>
  <c r="CC215" i="2"/>
  <c r="CA215" i="2"/>
  <c r="BY215" i="2"/>
  <c r="BW215" i="2"/>
  <c r="BU215" i="2"/>
  <c r="BS215" i="2"/>
  <c r="BR215" i="2"/>
  <c r="BQ215" i="2"/>
  <c r="BP215" i="2"/>
  <c r="BO215" i="2"/>
  <c r="AB215" i="2"/>
  <c r="CB215" i="2" s="1"/>
  <c r="Z215" i="2"/>
  <c r="X215" i="2"/>
  <c r="V215" i="2"/>
  <c r="O215" i="2"/>
  <c r="CC214" i="2"/>
  <c r="CA214" i="2"/>
  <c r="BZ214" i="2"/>
  <c r="BY214" i="2"/>
  <c r="BX214" i="2"/>
  <c r="BW214" i="2"/>
  <c r="BV214" i="2"/>
  <c r="BU214" i="2"/>
  <c r="BT214" i="2"/>
  <c r="BS214" i="2"/>
  <c r="BQ214" i="2"/>
  <c r="BP214" i="2"/>
  <c r="BO214" i="2"/>
  <c r="AB214" i="2"/>
  <c r="AC214" i="2" s="1"/>
  <c r="Z214" i="2"/>
  <c r="X214" i="2"/>
  <c r="V214" i="2"/>
  <c r="BR214" i="2" s="1"/>
  <c r="O214" i="2"/>
  <c r="CC213" i="2"/>
  <c r="CA213" i="2"/>
  <c r="BY213" i="2"/>
  <c r="BW213" i="2"/>
  <c r="BU213" i="2"/>
  <c r="BS213" i="2"/>
  <c r="BQ213" i="2"/>
  <c r="BO213" i="2"/>
  <c r="AB213" i="2"/>
  <c r="CD213" i="2" s="1"/>
  <c r="Z213" i="2"/>
  <c r="BZ213" i="2" s="1"/>
  <c r="X213" i="2"/>
  <c r="BV213" i="2" s="1"/>
  <c r="V213" i="2"/>
  <c r="BP213" i="2" s="1"/>
  <c r="O213" i="2"/>
  <c r="CC212" i="2"/>
  <c r="CA212" i="2"/>
  <c r="BY212" i="2"/>
  <c r="BW212" i="2"/>
  <c r="BU212" i="2"/>
  <c r="BS212" i="2"/>
  <c r="BQ212" i="2"/>
  <c r="BO212" i="2"/>
  <c r="AB212" i="2"/>
  <c r="CD212" i="2" s="1"/>
  <c r="Z212" i="2"/>
  <c r="BZ212" i="2" s="1"/>
  <c r="X212" i="2"/>
  <c r="V212" i="2"/>
  <c r="O212" i="2"/>
  <c r="CC211" i="2"/>
  <c r="CA211" i="2"/>
  <c r="BY211" i="2"/>
  <c r="BW211" i="2"/>
  <c r="BU211" i="2"/>
  <c r="BS211" i="2"/>
  <c r="BQ211" i="2"/>
  <c r="BO211" i="2"/>
  <c r="AB211" i="2"/>
  <c r="CD211" i="2" s="1"/>
  <c r="Z211" i="2"/>
  <c r="BZ211" i="2" s="1"/>
  <c r="X211" i="2"/>
  <c r="V211" i="2"/>
  <c r="O211" i="2"/>
  <c r="CC210" i="2"/>
  <c r="CA210" i="2"/>
  <c r="BY210" i="2"/>
  <c r="BW210" i="2"/>
  <c r="BU210" i="2"/>
  <c r="BT210" i="2"/>
  <c r="BS210" i="2"/>
  <c r="BQ210" i="2"/>
  <c r="BO210" i="2"/>
  <c r="AB210" i="2"/>
  <c r="Z210" i="2"/>
  <c r="BZ210" i="2" s="1"/>
  <c r="X210" i="2"/>
  <c r="V210" i="2"/>
  <c r="BP210" i="2" s="1"/>
  <c r="O210" i="2"/>
  <c r="AA206" i="2"/>
  <c r="Y206" i="2"/>
  <c r="W206" i="2"/>
  <c r="U206" i="2"/>
  <c r="AA205" i="2"/>
  <c r="Y205" i="2"/>
  <c r="X205" i="2"/>
  <c r="W205" i="2"/>
  <c r="U205" i="2"/>
  <c r="CD204" i="2"/>
  <c r="CC204" i="2"/>
  <c r="CA204" i="2"/>
  <c r="BY204" i="2"/>
  <c r="BW204" i="2"/>
  <c r="BV204" i="2"/>
  <c r="BU204" i="2"/>
  <c r="BT204" i="2"/>
  <c r="BS204" i="2"/>
  <c r="BR204" i="2"/>
  <c r="BQ204" i="2"/>
  <c r="BO204" i="2"/>
  <c r="AB204" i="2"/>
  <c r="AB206" i="2" s="1"/>
  <c r="Z204" i="2"/>
  <c r="Z206" i="2" s="1"/>
  <c r="X204" i="2"/>
  <c r="X206" i="2" s="1"/>
  <c r="V204" i="2"/>
  <c r="V205" i="2" s="1"/>
  <c r="O204" i="2"/>
  <c r="AA202" i="2"/>
  <c r="Y202" i="2"/>
  <c r="W202" i="2"/>
  <c r="U202" i="2"/>
  <c r="AA201" i="2"/>
  <c r="Y201" i="2"/>
  <c r="W201" i="2"/>
  <c r="U201" i="2"/>
  <c r="CC200" i="2"/>
  <c r="CA200" i="2"/>
  <c r="BY200" i="2"/>
  <c r="BX200" i="2"/>
  <c r="BW200" i="2"/>
  <c r="BU200" i="2"/>
  <c r="BS200" i="2"/>
  <c r="BQ200" i="2"/>
  <c r="BO200" i="2"/>
  <c r="AB200" i="2"/>
  <c r="CD200" i="2" s="1"/>
  <c r="Z200" i="2"/>
  <c r="BZ200" i="2" s="1"/>
  <c r="X200" i="2"/>
  <c r="BV200" i="2" s="1"/>
  <c r="V200" i="2"/>
  <c r="BP200" i="2" s="1"/>
  <c r="O200" i="2"/>
  <c r="CC199" i="2"/>
  <c r="CA199" i="2"/>
  <c r="BY199" i="2"/>
  <c r="BW199" i="2"/>
  <c r="BU199" i="2"/>
  <c r="BS199" i="2"/>
  <c r="BQ199" i="2"/>
  <c r="BO199" i="2"/>
  <c r="AB199" i="2"/>
  <c r="AB201" i="2" s="1"/>
  <c r="Z199" i="2"/>
  <c r="BX199" i="2" s="1"/>
  <c r="X199" i="2"/>
  <c r="V199" i="2"/>
  <c r="O199" i="2"/>
  <c r="AA196" i="2"/>
  <c r="Y196" i="2"/>
  <c r="W196" i="2"/>
  <c r="U196" i="2"/>
  <c r="AA195" i="2"/>
  <c r="Y195" i="2"/>
  <c r="W195" i="2"/>
  <c r="U195" i="2"/>
  <c r="CC194" i="2"/>
  <c r="CA194" i="2"/>
  <c r="BY194" i="2"/>
  <c r="BW194" i="2"/>
  <c r="BU194" i="2"/>
  <c r="BS194" i="2"/>
  <c r="BQ194" i="2"/>
  <c r="BO194" i="2"/>
  <c r="AB194" i="2"/>
  <c r="CD194" i="2" s="1"/>
  <c r="Z194" i="2"/>
  <c r="BX194" i="2" s="1"/>
  <c r="X194" i="2"/>
  <c r="BV194" i="2" s="1"/>
  <c r="V194" i="2"/>
  <c r="BR194" i="2" s="1"/>
  <c r="O194" i="2"/>
  <c r="CC193" i="2"/>
  <c r="CA193" i="2"/>
  <c r="BY193" i="2"/>
  <c r="BW193" i="2"/>
  <c r="BU193" i="2"/>
  <c r="BS193" i="2"/>
  <c r="BQ193" i="2"/>
  <c r="BO193" i="2"/>
  <c r="AB193" i="2"/>
  <c r="Z193" i="2"/>
  <c r="X193" i="2"/>
  <c r="X196" i="2" s="1"/>
  <c r="V193" i="2"/>
  <c r="BR193" i="2" s="1"/>
  <c r="O193" i="2"/>
  <c r="AA190" i="2"/>
  <c r="Y190" i="2"/>
  <c r="W190" i="2"/>
  <c r="U190" i="2"/>
  <c r="AA189" i="2"/>
  <c r="Y189" i="2"/>
  <c r="W189" i="2"/>
  <c r="U189" i="2"/>
  <c r="CC188" i="2"/>
  <c r="CA188" i="2"/>
  <c r="BY188" i="2"/>
  <c r="BW188" i="2"/>
  <c r="BU188" i="2"/>
  <c r="BS188" i="2"/>
  <c r="BR188" i="2"/>
  <c r="BQ188" i="2"/>
  <c r="BO188" i="2"/>
  <c r="AB188" i="2"/>
  <c r="Z188" i="2"/>
  <c r="BX188" i="2" s="1"/>
  <c r="X188" i="2"/>
  <c r="BV188" i="2" s="1"/>
  <c r="V188" i="2"/>
  <c r="BP188" i="2" s="1"/>
  <c r="O188" i="2"/>
  <c r="CC187" i="2"/>
  <c r="CA187" i="2"/>
  <c r="BY187" i="2"/>
  <c r="BW187" i="2"/>
  <c r="BU187" i="2"/>
  <c r="BS187" i="2"/>
  <c r="BQ187" i="2"/>
  <c r="BO187" i="2"/>
  <c r="AB187" i="2"/>
  <c r="CD187" i="2" s="1"/>
  <c r="Z187" i="2"/>
  <c r="BZ187" i="2" s="1"/>
  <c r="X187" i="2"/>
  <c r="BV187" i="2" s="1"/>
  <c r="V187" i="2"/>
  <c r="BR187" i="2" s="1"/>
  <c r="O187" i="2"/>
  <c r="CC186" i="2"/>
  <c r="CA186" i="2"/>
  <c r="BY186" i="2"/>
  <c r="BW186" i="2"/>
  <c r="BU186" i="2"/>
  <c r="BS186" i="2"/>
  <c r="BQ186" i="2"/>
  <c r="BO186" i="2"/>
  <c r="AB186" i="2"/>
  <c r="Z186" i="2"/>
  <c r="X186" i="2"/>
  <c r="V186" i="2"/>
  <c r="O186" i="2"/>
  <c r="AA184" i="2"/>
  <c r="Y184" i="2"/>
  <c r="W184" i="2"/>
  <c r="U184" i="2"/>
  <c r="AA183" i="2"/>
  <c r="Y183" i="2"/>
  <c r="W183" i="2"/>
  <c r="U183" i="2"/>
  <c r="CC182" i="2"/>
  <c r="CA182" i="2"/>
  <c r="BY182" i="2"/>
  <c r="BW182" i="2"/>
  <c r="BU182" i="2"/>
  <c r="BS182" i="2"/>
  <c r="BQ182" i="2"/>
  <c r="BO182" i="2"/>
  <c r="AB182" i="2"/>
  <c r="CD182" i="2" s="1"/>
  <c r="Z182" i="2"/>
  <c r="BX182" i="2" s="1"/>
  <c r="X182" i="2"/>
  <c r="BV182" i="2" s="1"/>
  <c r="V182" i="2"/>
  <c r="BR182" i="2" s="1"/>
  <c r="O182" i="2"/>
  <c r="CC181" i="2"/>
  <c r="CA181" i="2"/>
  <c r="BY181" i="2"/>
  <c r="BW181" i="2"/>
  <c r="BU181" i="2"/>
  <c r="BS181" i="2"/>
  <c r="BQ181" i="2"/>
  <c r="BO181" i="2"/>
  <c r="AB181" i="2"/>
  <c r="CD181" i="2" s="1"/>
  <c r="Z181" i="2"/>
  <c r="BZ181" i="2" s="1"/>
  <c r="X181" i="2"/>
  <c r="X184" i="2" s="1"/>
  <c r="V181" i="2"/>
  <c r="BR181" i="2" s="1"/>
  <c r="O181" i="2"/>
  <c r="AA178" i="2"/>
  <c r="Y178" i="2"/>
  <c r="W178" i="2"/>
  <c r="U178" i="2"/>
  <c r="AB177" i="2"/>
  <c r="AA177" i="2"/>
  <c r="Y177" i="2"/>
  <c r="X177" i="2"/>
  <c r="W177" i="2"/>
  <c r="U177" i="2"/>
  <c r="CC176" i="2"/>
  <c r="CA176" i="2"/>
  <c r="BZ176" i="2"/>
  <c r="BY176" i="2"/>
  <c r="BW176" i="2"/>
  <c r="BU176" i="2"/>
  <c r="BS176" i="2"/>
  <c r="BQ176" i="2"/>
  <c r="BO176" i="2"/>
  <c r="AB176" i="2"/>
  <c r="Z176" i="2"/>
  <c r="BX176" i="2" s="1"/>
  <c r="X176" i="2"/>
  <c r="BV176" i="2" s="1"/>
  <c r="V176" i="2"/>
  <c r="BR176" i="2" s="1"/>
  <c r="O176" i="2"/>
  <c r="AA174" i="2"/>
  <c r="Y174" i="2"/>
  <c r="W174" i="2"/>
  <c r="U174" i="2"/>
  <c r="AA173" i="2"/>
  <c r="Y173" i="2"/>
  <c r="W173" i="2"/>
  <c r="U173" i="2"/>
  <c r="CD172" i="2"/>
  <c r="CC172" i="2"/>
  <c r="CB172" i="2"/>
  <c r="CA172" i="2"/>
  <c r="BY172" i="2"/>
  <c r="BW172" i="2"/>
  <c r="BU172" i="2"/>
  <c r="BS172" i="2"/>
  <c r="BQ172" i="2"/>
  <c r="BO172" i="2"/>
  <c r="AB172" i="2"/>
  <c r="Z172" i="2"/>
  <c r="BZ172" i="2" s="1"/>
  <c r="X172" i="2"/>
  <c r="BV172" i="2" s="1"/>
  <c r="V172" i="2"/>
  <c r="V174" i="2" s="1"/>
  <c r="O172" i="2"/>
  <c r="CC171" i="2"/>
  <c r="CA171" i="2"/>
  <c r="BY171" i="2"/>
  <c r="BW171" i="2"/>
  <c r="BU171" i="2"/>
  <c r="BS171" i="2"/>
  <c r="BQ171" i="2"/>
  <c r="BO171" i="2"/>
  <c r="AB171" i="2"/>
  <c r="AB173" i="2" s="1"/>
  <c r="Z171" i="2"/>
  <c r="X171" i="2"/>
  <c r="X174" i="2" s="1"/>
  <c r="V171" i="2"/>
  <c r="O171" i="2"/>
  <c r="AA167" i="2"/>
  <c r="Y167" i="2"/>
  <c r="W167" i="2"/>
  <c r="U167" i="2"/>
  <c r="AA166" i="2"/>
  <c r="Y166" i="2"/>
  <c r="W166" i="2"/>
  <c r="U166" i="2"/>
  <c r="CC165" i="2"/>
  <c r="CA165" i="2"/>
  <c r="BZ165" i="2"/>
  <c r="BY165" i="2"/>
  <c r="BW165" i="2"/>
  <c r="BU165" i="2"/>
  <c r="BS165" i="2"/>
  <c r="BQ165" i="2"/>
  <c r="BO165" i="2"/>
  <c r="AB165" i="2"/>
  <c r="AB166" i="2" s="1"/>
  <c r="Z165" i="2"/>
  <c r="Z167" i="2" s="1"/>
  <c r="X165" i="2"/>
  <c r="V165" i="2"/>
  <c r="V166" i="2" s="1"/>
  <c r="O165" i="2"/>
  <c r="AA163" i="2"/>
  <c r="Y163" i="2"/>
  <c r="W163" i="2"/>
  <c r="U163" i="2"/>
  <c r="AA162" i="2"/>
  <c r="Y162" i="2"/>
  <c r="W162" i="2"/>
  <c r="U162" i="2"/>
  <c r="CC161" i="2"/>
  <c r="CA161" i="2"/>
  <c r="BY161" i="2"/>
  <c r="BW161" i="2"/>
  <c r="BU161" i="2"/>
  <c r="BS161" i="2"/>
  <c r="BQ161" i="2"/>
  <c r="BO161" i="2"/>
  <c r="AB161" i="2"/>
  <c r="CD161" i="2" s="1"/>
  <c r="Z161" i="2"/>
  <c r="X161" i="2"/>
  <c r="X163" i="2" s="1"/>
  <c r="V161" i="2"/>
  <c r="V163" i="2" s="1"/>
  <c r="O161" i="2"/>
  <c r="AA159" i="2"/>
  <c r="Y159" i="2"/>
  <c r="W159" i="2"/>
  <c r="U159" i="2"/>
  <c r="AA158" i="2"/>
  <c r="Y158" i="2"/>
  <c r="W158" i="2"/>
  <c r="U158" i="2"/>
  <c r="CC157" i="2"/>
  <c r="CA157" i="2"/>
  <c r="BY157" i="2"/>
  <c r="BW157" i="2"/>
  <c r="BU157" i="2"/>
  <c r="BS157" i="2"/>
  <c r="BQ157" i="2"/>
  <c r="BO157" i="2"/>
  <c r="AB157" i="2"/>
  <c r="Z157" i="2"/>
  <c r="X157" i="2"/>
  <c r="BV157" i="2" s="1"/>
  <c r="V157" i="2"/>
  <c r="BR157" i="2" s="1"/>
  <c r="O157" i="2"/>
  <c r="CC156" i="2"/>
  <c r="CA156" i="2"/>
  <c r="BY156" i="2"/>
  <c r="BW156" i="2"/>
  <c r="BU156" i="2"/>
  <c r="BS156" i="2"/>
  <c r="BQ156" i="2"/>
  <c r="BO156" i="2"/>
  <c r="AB156" i="2"/>
  <c r="CD156" i="2" s="1"/>
  <c r="Z156" i="2"/>
  <c r="X156" i="2"/>
  <c r="V156" i="2"/>
  <c r="AC156" i="2" s="1"/>
  <c r="O156" i="2"/>
  <c r="AA152" i="2"/>
  <c r="Y152" i="2"/>
  <c r="W152" i="2"/>
  <c r="U152" i="2"/>
  <c r="AB151" i="2"/>
  <c r="AA151" i="2"/>
  <c r="Y151" i="2"/>
  <c r="W151" i="2"/>
  <c r="U151" i="2"/>
  <c r="CC150" i="2"/>
  <c r="CA150" i="2"/>
  <c r="BY150" i="2"/>
  <c r="BW150" i="2"/>
  <c r="BU150" i="2"/>
  <c r="BS150" i="2"/>
  <c r="BQ150" i="2"/>
  <c r="BO150" i="2"/>
  <c r="AB150" i="2"/>
  <c r="AB152" i="2" s="1"/>
  <c r="Z150" i="2"/>
  <c r="Z151" i="2" s="1"/>
  <c r="X150" i="2"/>
  <c r="BT150" i="2" s="1"/>
  <c r="V150" i="2"/>
  <c r="O150" i="2"/>
  <c r="AA148" i="2"/>
  <c r="Y148" i="2"/>
  <c r="W148" i="2"/>
  <c r="U148" i="2"/>
  <c r="AA147" i="2"/>
  <c r="Y147" i="2"/>
  <c r="W147" i="2"/>
  <c r="U147" i="2"/>
  <c r="CC146" i="2"/>
  <c r="CA146" i="2"/>
  <c r="BY146" i="2"/>
  <c r="BW146" i="2"/>
  <c r="BU146" i="2"/>
  <c r="BS146" i="2"/>
  <c r="BQ146" i="2"/>
  <c r="BO146" i="2"/>
  <c r="AB146" i="2"/>
  <c r="AB147" i="2" s="1"/>
  <c r="Z146" i="2"/>
  <c r="Z147" i="2" s="1"/>
  <c r="X146" i="2"/>
  <c r="V146" i="2"/>
  <c r="O146" i="2"/>
  <c r="AA143" i="2"/>
  <c r="Y143" i="2"/>
  <c r="W143" i="2"/>
  <c r="U143" i="2"/>
  <c r="AA142" i="2"/>
  <c r="Z142" i="2"/>
  <c r="Y142" i="2"/>
  <c r="W142" i="2"/>
  <c r="U142" i="2"/>
  <c r="CC141" i="2"/>
  <c r="CB141" i="2"/>
  <c r="CA141" i="2"/>
  <c r="BZ141" i="2"/>
  <c r="BY141" i="2"/>
  <c r="BW141" i="2"/>
  <c r="BU141" i="2"/>
  <c r="BS141" i="2"/>
  <c r="BR141" i="2"/>
  <c r="BQ141" i="2"/>
  <c r="BP141" i="2"/>
  <c r="BO141" i="2"/>
  <c r="AB141" i="2"/>
  <c r="CD141" i="2" s="1"/>
  <c r="Z141" i="2"/>
  <c r="BX141" i="2" s="1"/>
  <c r="X141" i="2"/>
  <c r="X142" i="2" s="1"/>
  <c r="V141" i="2"/>
  <c r="O141" i="2"/>
  <c r="AA138" i="2"/>
  <c r="Y138" i="2"/>
  <c r="W138" i="2"/>
  <c r="U138" i="2"/>
  <c r="AA137" i="2"/>
  <c r="Y137" i="2"/>
  <c r="W137" i="2"/>
  <c r="V137" i="2"/>
  <c r="U137" i="2"/>
  <c r="CC136" i="2"/>
  <c r="CA136" i="2"/>
  <c r="BY136" i="2"/>
  <c r="BW136" i="2"/>
  <c r="BU136" i="2"/>
  <c r="BS136" i="2"/>
  <c r="BQ136" i="2"/>
  <c r="BO136" i="2"/>
  <c r="AB136" i="2"/>
  <c r="Z136" i="2"/>
  <c r="Z137" i="2" s="1"/>
  <c r="X136" i="2"/>
  <c r="V136" i="2"/>
  <c r="BR136" i="2" s="1"/>
  <c r="O136" i="2"/>
  <c r="AA134" i="2"/>
  <c r="Y134" i="2"/>
  <c r="W134" i="2"/>
  <c r="U134" i="2"/>
  <c r="AA133" i="2"/>
  <c r="Y133" i="2"/>
  <c r="X133" i="2"/>
  <c r="W133" i="2"/>
  <c r="U133" i="2"/>
  <c r="CC132" i="2"/>
  <c r="CA132" i="2"/>
  <c r="BY132" i="2"/>
  <c r="BW132" i="2"/>
  <c r="BV132" i="2"/>
  <c r="BU132" i="2"/>
  <c r="BT132" i="2"/>
  <c r="BS132" i="2"/>
  <c r="BQ132" i="2"/>
  <c r="BO132" i="2"/>
  <c r="AB132" i="2"/>
  <c r="Z132" i="2"/>
  <c r="BZ132" i="2" s="1"/>
  <c r="X132" i="2"/>
  <c r="V132" i="2"/>
  <c r="BR132" i="2" s="1"/>
  <c r="O132" i="2"/>
  <c r="CC131" i="2"/>
  <c r="CA131" i="2"/>
  <c r="BY131" i="2"/>
  <c r="BW131" i="2"/>
  <c r="BU131" i="2"/>
  <c r="BS131" i="2"/>
  <c r="BQ131" i="2"/>
  <c r="BP131" i="2"/>
  <c r="BO131" i="2"/>
  <c r="AB131" i="2"/>
  <c r="CD131" i="2" s="1"/>
  <c r="Z131" i="2"/>
  <c r="X131" i="2"/>
  <c r="BV131" i="2" s="1"/>
  <c r="V131" i="2"/>
  <c r="O131" i="2"/>
  <c r="AA128" i="2"/>
  <c r="Y128" i="2"/>
  <c r="W128" i="2"/>
  <c r="U128" i="2"/>
  <c r="AA127" i="2"/>
  <c r="Y127" i="2"/>
  <c r="W127" i="2"/>
  <c r="U127" i="2"/>
  <c r="CC126" i="2"/>
  <c r="CA126" i="2"/>
  <c r="BY126" i="2"/>
  <c r="BW126" i="2"/>
  <c r="BU126" i="2"/>
  <c r="BS126" i="2"/>
  <c r="BQ126" i="2"/>
  <c r="BO126" i="2"/>
  <c r="AB126" i="2"/>
  <c r="Z126" i="2"/>
  <c r="Z128" i="2" s="1"/>
  <c r="X126" i="2"/>
  <c r="V126" i="2"/>
  <c r="O126" i="2"/>
  <c r="AA123" i="2"/>
  <c r="Y123" i="2"/>
  <c r="W123" i="2"/>
  <c r="U123" i="2"/>
  <c r="AA122" i="2"/>
  <c r="Y122" i="2"/>
  <c r="W122" i="2"/>
  <c r="U122" i="2"/>
  <c r="CC121" i="2"/>
  <c r="CA121" i="2"/>
  <c r="BY121" i="2"/>
  <c r="BW121" i="2"/>
  <c r="BU121" i="2"/>
  <c r="BS121" i="2"/>
  <c r="BQ121" i="2"/>
  <c r="BO121" i="2"/>
  <c r="AB121" i="2"/>
  <c r="AB122" i="2" s="1"/>
  <c r="Z121" i="2"/>
  <c r="Z123" i="2" s="1"/>
  <c r="X121" i="2"/>
  <c r="BT121" i="2" s="1"/>
  <c r="V121" i="2"/>
  <c r="V123" i="2" s="1"/>
  <c r="O121" i="2"/>
  <c r="AA119" i="2"/>
  <c r="Y119" i="2"/>
  <c r="W119" i="2"/>
  <c r="U119" i="2"/>
  <c r="AA118" i="2"/>
  <c r="Y118" i="2"/>
  <c r="W118" i="2"/>
  <c r="U118" i="2"/>
  <c r="CC117" i="2"/>
  <c r="CA117" i="2"/>
  <c r="BY117" i="2"/>
  <c r="BW117" i="2"/>
  <c r="BU117" i="2"/>
  <c r="BS117" i="2"/>
  <c r="BQ117" i="2"/>
  <c r="BO117" i="2"/>
  <c r="AB117" i="2"/>
  <c r="AB118" i="2" s="1"/>
  <c r="Z117" i="2"/>
  <c r="Z119" i="2" s="1"/>
  <c r="X117" i="2"/>
  <c r="V117" i="2"/>
  <c r="V118" i="2" s="1"/>
  <c r="O117" i="2"/>
  <c r="AA114" i="2"/>
  <c r="Y114" i="2"/>
  <c r="W114" i="2"/>
  <c r="U114" i="2"/>
  <c r="AA113" i="2"/>
  <c r="Y113" i="2"/>
  <c r="X113" i="2"/>
  <c r="W113" i="2"/>
  <c r="U113" i="2"/>
  <c r="CD112" i="2"/>
  <c r="CC112" i="2"/>
  <c r="CA112" i="2"/>
  <c r="BY112" i="2"/>
  <c r="BW112" i="2"/>
  <c r="BV112" i="2"/>
  <c r="BU112" i="2"/>
  <c r="BT112" i="2"/>
  <c r="BS112" i="2"/>
  <c r="BQ112" i="2"/>
  <c r="BO112" i="2"/>
  <c r="AB112" i="2"/>
  <c r="AB114" i="2" s="1"/>
  <c r="Z112" i="2"/>
  <c r="Z113" i="2" s="1"/>
  <c r="X112" i="2"/>
  <c r="X114" i="2" s="1"/>
  <c r="V112" i="2"/>
  <c r="BP112" i="2" s="1"/>
  <c r="O112" i="2"/>
  <c r="AA109" i="2"/>
  <c r="Y109" i="2"/>
  <c r="W109" i="2"/>
  <c r="U109" i="2"/>
  <c r="AA108" i="2"/>
  <c r="Y108" i="2"/>
  <c r="W108" i="2"/>
  <c r="U108" i="2"/>
  <c r="CC107" i="2"/>
  <c r="CA107" i="2"/>
  <c r="BY107" i="2"/>
  <c r="BW107" i="2"/>
  <c r="BU107" i="2"/>
  <c r="BS107" i="2"/>
  <c r="BQ107" i="2"/>
  <c r="BO107" i="2"/>
  <c r="AB107" i="2"/>
  <c r="Z107" i="2"/>
  <c r="BX107" i="2" s="1"/>
  <c r="X107" i="2"/>
  <c r="BV107" i="2" s="1"/>
  <c r="V107" i="2"/>
  <c r="BP107" i="2" s="1"/>
  <c r="O107" i="2"/>
  <c r="CC106" i="2"/>
  <c r="CA106" i="2"/>
  <c r="BZ106" i="2"/>
  <c r="BY106" i="2"/>
  <c r="BW106" i="2"/>
  <c r="BU106" i="2"/>
  <c r="BS106" i="2"/>
  <c r="BQ106" i="2"/>
  <c r="BO106" i="2"/>
  <c r="AB106" i="2"/>
  <c r="Z106" i="2"/>
  <c r="BX106" i="2" s="1"/>
  <c r="X106" i="2"/>
  <c r="BV106" i="2" s="1"/>
  <c r="V106" i="2"/>
  <c r="AC106" i="2" s="1"/>
  <c r="O106" i="2"/>
  <c r="CC105" i="2"/>
  <c r="CA105" i="2"/>
  <c r="BZ105" i="2"/>
  <c r="BY105" i="2"/>
  <c r="BX105" i="2"/>
  <c r="BW105" i="2"/>
  <c r="BU105" i="2"/>
  <c r="BS105" i="2"/>
  <c r="BQ105" i="2"/>
  <c r="BO105" i="2"/>
  <c r="AB105" i="2"/>
  <c r="CD105" i="2" s="1"/>
  <c r="Z105" i="2"/>
  <c r="X105" i="2"/>
  <c r="V105" i="2"/>
  <c r="O105" i="2"/>
  <c r="CC104" i="2"/>
  <c r="CA104" i="2"/>
  <c r="BY104" i="2"/>
  <c r="BW104" i="2"/>
  <c r="BU104" i="2"/>
  <c r="BS104" i="2"/>
  <c r="BQ104" i="2"/>
  <c r="BP104" i="2"/>
  <c r="BO104" i="2"/>
  <c r="AB104" i="2"/>
  <c r="Z104" i="2"/>
  <c r="X104" i="2"/>
  <c r="V104" i="2"/>
  <c r="O104" i="2"/>
  <c r="AA101" i="2"/>
  <c r="Y101" i="2"/>
  <c r="W101" i="2"/>
  <c r="U101" i="2"/>
  <c r="AA100" i="2"/>
  <c r="Y100" i="2"/>
  <c r="W100" i="2"/>
  <c r="U100" i="2"/>
  <c r="CC99" i="2"/>
  <c r="CA99" i="2"/>
  <c r="BY99" i="2"/>
  <c r="BW99" i="2"/>
  <c r="BV99" i="2"/>
  <c r="BU99" i="2"/>
  <c r="BS99" i="2"/>
  <c r="BQ99" i="2"/>
  <c r="BO99" i="2"/>
  <c r="AB99" i="2"/>
  <c r="AB101" i="2" s="1"/>
  <c r="Z99" i="2"/>
  <c r="X99" i="2"/>
  <c r="X101" i="2" s="1"/>
  <c r="V99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AB96" i="2" s="1"/>
  <c r="Z94" i="2"/>
  <c r="Z96" i="2" s="1"/>
  <c r="X94" i="2"/>
  <c r="BV94" i="2" s="1"/>
  <c r="V94" i="2"/>
  <c r="V96" i="2" s="1"/>
  <c r="O94" i="2"/>
  <c r="AA92" i="2"/>
  <c r="Y92" i="2"/>
  <c r="W92" i="2"/>
  <c r="U92" i="2"/>
  <c r="AA91" i="2"/>
  <c r="Y91" i="2"/>
  <c r="W91" i="2"/>
  <c r="U91" i="2"/>
  <c r="CC90" i="2"/>
  <c r="CA90" i="2"/>
  <c r="BY90" i="2"/>
  <c r="BX90" i="2"/>
  <c r="BW90" i="2"/>
  <c r="BU90" i="2"/>
  <c r="BS90" i="2"/>
  <c r="BQ90" i="2"/>
  <c r="BP90" i="2"/>
  <c r="BO90" i="2"/>
  <c r="AB90" i="2"/>
  <c r="CD90" i="2" s="1"/>
  <c r="Z90" i="2"/>
  <c r="BZ90" i="2" s="1"/>
  <c r="X90" i="2"/>
  <c r="BV90" i="2" s="1"/>
  <c r="V90" i="2"/>
  <c r="O90" i="2"/>
  <c r="CC89" i="2"/>
  <c r="CA89" i="2"/>
  <c r="BY89" i="2"/>
  <c r="BW89" i="2"/>
  <c r="BU89" i="2"/>
  <c r="BS89" i="2"/>
  <c r="BQ89" i="2"/>
  <c r="BO89" i="2"/>
  <c r="AB89" i="2"/>
  <c r="CD89" i="2" s="1"/>
  <c r="Z89" i="2"/>
  <c r="Z92" i="2" s="1"/>
  <c r="X89" i="2"/>
  <c r="BV89" i="2" s="1"/>
  <c r="V89" i="2"/>
  <c r="O89" i="2"/>
  <c r="AA86" i="2"/>
  <c r="Y86" i="2"/>
  <c r="W86" i="2"/>
  <c r="U86" i="2"/>
  <c r="AA85" i="2"/>
  <c r="Y85" i="2"/>
  <c r="W85" i="2"/>
  <c r="U85" i="2"/>
  <c r="CD84" i="2"/>
  <c r="CC84" i="2"/>
  <c r="CB84" i="2"/>
  <c r="CA84" i="2"/>
  <c r="BZ84" i="2"/>
  <c r="BY84" i="2"/>
  <c r="BX84" i="2"/>
  <c r="BW84" i="2"/>
  <c r="BU84" i="2"/>
  <c r="BS84" i="2"/>
  <c r="BQ84" i="2"/>
  <c r="BO84" i="2"/>
  <c r="AB84" i="2"/>
  <c r="AB85" i="2" s="1"/>
  <c r="Z84" i="2"/>
  <c r="Z85" i="2" s="1"/>
  <c r="X84" i="2"/>
  <c r="BT84" i="2" s="1"/>
  <c r="V84" i="2"/>
  <c r="V86" i="2" s="1"/>
  <c r="O84" i="2"/>
  <c r="AA82" i="2"/>
  <c r="Y82" i="2"/>
  <c r="W82" i="2"/>
  <c r="U82" i="2"/>
  <c r="AA81" i="2"/>
  <c r="Y81" i="2"/>
  <c r="W81" i="2"/>
  <c r="U81" i="2"/>
  <c r="CC80" i="2"/>
  <c r="CA80" i="2"/>
  <c r="BY80" i="2"/>
  <c r="BW80" i="2"/>
  <c r="BU80" i="2"/>
  <c r="BS80" i="2"/>
  <c r="BQ80" i="2"/>
  <c r="BO80" i="2"/>
  <c r="AB80" i="2"/>
  <c r="AB81" i="2" s="1"/>
  <c r="Z80" i="2"/>
  <c r="Z82" i="2" s="1"/>
  <c r="X80" i="2"/>
  <c r="X82" i="2" s="1"/>
  <c r="V80" i="2"/>
  <c r="V81" i="2" s="1"/>
  <c r="O80" i="2"/>
  <c r="AA78" i="2"/>
  <c r="Y78" i="2"/>
  <c r="W78" i="2"/>
  <c r="U78" i="2"/>
  <c r="AA77" i="2"/>
  <c r="Y77" i="2"/>
  <c r="W77" i="2"/>
  <c r="U77" i="2"/>
  <c r="CC76" i="2"/>
  <c r="CA76" i="2"/>
  <c r="BY76" i="2"/>
  <c r="BX76" i="2"/>
  <c r="BW76" i="2"/>
  <c r="BV76" i="2"/>
  <c r="BU76" i="2"/>
  <c r="BT76" i="2"/>
  <c r="BS76" i="2"/>
  <c r="BQ76" i="2"/>
  <c r="BO76" i="2"/>
  <c r="AB76" i="2"/>
  <c r="AB78" i="2" s="1"/>
  <c r="Z76" i="2"/>
  <c r="Z77" i="2" s="1"/>
  <c r="X76" i="2"/>
  <c r="X78" i="2" s="1"/>
  <c r="V76" i="2"/>
  <c r="BR76" i="2" s="1"/>
  <c r="O76" i="2"/>
  <c r="AA73" i="2"/>
  <c r="Y73" i="2"/>
  <c r="W73" i="2"/>
  <c r="U73" i="2"/>
  <c r="AA72" i="2"/>
  <c r="Y72" i="2"/>
  <c r="W72" i="2"/>
  <c r="U72" i="2"/>
  <c r="CC71" i="2"/>
  <c r="CA71" i="2"/>
  <c r="BZ71" i="2"/>
  <c r="BY71" i="2"/>
  <c r="BW71" i="2"/>
  <c r="BU71" i="2"/>
  <c r="BS71" i="2"/>
  <c r="BQ71" i="2"/>
  <c r="BO71" i="2"/>
  <c r="AB71" i="2"/>
  <c r="Z71" i="2"/>
  <c r="BX71" i="2" s="1"/>
  <c r="X71" i="2"/>
  <c r="X73" i="2" s="1"/>
  <c r="V71" i="2"/>
  <c r="BR71" i="2" s="1"/>
  <c r="O71" i="2"/>
  <c r="CC70" i="2"/>
  <c r="CA70" i="2"/>
  <c r="BY70" i="2"/>
  <c r="BW70" i="2"/>
  <c r="BU70" i="2"/>
  <c r="BT70" i="2"/>
  <c r="BS70" i="2"/>
  <c r="BQ70" i="2"/>
  <c r="BO70" i="2"/>
  <c r="AB70" i="2"/>
  <c r="Z70" i="2"/>
  <c r="Z72" i="2" s="1"/>
  <c r="X70" i="2"/>
  <c r="BV70" i="2" s="1"/>
  <c r="V70" i="2"/>
  <c r="V73" i="2" s="1"/>
  <c r="O70" i="2"/>
  <c r="AA68" i="2"/>
  <c r="Y68" i="2"/>
  <c r="W68" i="2"/>
  <c r="U68" i="2"/>
  <c r="AA67" i="2"/>
  <c r="Y67" i="2"/>
  <c r="W67" i="2"/>
  <c r="U67" i="2"/>
  <c r="CC66" i="2"/>
  <c r="CB66" i="2"/>
  <c r="CA66" i="2"/>
  <c r="BY66" i="2"/>
  <c r="BW66" i="2"/>
  <c r="BU66" i="2"/>
  <c r="BS66" i="2"/>
  <c r="BQ66" i="2"/>
  <c r="BO66" i="2"/>
  <c r="AB66" i="2"/>
  <c r="AB67" i="2" s="1"/>
  <c r="Z66" i="2"/>
  <c r="Z67" i="2" s="1"/>
  <c r="X66" i="2"/>
  <c r="BV66" i="2" s="1"/>
  <c r="V66" i="2"/>
  <c r="V68" i="2" s="1"/>
  <c r="O66" i="2"/>
  <c r="AA62" i="2"/>
  <c r="Y62" i="2"/>
  <c r="W62" i="2"/>
  <c r="U62" i="2"/>
  <c r="AA61" i="2"/>
  <c r="Y61" i="2"/>
  <c r="W61" i="2"/>
  <c r="U61" i="2"/>
  <c r="CC60" i="2"/>
  <c r="CA60" i="2"/>
  <c r="BY60" i="2"/>
  <c r="BW60" i="2"/>
  <c r="BU60" i="2"/>
  <c r="BS60" i="2"/>
  <c r="BQ60" i="2"/>
  <c r="BO60" i="2"/>
  <c r="AB60" i="2"/>
  <c r="CB60" i="2" s="1"/>
  <c r="Z60" i="2"/>
  <c r="BX60" i="2" s="1"/>
  <c r="X60" i="2"/>
  <c r="V60" i="2"/>
  <c r="O60" i="2"/>
  <c r="CD59" i="2"/>
  <c r="CC59" i="2"/>
  <c r="CA59" i="2"/>
  <c r="BY59" i="2"/>
  <c r="BW59" i="2"/>
  <c r="BU59" i="2"/>
  <c r="BS59" i="2"/>
  <c r="BQ59" i="2"/>
  <c r="BO59" i="2"/>
  <c r="AB59" i="2"/>
  <c r="Z59" i="2"/>
  <c r="X59" i="2"/>
  <c r="V59" i="2"/>
  <c r="V61" i="2" s="1"/>
  <c r="O59" i="2"/>
  <c r="AA56" i="2"/>
  <c r="Y56" i="2"/>
  <c r="X56" i="2"/>
  <c r="W56" i="2"/>
  <c r="U56" i="2"/>
  <c r="AA55" i="2"/>
  <c r="Y55" i="2"/>
  <c r="X55" i="2"/>
  <c r="W55" i="2"/>
  <c r="U55" i="2"/>
  <c r="CC54" i="2"/>
  <c r="CA54" i="2"/>
  <c r="BY54" i="2"/>
  <c r="BW54" i="2"/>
  <c r="BU54" i="2"/>
  <c r="BT54" i="2"/>
  <c r="BS54" i="2"/>
  <c r="BQ54" i="2"/>
  <c r="BO54" i="2"/>
  <c r="AB54" i="2"/>
  <c r="AB56" i="2" s="1"/>
  <c r="Z54" i="2"/>
  <c r="Z56" i="2" s="1"/>
  <c r="X54" i="2"/>
  <c r="BV54" i="2" s="1"/>
  <c r="V54" i="2"/>
  <c r="V56" i="2" s="1"/>
  <c r="O54" i="2"/>
  <c r="AA52" i="2"/>
  <c r="Y52" i="2"/>
  <c r="W52" i="2"/>
  <c r="U52" i="2"/>
  <c r="AA51" i="2"/>
  <c r="Z51" i="2"/>
  <c r="Y51" i="2"/>
  <c r="W51" i="2"/>
  <c r="U51" i="2"/>
  <c r="CC50" i="2"/>
  <c r="CA50" i="2"/>
  <c r="BZ50" i="2"/>
  <c r="BY50" i="2"/>
  <c r="BX50" i="2"/>
  <c r="BW50" i="2"/>
  <c r="BU50" i="2"/>
  <c r="BS50" i="2"/>
  <c r="BQ50" i="2"/>
  <c r="BO50" i="2"/>
  <c r="AB50" i="2"/>
  <c r="CD50" i="2" s="1"/>
  <c r="Z50" i="2"/>
  <c r="Z52" i="2" s="1"/>
  <c r="X50" i="2"/>
  <c r="X51" i="2" s="1"/>
  <c r="V50" i="2"/>
  <c r="V52" i="2" s="1"/>
  <c r="O50" i="2"/>
  <c r="AA47" i="2"/>
  <c r="Y47" i="2"/>
  <c r="X47" i="2"/>
  <c r="W47" i="2"/>
  <c r="U47" i="2"/>
  <c r="AA46" i="2"/>
  <c r="Y46" i="2"/>
  <c r="W46" i="2"/>
  <c r="U46" i="2"/>
  <c r="CD45" i="2"/>
  <c r="CC45" i="2"/>
  <c r="CA45" i="2"/>
  <c r="BY45" i="2"/>
  <c r="BW45" i="2"/>
  <c r="BU45" i="2"/>
  <c r="BT45" i="2"/>
  <c r="BS45" i="2"/>
  <c r="BQ45" i="2"/>
  <c r="BO45" i="2"/>
  <c r="AB45" i="2"/>
  <c r="AB47" i="2" s="1"/>
  <c r="Z45" i="2"/>
  <c r="Z46" i="2" s="1"/>
  <c r="X45" i="2"/>
  <c r="X46" i="2" s="1"/>
  <c r="V45" i="2"/>
  <c r="V46" i="2" s="1"/>
  <c r="O45" i="2"/>
  <c r="AA42" i="2"/>
  <c r="Z42" i="2"/>
  <c r="Y42" i="2"/>
  <c r="W42" i="2"/>
  <c r="U42" i="2"/>
  <c r="AA41" i="2"/>
  <c r="Y41" i="2"/>
  <c r="W41" i="2"/>
  <c r="U41" i="2"/>
  <c r="CC40" i="2"/>
  <c r="CA40" i="2"/>
  <c r="BY40" i="2"/>
  <c r="BX40" i="2"/>
  <c r="BW40" i="2"/>
  <c r="BU40" i="2"/>
  <c r="BS40" i="2"/>
  <c r="BQ40" i="2"/>
  <c r="BO40" i="2"/>
  <c r="AB40" i="2"/>
  <c r="CD40" i="2" s="1"/>
  <c r="Z40" i="2"/>
  <c r="BZ40" i="2" s="1"/>
  <c r="X40" i="2"/>
  <c r="V40" i="2"/>
  <c r="O40" i="2"/>
  <c r="CC39" i="2"/>
  <c r="CA39" i="2"/>
  <c r="BY39" i="2"/>
  <c r="BW39" i="2"/>
  <c r="BU39" i="2"/>
  <c r="BS39" i="2"/>
  <c r="BQ39" i="2"/>
  <c r="BO39" i="2"/>
  <c r="AB39" i="2"/>
  <c r="CB39" i="2" s="1"/>
  <c r="Z39" i="2"/>
  <c r="X39" i="2"/>
  <c r="V39" i="2"/>
  <c r="BR39" i="2" s="1"/>
  <c r="O39" i="2"/>
  <c r="CC38" i="2"/>
  <c r="CA38" i="2"/>
  <c r="BY38" i="2"/>
  <c r="BW38" i="2"/>
  <c r="BU38" i="2"/>
  <c r="BS38" i="2"/>
  <c r="BQ38" i="2"/>
  <c r="BO38" i="2"/>
  <c r="AB38" i="2"/>
  <c r="AB42" i="2" s="1"/>
  <c r="Z38" i="2"/>
  <c r="X38" i="2"/>
  <c r="BT38" i="2" s="1"/>
  <c r="V38" i="2"/>
  <c r="BR38" i="2" s="1"/>
  <c r="O38" i="2"/>
  <c r="AA35" i="2"/>
  <c r="Y35" i="2"/>
  <c r="W35" i="2"/>
  <c r="U35" i="2"/>
  <c r="AA34" i="2"/>
  <c r="Y34" i="2"/>
  <c r="W34" i="2"/>
  <c r="U34" i="2"/>
  <c r="CC33" i="2"/>
  <c r="CA33" i="2"/>
  <c r="BY33" i="2"/>
  <c r="BW33" i="2"/>
  <c r="BV33" i="2"/>
  <c r="BU33" i="2"/>
  <c r="BT33" i="2"/>
  <c r="BS33" i="2"/>
  <c r="BQ33" i="2"/>
  <c r="BO33" i="2"/>
  <c r="AB33" i="2"/>
  <c r="AB35" i="2" s="1"/>
  <c r="Z33" i="2"/>
  <c r="Z35" i="2" s="1"/>
  <c r="X33" i="2"/>
  <c r="X34" i="2" s="1"/>
  <c r="V33" i="2"/>
  <c r="V34" i="2" s="1"/>
  <c r="O33" i="2"/>
  <c r="AA31" i="2"/>
  <c r="Y31" i="2"/>
  <c r="W31" i="2"/>
  <c r="U31" i="2"/>
  <c r="AA30" i="2"/>
  <c r="Y30" i="2"/>
  <c r="W30" i="2"/>
  <c r="U30" i="2"/>
  <c r="CC29" i="2"/>
  <c r="CA29" i="2"/>
  <c r="BY29" i="2"/>
  <c r="BW29" i="2"/>
  <c r="BU29" i="2"/>
  <c r="BS29" i="2"/>
  <c r="BQ29" i="2"/>
  <c r="BO29" i="2"/>
  <c r="AB29" i="2"/>
  <c r="AB30" i="2" s="1"/>
  <c r="Z29" i="2"/>
  <c r="BZ29" i="2" s="1"/>
  <c r="X29" i="2"/>
  <c r="X30" i="2" s="1"/>
  <c r="V29" i="2"/>
  <c r="BP29" i="2" s="1"/>
  <c r="O29" i="2"/>
  <c r="AA25" i="2"/>
  <c r="Y25" i="2"/>
  <c r="W25" i="2"/>
  <c r="U25" i="2"/>
  <c r="AA24" i="2"/>
  <c r="Y24" i="2"/>
  <c r="W24" i="2"/>
  <c r="U24" i="2"/>
  <c r="CD23" i="2"/>
  <c r="CC23" i="2"/>
  <c r="CA23" i="2"/>
  <c r="BZ23" i="2"/>
  <c r="BY23" i="2"/>
  <c r="BX23" i="2"/>
  <c r="BW23" i="2"/>
  <c r="BV23" i="2"/>
  <c r="BU23" i="2"/>
  <c r="BT23" i="2"/>
  <c r="BS23" i="2"/>
  <c r="BQ23" i="2"/>
  <c r="BO23" i="2"/>
  <c r="AB23" i="2"/>
  <c r="CB23" i="2" s="1"/>
  <c r="Z23" i="2"/>
  <c r="X23" i="2"/>
  <c r="V23" i="2"/>
  <c r="BR23" i="2" s="1"/>
  <c r="O23" i="2"/>
  <c r="CC22" i="2"/>
  <c r="CA22" i="2"/>
  <c r="BZ22" i="2"/>
  <c r="BY22" i="2"/>
  <c r="BX22" i="2"/>
  <c r="BW22" i="2"/>
  <c r="BV22" i="2"/>
  <c r="BU22" i="2"/>
  <c r="BT22" i="2"/>
  <c r="BS22" i="2"/>
  <c r="BQ22" i="2"/>
  <c r="BO22" i="2"/>
  <c r="AB22" i="2"/>
  <c r="CD22" i="2" s="1"/>
  <c r="Z22" i="2"/>
  <c r="X22" i="2"/>
  <c r="V22" i="2"/>
  <c r="BP22" i="2" s="1"/>
  <c r="O22" i="2"/>
  <c r="CC21" i="2"/>
  <c r="CA21" i="2"/>
  <c r="BY21" i="2"/>
  <c r="BX21" i="2"/>
  <c r="BW21" i="2"/>
  <c r="BU21" i="2"/>
  <c r="BS21" i="2"/>
  <c r="BQ21" i="2"/>
  <c r="BO21" i="2"/>
  <c r="AB21" i="2"/>
  <c r="AB25" i="2" s="1"/>
  <c r="Z21" i="2"/>
  <c r="X21" i="2"/>
  <c r="BT21" i="2" s="1"/>
  <c r="V21" i="2"/>
  <c r="O21" i="2"/>
  <c r="I10" i="2"/>
  <c r="B9" i="2"/>
  <c r="I9" i="2" s="1"/>
  <c r="E7" i="2"/>
  <c r="Q6" i="2"/>
  <c r="O2" i="2"/>
  <c r="Z25" i="2" l="1"/>
  <c r="Z34" i="2"/>
  <c r="BP54" i="2"/>
  <c r="AC150" i="2"/>
  <c r="AC151" i="2" s="1"/>
  <c r="AC188" i="2"/>
  <c r="AB68" i="2"/>
  <c r="AC157" i="2"/>
  <c r="AB34" i="2"/>
  <c r="BR54" i="2"/>
  <c r="BX112" i="2"/>
  <c r="BZ257" i="2"/>
  <c r="V72" i="2"/>
  <c r="BP71" i="2"/>
  <c r="V77" i="2"/>
  <c r="BP157" i="2"/>
  <c r="BP256" i="2"/>
  <c r="V35" i="2"/>
  <c r="AB134" i="2"/>
  <c r="BT29" i="2"/>
  <c r="X42" i="2"/>
  <c r="X109" i="2"/>
  <c r="BT188" i="2"/>
  <c r="BT251" i="2"/>
  <c r="X35" i="2"/>
  <c r="BT71" i="2"/>
  <c r="BT99" i="2"/>
  <c r="V133" i="2"/>
  <c r="BP132" i="2"/>
  <c r="BT157" i="2"/>
  <c r="AC165" i="2"/>
  <c r="AC166" i="2" s="1"/>
  <c r="Z184" i="2"/>
  <c r="U266" i="2"/>
  <c r="BV21" i="2"/>
  <c r="BR33" i="2"/>
  <c r="Z47" i="2"/>
  <c r="Z158" i="2"/>
  <c r="BP187" i="2"/>
  <c r="CB204" i="2"/>
  <c r="BR210" i="2"/>
  <c r="CB230" i="2"/>
  <c r="BV251" i="2"/>
  <c r="BP70" i="2"/>
  <c r="BV71" i="2"/>
  <c r="Z134" i="2"/>
  <c r="AC141" i="2"/>
  <c r="AC142" i="2" s="1"/>
  <c r="BV150" i="2"/>
  <c r="BR161" i="2"/>
  <c r="AB167" i="2"/>
  <c r="BX245" i="2"/>
  <c r="BZ188" i="2"/>
  <c r="BV45" i="2"/>
  <c r="BP76" i="2"/>
  <c r="BZ89" i="2"/>
  <c r="BZ121" i="2"/>
  <c r="AB142" i="2"/>
  <c r="CD146" i="2"/>
  <c r="BT172" i="2"/>
  <c r="Z202" i="2"/>
  <c r="CD223" i="2"/>
  <c r="BZ251" i="2"/>
  <c r="CD66" i="2"/>
  <c r="Z178" i="2"/>
  <c r="X253" i="2"/>
  <c r="X24" i="2"/>
  <c r="BX45" i="2"/>
  <c r="CB99" i="2"/>
  <c r="BX126" i="2"/>
  <c r="CB150" i="2"/>
  <c r="Z174" i="2"/>
  <c r="BX187" i="2"/>
  <c r="AC231" i="2"/>
  <c r="CB251" i="2"/>
  <c r="BR107" i="2"/>
  <c r="AC112" i="2"/>
  <c r="AC113" i="2" s="1"/>
  <c r="BX172" i="2"/>
  <c r="BX33" i="2"/>
  <c r="BZ45" i="2"/>
  <c r="X67" i="2"/>
  <c r="AC90" i="2"/>
  <c r="CD99" i="2"/>
  <c r="V122" i="2"/>
  <c r="BZ126" i="2"/>
  <c r="BT131" i="2"/>
  <c r="Z143" i="2"/>
  <c r="CD150" i="2"/>
  <c r="BR200" i="2"/>
  <c r="CD232" i="2"/>
  <c r="BP23" i="2"/>
  <c r="V31" i="2"/>
  <c r="CB45" i="2"/>
  <c r="AB55" i="2"/>
  <c r="X72" i="2"/>
  <c r="BR112" i="2"/>
  <c r="AB143" i="2"/>
  <c r="V162" i="2"/>
  <c r="X202" i="2"/>
  <c r="BT200" i="2"/>
  <c r="V206" i="2"/>
  <c r="BT231" i="2"/>
  <c r="CD39" i="2"/>
  <c r="Z86" i="2"/>
  <c r="AB92" i="2"/>
  <c r="BT141" i="2"/>
  <c r="V159" i="2"/>
  <c r="CB165" i="2"/>
  <c r="CD236" i="2"/>
  <c r="U268" i="2"/>
  <c r="AC80" i="2"/>
  <c r="AC81" i="2" s="1"/>
  <c r="X95" i="2"/>
  <c r="AB184" i="2"/>
  <c r="AB202" i="2"/>
  <c r="AC210" i="2"/>
  <c r="CD230" i="2"/>
  <c r="Z221" i="2"/>
  <c r="Z30" i="2"/>
  <c r="CD38" i="2"/>
  <c r="V67" i="2"/>
  <c r="BP80" i="2"/>
  <c r="AC94" i="2"/>
  <c r="AC95" i="2" s="1"/>
  <c r="AB162" i="2"/>
  <c r="Y265" i="2"/>
  <c r="AB51" i="2"/>
  <c r="BR70" i="2"/>
  <c r="AB82" i="2"/>
  <c r="BX89" i="2"/>
  <c r="AB95" i="2"/>
  <c r="BR131" i="2"/>
  <c r="BP156" i="2"/>
  <c r="CD165" i="2"/>
  <c r="AB174" i="2"/>
  <c r="V177" i="2"/>
  <c r="BP181" i="2"/>
  <c r="BP193" i="2"/>
  <c r="AB133" i="2"/>
  <c r="V95" i="2"/>
  <c r="BR156" i="2"/>
  <c r="AB190" i="2"/>
  <c r="CB21" i="2"/>
  <c r="CB22" i="2"/>
  <c r="X31" i="2"/>
  <c r="BZ33" i="2"/>
  <c r="X52" i="2"/>
  <c r="X77" i="2"/>
  <c r="CB89" i="2"/>
  <c r="X100" i="2"/>
  <c r="AB148" i="2"/>
  <c r="Z177" i="2"/>
  <c r="BT181" i="2"/>
  <c r="BT193" i="2"/>
  <c r="BP204" i="2"/>
  <c r="Z248" i="2"/>
  <c r="BR246" i="2"/>
  <c r="X248" i="2"/>
  <c r="V138" i="2"/>
  <c r="BP50" i="2"/>
  <c r="BX54" i="2"/>
  <c r="BR94" i="2"/>
  <c r="X96" i="2"/>
  <c r="AB119" i="2"/>
  <c r="BX171" i="2"/>
  <c r="BZ182" i="2"/>
  <c r="Z205" i="2"/>
  <c r="BP231" i="2"/>
  <c r="BR232" i="2"/>
  <c r="BR29" i="2"/>
  <c r="AC39" i="2"/>
  <c r="BR50" i="2"/>
  <c r="BZ54" i="2"/>
  <c r="X86" i="2"/>
  <c r="BT94" i="2"/>
  <c r="CB112" i="2"/>
  <c r="Z127" i="2"/>
  <c r="X151" i="2"/>
  <c r="BP161" i="2"/>
  <c r="BZ171" i="2"/>
  <c r="AC176" i="2"/>
  <c r="AC177" i="2" s="1"/>
  <c r="CB182" i="2"/>
  <c r="AB205" i="2"/>
  <c r="BZ219" i="2"/>
  <c r="Z234" i="2"/>
  <c r="BR230" i="2"/>
  <c r="BT232" i="2"/>
  <c r="AB248" i="2"/>
  <c r="BP94" i="2"/>
  <c r="V109" i="2"/>
  <c r="BR213" i="2"/>
  <c r="AA265" i="2"/>
  <c r="AA267" i="2" s="1"/>
  <c r="CD21" i="2"/>
  <c r="Z31" i="2"/>
  <c r="CB33" i="2"/>
  <c r="BP66" i="2"/>
  <c r="BX70" i="2"/>
  <c r="CB80" i="2"/>
  <c r="Z91" i="2"/>
  <c r="BP106" i="2"/>
  <c r="BP136" i="2"/>
  <c r="BX156" i="2"/>
  <c r="BV181" i="2"/>
  <c r="BV193" i="2"/>
  <c r="X195" i="2"/>
  <c r="CB199" i="2"/>
  <c r="BX213" i="2"/>
  <c r="AB238" i="2"/>
  <c r="BP59" i="2"/>
  <c r="CB171" i="2"/>
  <c r="BP176" i="2"/>
  <c r="CB219" i="2"/>
  <c r="AB274" i="2"/>
  <c r="AC136" i="2"/>
  <c r="AC137" i="2" s="1"/>
  <c r="V24" i="2"/>
  <c r="CD33" i="2"/>
  <c r="BZ70" i="2"/>
  <c r="CD80" i="2"/>
  <c r="CD199" i="2"/>
  <c r="V254" i="2"/>
  <c r="BV50" i="2"/>
  <c r="AB52" i="2"/>
  <c r="CD54" i="2"/>
  <c r="X68" i="2"/>
  <c r="BR106" i="2"/>
  <c r="CB131" i="2"/>
  <c r="CD132" i="2"/>
  <c r="BZ156" i="2"/>
  <c r="X167" i="2"/>
  <c r="V178" i="2"/>
  <c r="BV29" i="2"/>
  <c r="BP38" i="2"/>
  <c r="AB46" i="2"/>
  <c r="BR59" i="2"/>
  <c r="BT66" i="2"/>
  <c r="AB86" i="2"/>
  <c r="BT107" i="2"/>
  <c r="BX146" i="2"/>
  <c r="V158" i="2"/>
  <c r="CD171" i="2"/>
  <c r="Z254" i="2"/>
  <c r="B274" i="2"/>
  <c r="BZ94" i="2"/>
  <c r="BT106" i="2"/>
  <c r="AB242" i="2"/>
  <c r="BV245" i="2"/>
  <c r="AC38" i="2"/>
  <c r="BP39" i="2"/>
  <c r="W268" i="2"/>
  <c r="V55" i="2"/>
  <c r="CD60" i="2"/>
  <c r="BV84" i="2"/>
  <c r="X178" i="2"/>
  <c r="X25" i="2"/>
  <c r="AC23" i="2"/>
  <c r="BX29" i="2"/>
  <c r="CB40" i="2"/>
  <c r="V47" i="2"/>
  <c r="CB117" i="2"/>
  <c r="BZ146" i="2"/>
  <c r="X152" i="2"/>
  <c r="BT176" i="2"/>
  <c r="V202" i="2"/>
  <c r="BX230" i="2"/>
  <c r="CB241" i="2"/>
  <c r="AB247" i="2"/>
  <c r="AC187" i="2"/>
  <c r="BX204" i="2"/>
  <c r="X220" i="2"/>
  <c r="AC158" i="2"/>
  <c r="Z73" i="2"/>
  <c r="G274" i="2"/>
  <c r="AB24" i="2"/>
  <c r="CD94" i="2"/>
  <c r="CD117" i="2"/>
  <c r="CB146" i="2"/>
  <c r="Z216" i="2"/>
  <c r="BR22" i="2"/>
  <c r="BP33" i="2"/>
  <c r="BR90" i="2"/>
  <c r="AC104" i="2"/>
  <c r="BZ107" i="2"/>
  <c r="AB113" i="2"/>
  <c r="X134" i="2"/>
  <c r="Z159" i="2"/>
  <c r="BZ204" i="2"/>
  <c r="BT240" i="2"/>
  <c r="BZ245" i="2"/>
  <c r="BR251" i="2"/>
  <c r="BT252" i="2"/>
  <c r="BR240" i="2"/>
  <c r="V242" i="2"/>
  <c r="BP240" i="2"/>
  <c r="AB73" i="2"/>
  <c r="CD70" i="2"/>
  <c r="CB70" i="2"/>
  <c r="AC76" i="2"/>
  <c r="AC77" i="2" s="1"/>
  <c r="V101" i="2"/>
  <c r="M274" i="2"/>
  <c r="K274" i="2"/>
  <c r="AB109" i="2"/>
  <c r="AB123" i="2"/>
  <c r="Z138" i="2"/>
  <c r="BZ136" i="2"/>
  <c r="BX136" i="2"/>
  <c r="Z163" i="2"/>
  <c r="BZ161" i="2"/>
  <c r="BX161" i="2"/>
  <c r="BX181" i="2"/>
  <c r="CD186" i="2"/>
  <c r="BZ193" i="2"/>
  <c r="BX193" i="2"/>
  <c r="V195" i="2"/>
  <c r="BV215" i="2"/>
  <c r="BT215" i="2"/>
  <c r="AC215" i="2"/>
  <c r="V243" i="2"/>
  <c r="AB262" i="2"/>
  <c r="CD261" i="2"/>
  <c r="AC66" i="2"/>
  <c r="AC67" i="2" s="1"/>
  <c r="AC71" i="2"/>
  <c r="CD71" i="2"/>
  <c r="CB71" i="2"/>
  <c r="AB108" i="2"/>
  <c r="CB136" i="2"/>
  <c r="AB137" i="2"/>
  <c r="CB193" i="2"/>
  <c r="AB195" i="2"/>
  <c r="AB196" i="2"/>
  <c r="BR212" i="2"/>
  <c r="BP212" i="2"/>
  <c r="AC212" i="2"/>
  <c r="BZ215" i="2"/>
  <c r="BX215" i="2"/>
  <c r="BX240" i="2"/>
  <c r="Z242" i="2"/>
  <c r="Z101" i="2"/>
  <c r="BZ99" i="2"/>
  <c r="CB121" i="2"/>
  <c r="BR126" i="2"/>
  <c r="BP126" i="2"/>
  <c r="V127" i="2"/>
  <c r="AC126" i="2"/>
  <c r="AC127" i="2" s="1"/>
  <c r="Q274" i="2"/>
  <c r="BR150" i="2"/>
  <c r="BP150" i="2"/>
  <c r="U274" i="2"/>
  <c r="AC161" i="2"/>
  <c r="AC162" i="2" s="1"/>
  <c r="X162" i="2"/>
  <c r="AC193" i="2"/>
  <c r="AC195" i="2" s="1"/>
  <c r="BV212" i="2"/>
  <c r="BT212" i="2"/>
  <c r="CD252" i="2"/>
  <c r="AB254" i="2"/>
  <c r="CB252" i="2"/>
  <c r="BR60" i="2"/>
  <c r="BP60" i="2"/>
  <c r="V100" i="2"/>
  <c r="BT126" i="2"/>
  <c r="X127" i="2"/>
  <c r="X158" i="2"/>
  <c r="V189" i="2"/>
  <c r="BR186" i="2"/>
  <c r="BP186" i="2"/>
  <c r="AC186" i="2"/>
  <c r="AC189" i="2" s="1"/>
  <c r="AC194" i="2"/>
  <c r="V217" i="2"/>
  <c r="BR211" i="2"/>
  <c r="V216" i="2"/>
  <c r="AC240" i="2"/>
  <c r="AC252" i="2"/>
  <c r="AB263" i="2"/>
  <c r="BZ104" i="2"/>
  <c r="BX104" i="2"/>
  <c r="BV60" i="2"/>
  <c r="BT60" i="2"/>
  <c r="AB72" i="2"/>
  <c r="AC99" i="2"/>
  <c r="AC100" i="2" s="1"/>
  <c r="CD121" i="2"/>
  <c r="AC132" i="2"/>
  <c r="V151" i="2"/>
  <c r="Z162" i="2"/>
  <c r="V184" i="2"/>
  <c r="BV186" i="2"/>
  <c r="BT186" i="2"/>
  <c r="X189" i="2"/>
  <c r="Z195" i="2"/>
  <c r="Z274" i="2"/>
  <c r="BV211" i="2"/>
  <c r="BT211" i="2"/>
  <c r="BR223" i="2"/>
  <c r="BP223" i="2"/>
  <c r="V224" i="2"/>
  <c r="AC223" i="2"/>
  <c r="AC224" i="2" s="1"/>
  <c r="Z243" i="2"/>
  <c r="AB253" i="2"/>
  <c r="BV59" i="2"/>
  <c r="X61" i="2"/>
  <c r="BT59" i="2"/>
  <c r="AB77" i="2"/>
  <c r="V91" i="2"/>
  <c r="BR89" i="2"/>
  <c r="BP89" i="2"/>
  <c r="AC89" i="2"/>
  <c r="AC91" i="2" s="1"/>
  <c r="AB127" i="2"/>
  <c r="CD126" i="2"/>
  <c r="CD157" i="2"/>
  <c r="AB159" i="2"/>
  <c r="CB157" i="2"/>
  <c r="Z190" i="2"/>
  <c r="Z189" i="2"/>
  <c r="BP194" i="2"/>
  <c r="X217" i="2"/>
  <c r="BV223" i="2"/>
  <c r="BT223" i="2"/>
  <c r="X224" i="2"/>
  <c r="V173" i="2"/>
  <c r="BR171" i="2"/>
  <c r="V274" i="2"/>
  <c r="Z224" i="2"/>
  <c r="BZ223" i="2"/>
  <c r="V237" i="2"/>
  <c r="AB243" i="2"/>
  <c r="CD29" i="2"/>
  <c r="CB29" i="2"/>
  <c r="AA266" i="2"/>
  <c r="V25" i="2"/>
  <c r="F274" i="2"/>
  <c r="CB59" i="2"/>
  <c r="AB61" i="2"/>
  <c r="AC60" i="2"/>
  <c r="V62" i="2"/>
  <c r="Z100" i="2"/>
  <c r="AC121" i="2"/>
  <c r="AC122" i="2" s="1"/>
  <c r="V128" i="2"/>
  <c r="Z133" i="2"/>
  <c r="AB158" i="2"/>
  <c r="X173" i="2"/>
  <c r="BT171" i="2"/>
  <c r="CB181" i="2"/>
  <c r="AB183" i="2"/>
  <c r="AB189" i="2"/>
  <c r="CD210" i="2"/>
  <c r="CB210" i="2"/>
  <c r="AB216" i="2"/>
  <c r="AC211" i="2"/>
  <c r="BT213" i="2"/>
  <c r="AB217" i="2"/>
  <c r="X238" i="2"/>
  <c r="BV236" i="2"/>
  <c r="BT236" i="2"/>
  <c r="BX241" i="2"/>
  <c r="BR245" i="2"/>
  <c r="V247" i="2"/>
  <c r="BP245" i="2"/>
  <c r="AC245" i="2"/>
  <c r="Y266" i="2"/>
  <c r="Y267" i="2" s="1"/>
  <c r="BZ59" i="2"/>
  <c r="BX59" i="2"/>
  <c r="Z61" i="2"/>
  <c r="Z109" i="2"/>
  <c r="V119" i="2"/>
  <c r="BR117" i="2"/>
  <c r="P274" i="2"/>
  <c r="X122" i="2"/>
  <c r="BT161" i="2"/>
  <c r="BP172" i="2"/>
  <c r="AC172" i="2"/>
  <c r="AC181" i="2"/>
  <c r="V183" i="2"/>
  <c r="X225" i="2"/>
  <c r="Z238" i="2"/>
  <c r="BZ236" i="2"/>
  <c r="BX236" i="2"/>
  <c r="Z237" i="2"/>
  <c r="X237" i="2"/>
  <c r="BR257" i="2"/>
  <c r="BP257" i="2"/>
  <c r="V258" i="2"/>
  <c r="AC257" i="2"/>
  <c r="Z108" i="2"/>
  <c r="X138" i="2"/>
  <c r="BV136" i="2"/>
  <c r="BT136" i="2"/>
  <c r="V85" i="2"/>
  <c r="AB91" i="2"/>
  <c r="Z95" i="2"/>
  <c r="AB100" i="2"/>
  <c r="CB105" i="2"/>
  <c r="BV117" i="2"/>
  <c r="BT117" i="2"/>
  <c r="X118" i="2"/>
  <c r="BP121" i="2"/>
  <c r="X128" i="2"/>
  <c r="AB138" i="2"/>
  <c r="BR146" i="2"/>
  <c r="BP146" i="2"/>
  <c r="T274" i="2"/>
  <c r="V147" i="2"/>
  <c r="AC146" i="2"/>
  <c r="AC147" i="2" s="1"/>
  <c r="Z196" i="2"/>
  <c r="BP211" i="2"/>
  <c r="BX66" i="2"/>
  <c r="AC84" i="2"/>
  <c r="AC85" i="2" s="1"/>
  <c r="CB104" i="2"/>
  <c r="BZ117" i="2"/>
  <c r="BX117" i="2"/>
  <c r="Z118" i="2"/>
  <c r="Z122" i="2"/>
  <c r="BV126" i="2"/>
  <c r="BX131" i="2"/>
  <c r="BV146" i="2"/>
  <c r="BT146" i="2"/>
  <c r="X147" i="2"/>
  <c r="BT156" i="2"/>
  <c r="BV161" i="2"/>
  <c r="AC171" i="2"/>
  <c r="AC182" i="2"/>
  <c r="X183" i="2"/>
  <c r="V190" i="2"/>
  <c r="BX212" i="2"/>
  <c r="V220" i="2"/>
  <c r="Z225" i="2"/>
  <c r="AC236" i="2"/>
  <c r="AC237" i="2" s="1"/>
  <c r="CB261" i="2"/>
  <c r="BR99" i="2"/>
  <c r="Z62" i="2"/>
  <c r="Z68" i="2"/>
  <c r="V82" i="2"/>
  <c r="BR80" i="2"/>
  <c r="X85" i="2"/>
  <c r="V114" i="2"/>
  <c r="O274" i="2"/>
  <c r="BR121" i="2"/>
  <c r="V143" i="2"/>
  <c r="S274" i="2"/>
  <c r="AB163" i="2"/>
  <c r="BT187" i="2"/>
  <c r="BZ240" i="2"/>
  <c r="V259" i="2"/>
  <c r="X137" i="2"/>
  <c r="BP45" i="2"/>
  <c r="E274" i="2"/>
  <c r="X62" i="2"/>
  <c r="Y264" i="2"/>
  <c r="AC21" i="2"/>
  <c r="U265" i="2"/>
  <c r="U267" i="2" s="1"/>
  <c r="AA264" i="2"/>
  <c r="BR40" i="2"/>
  <c r="BP40" i="2"/>
  <c r="AC40" i="2"/>
  <c r="Z55" i="2"/>
  <c r="BZ66" i="2"/>
  <c r="BV80" i="2"/>
  <c r="BT80" i="2"/>
  <c r="X81" i="2"/>
  <c r="BP84" i="2"/>
  <c r="V92" i="2"/>
  <c r="CD104" i="2"/>
  <c r="AC117" i="2"/>
  <c r="AC118" i="2" s="1"/>
  <c r="BZ131" i="2"/>
  <c r="X143" i="2"/>
  <c r="BV141" i="2"/>
  <c r="V148" i="2"/>
  <c r="V152" i="2"/>
  <c r="BV156" i="2"/>
  <c r="X159" i="2"/>
  <c r="BP171" i="2"/>
  <c r="Z173" i="2"/>
  <c r="BP182" i="2"/>
  <c r="Z183" i="2"/>
  <c r="BX186" i="2"/>
  <c r="X190" i="2"/>
  <c r="BZ194" i="2"/>
  <c r="Y274" i="2"/>
  <c r="V201" i="2"/>
  <c r="BR199" i="2"/>
  <c r="BP199" i="2"/>
  <c r="AC199" i="2"/>
  <c r="AB220" i="2"/>
  <c r="AB221" i="2"/>
  <c r="AB225" i="2"/>
  <c r="BP236" i="2"/>
  <c r="V248" i="2"/>
  <c r="X259" i="2"/>
  <c r="BV256" i="2"/>
  <c r="BT256" i="2"/>
  <c r="X258" i="2"/>
  <c r="AC256" i="2"/>
  <c r="AC258" i="2" s="1"/>
  <c r="AC107" i="2"/>
  <c r="CD107" i="2"/>
  <c r="CB107" i="2"/>
  <c r="BP99" i="2"/>
  <c r="AC54" i="2"/>
  <c r="AC55" i="2" s="1"/>
  <c r="BP21" i="2"/>
  <c r="D274" i="2"/>
  <c r="BV40" i="2"/>
  <c r="BT40" i="2"/>
  <c r="BR45" i="2"/>
  <c r="AB62" i="2"/>
  <c r="CB76" i="2"/>
  <c r="BZ80" i="2"/>
  <c r="BX80" i="2"/>
  <c r="Z81" i="2"/>
  <c r="BT90" i="2"/>
  <c r="Z114" i="2"/>
  <c r="BZ112" i="2"/>
  <c r="AB128" i="2"/>
  <c r="CD136" i="2"/>
  <c r="V142" i="2"/>
  <c r="V167" i="2"/>
  <c r="BR165" i="2"/>
  <c r="BP165" i="2"/>
  <c r="BV199" i="2"/>
  <c r="X201" i="2"/>
  <c r="BT199" i="2"/>
  <c r="CB212" i="2"/>
  <c r="CD215" i="2"/>
  <c r="AC219" i="2"/>
  <c r="AC220" i="2" s="1"/>
  <c r="BX223" i="2"/>
  <c r="AA274" i="2"/>
  <c r="BR229" i="2"/>
  <c r="BP229" i="2"/>
  <c r="V234" i="2"/>
  <c r="AC229" i="2"/>
  <c r="V233" i="2"/>
  <c r="CB240" i="2"/>
  <c r="BZ256" i="2"/>
  <c r="BX256" i="2"/>
  <c r="Z258" i="2"/>
  <c r="Z259" i="2"/>
  <c r="G10" i="2"/>
  <c r="M9" i="2"/>
  <c r="G9" i="2"/>
  <c r="U264" i="2"/>
  <c r="X91" i="2"/>
  <c r="BT89" i="2"/>
  <c r="AB31" i="2"/>
  <c r="AC45" i="2"/>
  <c r="AC46" i="2" s="1"/>
  <c r="AC22" i="2"/>
  <c r="X41" i="2"/>
  <c r="BV38" i="2"/>
  <c r="BV39" i="2"/>
  <c r="BT39" i="2"/>
  <c r="BZ60" i="2"/>
  <c r="V78" i="2"/>
  <c r="I274" i="2"/>
  <c r="BR84" i="2"/>
  <c r="X92" i="2"/>
  <c r="BX99" i="2"/>
  <c r="BR105" i="2"/>
  <c r="BP105" i="2"/>
  <c r="AC105" i="2"/>
  <c r="V113" i="2"/>
  <c r="BP117" i="2"/>
  <c r="BV121" i="2"/>
  <c r="X123" i="2"/>
  <c r="BX132" i="2"/>
  <c r="X148" i="2"/>
  <c r="BX150" i="2"/>
  <c r="CB161" i="2"/>
  <c r="BV165" i="2"/>
  <c r="BT165" i="2"/>
  <c r="X166" i="2"/>
  <c r="BR172" i="2"/>
  <c r="BZ186" i="2"/>
  <c r="CB194" i="2"/>
  <c r="Z201" i="2"/>
  <c r="BZ199" i="2"/>
  <c r="Z220" i="2"/>
  <c r="BT229" i="2"/>
  <c r="X234" i="2"/>
  <c r="BZ232" i="2"/>
  <c r="BX232" i="2"/>
  <c r="BR236" i="2"/>
  <c r="CB256" i="2"/>
  <c r="AB258" i="2"/>
  <c r="AB259" i="2"/>
  <c r="BV241" i="2"/>
  <c r="BT241" i="2"/>
  <c r="AA268" i="2"/>
  <c r="W264" i="2"/>
  <c r="AC59" i="2"/>
  <c r="AC61" i="2" s="1"/>
  <c r="Z41" i="2"/>
  <c r="BZ38" i="2"/>
  <c r="BX38" i="2"/>
  <c r="CD76" i="2"/>
  <c r="V108" i="2"/>
  <c r="BR104" i="2"/>
  <c r="N274" i="2"/>
  <c r="BV105" i="2"/>
  <c r="BT105" i="2"/>
  <c r="X108" i="2"/>
  <c r="X119" i="2"/>
  <c r="AC131" i="2"/>
  <c r="AC133" i="2" s="1"/>
  <c r="V134" i="2"/>
  <c r="R274" i="2"/>
  <c r="BX165" i="2"/>
  <c r="Z166" i="2"/>
  <c r="CD193" i="2"/>
  <c r="BP219" i="2"/>
  <c r="X233" i="2"/>
  <c r="CD240" i="2"/>
  <c r="V263" i="2"/>
  <c r="BR261" i="2"/>
  <c r="BP261" i="2"/>
  <c r="V262" i="2"/>
  <c r="AC261" i="2"/>
  <c r="AC262" i="2" s="1"/>
  <c r="B10" i="2"/>
  <c r="W266" i="2"/>
  <c r="Z24" i="2"/>
  <c r="BZ21" i="2"/>
  <c r="BR21" i="2"/>
  <c r="BZ39" i="2"/>
  <c r="BX39" i="2"/>
  <c r="H274" i="2"/>
  <c r="BR66" i="2"/>
  <c r="AC70" i="2"/>
  <c r="AC72" i="2" s="1"/>
  <c r="W265" i="2"/>
  <c r="Y268" i="2"/>
  <c r="AC33" i="2"/>
  <c r="AC34" i="2" s="1"/>
  <c r="AB41" i="2"/>
  <c r="CB38" i="2"/>
  <c r="V42" i="2"/>
  <c r="BT50" i="2"/>
  <c r="Z78" i="2"/>
  <c r="BZ76" i="2"/>
  <c r="BX94" i="2"/>
  <c r="BV104" i="2"/>
  <c r="BT104" i="2"/>
  <c r="CD106" i="2"/>
  <c r="CB106" i="2"/>
  <c r="BX121" i="2"/>
  <c r="CB126" i="2"/>
  <c r="Z148" i="2"/>
  <c r="BZ150" i="2"/>
  <c r="Z152" i="2"/>
  <c r="BV171" i="2"/>
  <c r="BT182" i="2"/>
  <c r="CB186" i="2"/>
  <c r="V196" i="2"/>
  <c r="CB211" i="2"/>
  <c r="X216" i="2"/>
  <c r="CB223" i="2"/>
  <c r="AB234" i="2"/>
  <c r="AC232" i="2"/>
  <c r="BR241" i="2"/>
  <c r="BP241" i="2"/>
  <c r="AC241" i="2"/>
  <c r="BV261" i="2"/>
  <c r="BT261" i="2"/>
  <c r="X262" i="2"/>
  <c r="Z263" i="2"/>
  <c r="BX251" i="2"/>
  <c r="V41" i="2"/>
  <c r="CB187" i="2"/>
  <c r="CB200" i="2"/>
  <c r="BV210" i="2"/>
  <c r="CB213" i="2"/>
  <c r="CD229" i="2"/>
  <c r="CD245" i="2"/>
  <c r="CB50" i="2"/>
  <c r="CB90" i="2"/>
  <c r="CB156" i="2"/>
  <c r="BX157" i="2"/>
  <c r="BX210" i="2"/>
  <c r="X242" i="2"/>
  <c r="BX252" i="2"/>
  <c r="W274" i="2"/>
  <c r="BT194" i="2"/>
  <c r="BT219" i="2"/>
  <c r="C274" i="2"/>
  <c r="AC29" i="2"/>
  <c r="AC30" i="2" s="1"/>
  <c r="V30" i="2"/>
  <c r="BZ157" i="2"/>
  <c r="CB176" i="2"/>
  <c r="CB188" i="2"/>
  <c r="AC200" i="2"/>
  <c r="AC213" i="2"/>
  <c r="CB214" i="2"/>
  <c r="CB231" i="2"/>
  <c r="X274" i="2"/>
  <c r="CB54" i="2"/>
  <c r="CB94" i="2"/>
  <c r="CB132" i="2"/>
  <c r="AB178" i="2"/>
  <c r="BV219" i="2"/>
  <c r="AC230" i="2"/>
  <c r="AC246" i="2"/>
  <c r="AC50" i="2"/>
  <c r="AC51" i="2" s="1"/>
  <c r="V51" i="2"/>
  <c r="CD176" i="2"/>
  <c r="CD188" i="2"/>
  <c r="BX211" i="2"/>
  <c r="CD214" i="2"/>
  <c r="CD231" i="2"/>
  <c r="AC204" i="2"/>
  <c r="AC205" i="2" s="1"/>
  <c r="Z217" i="2"/>
  <c r="X247" i="2"/>
  <c r="AC251" i="2"/>
  <c r="AC253" i="2" s="1"/>
  <c r="AC183" i="2" l="1"/>
  <c r="AC24" i="2"/>
  <c r="V268" i="2"/>
  <c r="Z264" i="2"/>
  <c r="Z265" i="2"/>
  <c r="X264" i="2"/>
  <c r="AB266" i="2"/>
  <c r="AC242" i="2"/>
  <c r="AB268" i="2"/>
  <c r="X266" i="2"/>
  <c r="X268" i="2"/>
  <c r="AB264" i="2"/>
  <c r="AC247" i="2"/>
  <c r="AB265" i="2"/>
  <c r="AB267" i="2" s="1"/>
  <c r="AC108" i="2"/>
  <c r="AC41" i="2"/>
  <c r="W267" i="2"/>
  <c r="X265" i="2"/>
  <c r="AC233" i="2"/>
  <c r="AC173" i="2"/>
  <c r="AC269" i="2" s="1"/>
  <c r="AC216" i="2"/>
  <c r="V266" i="2"/>
  <c r="Z268" i="2"/>
  <c r="V264" i="2"/>
  <c r="AC201" i="2"/>
  <c r="Z266" i="2"/>
  <c r="Z267" i="2" s="1"/>
  <c r="V265" i="2"/>
  <c r="V267" i="2" s="1"/>
  <c r="X267" i="2" l="1"/>
</calcChain>
</file>

<file path=xl/sharedStrings.xml><?xml version="1.0" encoding="utf-8"?>
<sst xmlns="http://schemas.openxmlformats.org/spreadsheetml/2006/main" count="1261" uniqueCount="382">
  <si>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</si>
  <si>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</si>
  <si>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</si>
  <si>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</si>
  <si>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</si>
  <si>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</si>
  <si>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</si>
  <si>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</si>
  <si>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</si>
  <si>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</si>
  <si>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</si>
  <si>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</si>
  <si>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</si>
  <si>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</si>
  <si>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</si>
  <si>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</si>
  <si>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</si>
  <si>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</si>
  <si>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</si>
  <si>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</si>
  <si>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</si>
  <si>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</si>
  <si>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</si>
  <si>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</si>
  <si>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</si>
  <si>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</si>
  <si>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</si>
  <si>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</si>
  <si>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</si>
  <si>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</si>
  <si>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</si>
  <si>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</si>
  <si>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</si>
  <si>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</si>
  <si>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</si>
  <si>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</si>
  <si>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</si>
  <si>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</si>
  <si>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</si>
  <si>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</si>
  <si>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</si>
  <si>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</si>
  <si>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</si>
  <si>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</si>
  <si>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</si>
  <si>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</si>
  <si>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</si>
  <si>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</si>
  <si>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</si>
  <si>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</si>
  <si>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</si>
  <si>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</si>
  <si>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</si>
  <si>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</si>
  <si>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</si>
  <si>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</si>
  <si>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</si>
  <si>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</si>
  <si>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</si>
  <si>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</si>
  <si>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</si>
  <si>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</si>
  <si>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</si>
  <si>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</si>
  <si>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</si>
  <si>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</si>
  <si>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15.05.2025</t>
  </si>
  <si>
    <t>ОБЩЕСТВО С ОГРАНИЧЕННОЙ ОТВЕТСТВЕННОСТЬЮ "КСК ТРЕЙД"</t>
  </si>
  <si>
    <t>590943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</si>
  <si>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</si>
  <si>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</si>
  <si>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</si>
  <si>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</si>
  <si>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</si>
  <si>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</si>
  <si>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</si>
  <si>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</si>
  <si>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</si>
  <si>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</si>
  <si>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</si>
  <si>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</si>
  <si>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</si>
  <si>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</si>
  <si>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</si>
  <si>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</si>
  <si>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</si>
  <si>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</si>
  <si>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</si>
  <si>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</si>
  <si>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SU003821</t>
  </si>
  <si>
    <t>P004874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</si>
  <si>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</si>
  <si>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</si>
  <si>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</si>
  <si>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</si>
  <si>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</si>
  <si>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</si>
  <si>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</si>
  <si>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</si>
  <si>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</si>
  <si>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</si>
  <si>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</si>
  <si>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</si>
  <si>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</si>
  <si>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</si>
  <si>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</si>
  <si>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</si>
  <si>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</si>
  <si>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</si>
  <si>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</si>
  <si>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</si>
  <si>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</si>
  <si>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</si>
  <si>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</si>
  <si>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</si>
  <si>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</si>
  <si>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</si>
  <si>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</si>
  <si>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</si>
  <si>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</si>
  <si>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</si>
  <si>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</si>
  <si>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</si>
  <si>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</si>
  <si>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Сардельки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</si>
  <si>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</si>
  <si>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</si>
  <si>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</si>
  <si>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</si>
  <si>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</si>
  <si>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</si>
  <si>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</si>
  <si>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</si>
  <si>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</si>
  <si>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</si>
  <si>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</si>
  <si>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</si>
  <si>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</si>
  <si>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</si>
  <si>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</si>
  <si>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</si>
  <si>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</si>
  <si>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</si>
  <si>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</si>
  <si>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</si>
  <si>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</si>
  <si>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</si>
  <si>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</si>
  <si>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</si>
  <si>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</si>
  <si>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</si>
  <si>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SU002757</t>
  </si>
  <si>
    <t>P003128</t>
  </si>
  <si>
    <t>ЕАЭС N RU Д-RU.РА06.В.80141/22</t>
  </si>
  <si>
    <t>SU002946</t>
  </si>
  <si>
    <t>P004666</t>
  </si>
  <si>
    <t>ЕАЭС N RU Д-RU.РА04.В.93220/23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</si>
  <si>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</si>
  <si>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</si>
  <si>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</si>
  <si>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</si>
  <si>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</si>
  <si>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</si>
  <si>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</si>
  <si>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</si>
  <si>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</si>
  <si>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</si>
  <si>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</si>
  <si>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</si>
  <si>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</si>
  <si>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</si>
  <si>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</si>
  <si>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</si>
  <si>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</si>
  <si>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</si>
  <si>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</si>
  <si>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</si>
  <si>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</si>
  <si>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</si>
  <si>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</si>
  <si>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</si>
  <si>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</si>
  <si>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</si>
  <si>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</si>
  <si>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</si>
  <si>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</si>
  <si>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</si>
  <si>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</si>
  <si>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</si>
  <si>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</si>
  <si>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</si>
  <si>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</si>
  <si>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</si>
  <si>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</si>
  <si>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</si>
  <si>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</si>
  <si>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</si>
  <si>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</si>
  <si>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</si>
  <si>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</si>
  <si>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</si>
  <si>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</si>
  <si>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</si>
  <si>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</si>
  <si>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</si>
  <si>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</si>
  <si>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</si>
  <si>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</si>
  <si>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</si>
  <si>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</si>
  <si>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</si>
  <si>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</si>
  <si>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</si>
  <si>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</si>
  <si>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</si>
  <si>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</si>
  <si>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</si>
  <si>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</si>
  <si>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</si>
  <si>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</si>
  <si>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</si>
  <si>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</si>
  <si>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</si>
  <si>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</si>
  <si>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</si>
  <si>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</si>
  <si>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</si>
  <si>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</si>
  <si>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</si>
  <si>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</si>
  <si>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</si>
  <si>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</si>
  <si>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</si>
  <si>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</si>
  <si>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</si>
  <si>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</si>
  <si>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</si>
  <si>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</si>
  <si>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</si>
  <si>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</si>
  <si>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</si>
  <si>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</si>
  <si>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</si>
  <si>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</si>
  <si>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</si>
  <si>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</si>
  <si>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</si>
  <si>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</si>
  <si>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</si>
  <si>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</si>
  <si>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</si>
  <si>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</si>
  <si>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</si>
  <si>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</si>
  <si>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</si>
  <si>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</si>
  <si>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</si>
  <si>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</si>
  <si>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</si>
  <si>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</si>
  <si>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</si>
  <si>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</si>
  <si>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</si>
  <si>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</si>
  <si>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</si>
  <si>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</si>
  <si>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</si>
  <si>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</si>
  <si>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</si>
  <si>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</si>
  <si>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</si>
  <si>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</si>
  <si>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</si>
  <si>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</si>
  <si>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</si>
  <si>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</si>
  <si>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</si>
  <si>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</si>
  <si>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</si>
  <si>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</si>
  <si>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</si>
  <si>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</si>
  <si>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</si>
  <si>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</si>
  <si>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</si>
  <si>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</si>
  <si>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</si>
  <si>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</si>
  <si>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</si>
  <si>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</si>
  <si>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</si>
  <si>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</si>
  <si>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</si>
  <si>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SU003848</t>
  </si>
  <si>
    <t>P004918</t>
  </si>
  <si>
    <t>ЕАЭС N RU Д-RU.РА04.В.72302/24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</si>
  <si>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</si>
  <si>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</si>
  <si>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</si>
  <si>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</si>
  <si>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</si>
  <si>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</si>
  <si>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</si>
  <si>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</si>
  <si>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</si>
  <si>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</si>
  <si>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</si>
  <si>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</si>
  <si>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</si>
  <si>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</si>
  <si>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</si>
  <si>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</si>
  <si>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</si>
  <si>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</si>
  <si>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</si>
  <si>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</si>
  <si>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</si>
  <si>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</si>
  <si>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</si>
  <si>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</si>
  <si>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</si>
  <si>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</si>
  <si>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</si>
  <si>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</si>
  <si>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</si>
  <si>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</si>
  <si>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</si>
  <si>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</si>
  <si>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</si>
  <si>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</si>
  <si>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</si>
  <si>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</si>
  <si>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</si>
  <si>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</si>
  <si>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</si>
  <si>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</si>
  <si>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</si>
  <si>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</si>
  <si>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</si>
  <si>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</si>
  <si>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</si>
  <si>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</si>
  <si>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</si>
  <si>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</si>
  <si>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</si>
  <si>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</si>
  <si>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</si>
  <si>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</si>
  <si>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</si>
  <si>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</si>
  <si>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</si>
  <si>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</si>
  <si>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</si>
  <si>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</si>
  <si>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</si>
  <si>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</si>
  <si>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</si>
  <si>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</si>
  <si>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</si>
  <si>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</si>
  <si>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</si>
  <si>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</si>
  <si>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КСК ТРЕЙД, ООО (КБ), Крым Респ, Симферополь г, Генерала Васильева ул, д. 44В, литера Ж, пом 5,</t>
  </si>
  <si>
    <t>590943_3</t>
  </si>
  <si>
    <t>3</t>
  </si>
  <si>
    <t>295051Российская Федерация, Крым Респ, Симферополь г, Генерала Васильева ул, д. 44В, литера Ж, пом 5,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</si>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</sst>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0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03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9" fontId="0" fillId="26" borderId="23" xfId="0" applyNumberForma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0" fontId="69" fillId="0" borderId="0" xfId="0" applyFont="1"/>
    <xf numFmtId="171" fontId="70" fillId="0" borderId="48" xfId="0" applyNumberFormat="1" applyFont="1" applyBorder="1" applyAlignment="1">
      <alignment horizontal="center" wrapText="1"/>
    </xf>
    <xf numFmtId="167" fontId="4" fillId="26" borderId="49" xfId="0" applyNumberFormat="1" applyFont="1" applyFill="1" applyBorder="1" applyAlignment="1">
      <alignment horizontal="right"/>
    </xf>
    <xf numFmtId="164" fontId="4" fillId="26" borderId="50" xfId="0" applyNumberFormat="1" applyFont="1" applyFill="1" applyBorder="1" applyAlignment="1">
      <alignment horizontal="right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0" fillId="0" borderId="53" xfId="0" applyBorder="1"/>
    <xf numFmtId="0" fontId="72" fillId="0" borderId="0" xfId="0" applyFont="1"/>
    <xf numFmtId="171" fontId="73" fillId="0" borderId="54" xfId="0" applyNumberFormat="1" applyFont="1" applyBorder="1" applyAlignment="1">
      <alignment horizontal="center" wrapText="1"/>
    </xf>
    <xf numFmtId="0" fontId="0" fillId="0" borderId="55" xfId="0" applyBorder="1"/>
    <xf numFmtId="0" fontId="75" fillId="0" borderId="0" xfId="0" applyFont="1"/>
    <xf numFmtId="171" fontId="76" fillId="0" borderId="56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7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8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59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0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1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2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3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4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5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6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7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8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69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0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1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2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3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4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5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6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7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8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79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0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1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2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3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4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5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6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7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8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89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0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1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2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3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4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5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6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7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8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99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0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1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2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3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4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5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6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7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8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09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0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1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2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3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4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5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6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7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8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19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0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1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2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3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4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5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6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7" xfId="0" applyNumberFormat="1" applyFont="1" applyBorder="1" applyAlignment="1">
      <alignment horizontal="center" wrapText="1"/>
    </xf>
    <xf numFmtId="0" fontId="0" fillId="0" borderId="128" xfId="0" applyBorder="1"/>
    <xf numFmtId="0" fontId="43" fillId="0" borderId="128" xfId="0" applyFont="1" applyBorder="1" applyProtection="1">
      <protection hidden="1"/>
    </xf>
    <xf numFmtId="0" fontId="0" fillId="0" borderId="130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2" xfId="0" applyFont="1" applyBorder="1" applyProtection="1">
      <protection hidden="1"/>
    </xf>
    <xf numFmtId="0" fontId="55" fillId="30" borderId="0" xfId="0" applyFont="1" applyFill="1" applyAlignment="1" applyProtection="1">
      <alignment horizontal="center" vertical="center"/>
      <protection hidden="1"/>
    </xf>
    <xf numFmtId="0" fontId="35" fillId="30" borderId="0" xfId="0" applyFont="1" applyFill="1" applyProtection="1">
      <protection hidden="1"/>
    </xf>
    <xf numFmtId="0" fontId="6" fillId="0" borderId="43" xfId="0" applyFont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6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48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284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/>
      <protection hidden="1"/>
    </xf>
    <xf numFmtId="0" fontId="38" fillId="0" borderId="129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274"/>
  <sheetViews>
    <sheetView showGridLines="0" tabSelected="1" zoomScale="85" zoomScaleNormal="85" zoomScaleSheetLayoutView="100" workbookViewId="0">
      <selection activeCell="X270" sqref="X270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5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254" t="s">
        <v>28</v>
      </c>
      <c r="B1" s="254"/>
      <c r="C1" s="254"/>
      <c r="D1" s="254"/>
      <c r="E1" s="254"/>
      <c r="F1" s="31" t="s">
        <v>65</v>
      </c>
      <c r="G1" s="254" t="s">
        <v>49</v>
      </c>
      <c r="H1" s="254"/>
      <c r="I1" s="254"/>
      <c r="J1" s="254"/>
      <c r="K1" s="254"/>
      <c r="L1" s="254"/>
      <c r="M1" s="254"/>
      <c r="N1" s="254"/>
      <c r="O1" s="254"/>
      <c r="P1" s="254"/>
      <c r="Q1" s="254" t="s">
        <v>66</v>
      </c>
      <c r="R1" s="254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4"/>
      <c r="AM1" s="57" t="s">
        <v>55</v>
      </c>
      <c r="AN1" s="54"/>
      <c r="AO1" s="3">
        <v>1</v>
      </c>
    </row>
    <row r="2" spans="1:41" ht="16.5" customHeight="1" thickBot="1" x14ac:dyDescent="0.25">
      <c r="A2" s="20" t="s">
        <v>45</v>
      </c>
      <c r="B2" s="255" t="s">
        <v>66</v>
      </c>
      <c r="C2" s="255"/>
      <c r="D2" s="21"/>
      <c r="E2" s="22"/>
      <c r="F2" s="256"/>
      <c r="G2" s="256"/>
      <c r="H2" s="256"/>
      <c r="I2" s="22"/>
      <c r="J2" s="22"/>
      <c r="K2" s="22"/>
      <c r="L2" s="22"/>
      <c r="M2" s="22"/>
      <c r="N2" s="22"/>
      <c r="O2" s="2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57"/>
      <c r="Q2" s="257"/>
      <c r="R2" s="257"/>
      <c r="S2" s="23"/>
      <c r="T2" s="23"/>
      <c r="U2" s="23"/>
      <c r="V2" s="23"/>
      <c r="AK2" s="55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257"/>
      <c r="P3" s="257"/>
      <c r="Q3" s="257"/>
      <c r="R3" s="257"/>
      <c r="S3" s="23"/>
      <c r="T3" s="23"/>
      <c r="U3" s="23"/>
      <c r="V3" s="23"/>
      <c r="AK3" s="55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5"/>
      <c r="AN4" s="3"/>
    </row>
    <row r="5" spans="1:41" ht="33.75" customHeight="1" thickBot="1" x14ac:dyDescent="0.25">
      <c r="A5" s="258" t="s">
        <v>9</v>
      </c>
      <c r="B5" s="258"/>
      <c r="C5" s="258"/>
      <c r="D5" s="258"/>
      <c r="E5" s="259"/>
      <c r="F5" s="260"/>
      <c r="G5" s="261" t="s">
        <v>15</v>
      </c>
      <c r="H5" s="262"/>
      <c r="I5" s="263" t="s">
        <v>381</v>
      </c>
      <c r="J5" s="263"/>
      <c r="K5" s="263"/>
      <c r="L5" s="263"/>
      <c r="M5" s="263"/>
      <c r="N5" s="263"/>
      <c r="O5" s="19"/>
      <c r="P5" s="19" t="s">
        <v>4</v>
      </c>
      <c r="Q5" s="49">
        <v>45796</v>
      </c>
      <c r="R5" s="13" t="s">
        <v>3</v>
      </c>
      <c r="S5" s="39" t="s">
        <v>355</v>
      </c>
      <c r="T5" s="18"/>
      <c r="U5" s="264" t="s">
        <v>47</v>
      </c>
      <c r="V5" s="265"/>
      <c r="W5" s="264"/>
      <c r="X5" s="265"/>
      <c r="Y5" s="264"/>
      <c r="Z5" s="265"/>
      <c r="AA5" s="264"/>
      <c r="AB5" s="265"/>
    </row>
    <row r="6" spans="1:41" ht="25.5" customHeight="1" x14ac:dyDescent="0.2">
      <c r="A6" s="258" t="s">
        <v>1</v>
      </c>
      <c r="B6" s="258"/>
      <c r="C6" s="258"/>
      <c r="D6" s="258"/>
      <c r="E6" s="266" t="s">
        <v>356</v>
      </c>
      <c r="F6" s="267"/>
      <c r="G6" s="267"/>
      <c r="H6" s="267"/>
      <c r="I6" s="267"/>
      <c r="J6" s="267"/>
      <c r="K6" s="267"/>
      <c r="L6" s="267"/>
      <c r="M6" s="267"/>
      <c r="N6" s="268"/>
      <c r="O6" s="19"/>
      <c r="P6" s="19" t="s">
        <v>29</v>
      </c>
      <c r="Q6" s="58" t="str">
        <f>IF(Q5=0," ",CHOOSE(WEEKDAY(Q5,2),"Понедельник","Вторник","Среда","Четверг","Пятница","Суббота","Воскресенье"))</f>
        <v>Понедельник</v>
      </c>
      <c r="R6" s="269" t="s">
        <v>5</v>
      </c>
      <c r="S6" s="270" t="s">
        <v>67</v>
      </c>
      <c r="T6" s="4"/>
      <c r="U6" s="271" t="s">
        <v>73</v>
      </c>
      <c r="V6" s="272"/>
      <c r="W6" s="271" t="s">
        <v>75</v>
      </c>
      <c r="X6" s="272"/>
      <c r="Y6" s="271" t="s">
        <v>77</v>
      </c>
      <c r="Z6" s="272"/>
      <c r="AA6" s="271" t="s">
        <v>79</v>
      </c>
      <c r="AB6" s="272"/>
    </row>
    <row r="7" spans="1:41" ht="16.5" hidden="1" customHeight="1" x14ac:dyDescent="0.2">
      <c r="A7" s="63"/>
      <c r="B7" s="64"/>
      <c r="C7" s="64"/>
      <c r="D7" s="64"/>
      <c r="E7" s="277" t="str">
        <f>IFERROR(VLOOKUP(DeliveryAddress,Table,3,0),1)</f>
        <v>1</v>
      </c>
      <c r="F7" s="278"/>
      <c r="G7" s="278"/>
      <c r="H7" s="278"/>
      <c r="I7" s="278"/>
      <c r="J7" s="278"/>
      <c r="K7" s="278"/>
      <c r="L7" s="278"/>
      <c r="M7" s="278"/>
      <c r="N7" s="279"/>
      <c r="O7" s="19"/>
      <c r="P7" s="19"/>
      <c r="Q7" s="50"/>
      <c r="R7" s="269"/>
      <c r="S7" s="270"/>
      <c r="T7" s="4"/>
      <c r="U7" s="273"/>
      <c r="V7" s="274"/>
      <c r="W7" s="273"/>
      <c r="X7" s="274"/>
      <c r="Y7" s="273"/>
      <c r="Z7" s="274"/>
      <c r="AA7" s="273"/>
      <c r="AB7" s="274"/>
    </row>
    <row r="8" spans="1:41" ht="27" customHeight="1" thickBot="1" x14ac:dyDescent="0.25">
      <c r="A8" s="258" t="s">
        <v>56</v>
      </c>
      <c r="B8" s="258"/>
      <c r="C8" s="258"/>
      <c r="D8" s="258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37"/>
      <c r="P8" s="19" t="s">
        <v>12</v>
      </c>
      <c r="Q8" s="51">
        <v>0.375</v>
      </c>
      <c r="R8" s="269"/>
      <c r="S8" s="270"/>
      <c r="T8" s="4"/>
      <c r="U8" s="275"/>
      <c r="V8" s="276"/>
      <c r="W8" s="275"/>
      <c r="X8" s="276"/>
      <c r="Y8" s="275"/>
      <c r="Z8" s="276"/>
      <c r="AA8" s="275"/>
      <c r="AB8" s="276"/>
    </row>
    <row r="9" spans="1:41" ht="31.5" customHeight="1" thickBot="1" x14ac:dyDescent="0.25">
      <c r="B9" s="2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281"/>
      <c r="D9" s="281"/>
      <c r="E9" s="282" t="s">
        <v>57</v>
      </c>
      <c r="F9" s="283"/>
      <c r="G9" s="281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281"/>
      <c r="I9" s="284" t="str">
        <f>IF(AND($B$9="Тип доверенности/получателя при получении в адресе перегруза:",$E$9="Разовая доверенность"),"Введите ФИО","")</f>
        <v/>
      </c>
      <c r="J9" s="284"/>
      <c r="K9" s="284"/>
      <c r="L9" s="69"/>
      <c r="M9" s="284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284"/>
      <c r="O9" s="38"/>
      <c r="P9" s="19" t="s">
        <v>16</v>
      </c>
      <c r="Q9" s="49"/>
      <c r="R9" s="19" t="s">
        <v>13</v>
      </c>
      <c r="S9" s="40" t="s">
        <v>68</v>
      </c>
      <c r="T9" s="4"/>
      <c r="U9" s="285" t="s">
        <v>74</v>
      </c>
      <c r="V9" s="286"/>
      <c r="W9" s="285" t="s">
        <v>76</v>
      </c>
      <c r="X9" s="286"/>
      <c r="Y9" s="285" t="s">
        <v>78</v>
      </c>
      <c r="Z9" s="286"/>
      <c r="AA9" s="285" t="s">
        <v>80</v>
      </c>
      <c r="AB9" s="286"/>
    </row>
    <row r="10" spans="1:41" ht="25.5" customHeight="1" x14ac:dyDescent="0.2">
      <c r="B10" s="281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281"/>
      <c r="D10" s="281"/>
      <c r="E10" s="282"/>
      <c r="F10" s="283"/>
      <c r="G10" s="281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281"/>
      <c r="I10" s="287" t="str">
        <f>IFERROR(VLOOKUP($E$10,Proxy,2,FALSE),"")</f>
        <v/>
      </c>
      <c r="J10" s="287"/>
      <c r="K10" s="287"/>
      <c r="L10" s="287"/>
      <c r="M10" s="287"/>
      <c r="N10" s="287"/>
      <c r="O10" s="38"/>
      <c r="P10" s="19" t="s">
        <v>34</v>
      </c>
      <c r="Q10" s="51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2" t="s">
        <v>51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4"/>
      <c r="O11" s="38"/>
      <c r="P11" s="19" t="s">
        <v>31</v>
      </c>
      <c r="Q11" s="51"/>
      <c r="R11" s="67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288" t="s">
        <v>69</v>
      </c>
      <c r="B12" s="28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37"/>
      <c r="P12" s="19" t="s">
        <v>32</v>
      </c>
      <c r="Q12" s="51"/>
      <c r="R12"/>
      <c r="T12" s="14"/>
      <c r="U12" s="30"/>
      <c r="V12" s="30"/>
    </row>
    <row r="13" spans="1:41" ht="17.25" customHeight="1" x14ac:dyDescent="0.2">
      <c r="A13" s="288" t="s">
        <v>70</v>
      </c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38"/>
      <c r="P13" s="19" t="s">
        <v>33</v>
      </c>
      <c r="Q13" s="51"/>
      <c r="R13"/>
      <c r="T13" s="14"/>
      <c r="U13" s="30"/>
      <c r="V13" s="30"/>
    </row>
    <row r="14" spans="1:41" ht="17.25" customHeight="1" x14ac:dyDescent="0.2">
      <c r="A14" s="288" t="s">
        <v>71</v>
      </c>
      <c r="B14" s="28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R14"/>
      <c r="T14" s="14"/>
      <c r="U14" s="30"/>
      <c r="V14" s="30"/>
    </row>
    <row r="15" spans="1:41" ht="23.25" customHeight="1" x14ac:dyDescent="0.2">
      <c r="A15" s="288" t="s">
        <v>72</v>
      </c>
      <c r="B15" s="28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94" t="s">
        <v>60</v>
      </c>
      <c r="P15" s="294"/>
      <c r="Q15" s="294"/>
      <c r="R15" s="294"/>
      <c r="S15" s="294"/>
      <c r="T15" s="29"/>
      <c r="U15" s="290" t="s">
        <v>48</v>
      </c>
      <c r="V15" s="291"/>
      <c r="W15" s="292"/>
      <c r="X15" s="292"/>
      <c r="Y15" s="293"/>
      <c r="Z15" s="293"/>
      <c r="AA15" s="293"/>
      <c r="AB15" s="293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295"/>
      <c r="P16" s="295"/>
      <c r="Q16" s="295"/>
      <c r="R16" s="295"/>
      <c r="S16" s="295"/>
      <c r="T16" s="29"/>
      <c r="U16" s="296" t="s">
        <v>73</v>
      </c>
      <c r="V16" s="296"/>
      <c r="W16" s="296" t="s">
        <v>75</v>
      </c>
      <c r="X16" s="296"/>
      <c r="Y16" s="296" t="s">
        <v>77</v>
      </c>
      <c r="Z16" s="296"/>
      <c r="AA16" s="296" t="s">
        <v>79</v>
      </c>
      <c r="AB16" s="296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70" t="s">
        <v>63</v>
      </c>
      <c r="M17" s="297" t="s">
        <v>27</v>
      </c>
      <c r="N17" s="298"/>
      <c r="O17" s="299" t="s">
        <v>19</v>
      </c>
      <c r="P17" s="300"/>
      <c r="Q17" s="300"/>
      <c r="R17" s="300"/>
      <c r="S17" s="301"/>
      <c r="T17" s="44" t="s">
        <v>6</v>
      </c>
      <c r="U17" s="89" t="s">
        <v>44</v>
      </c>
      <c r="V17" s="90" t="s">
        <v>54</v>
      </c>
      <c r="W17" s="83" t="s">
        <v>44</v>
      </c>
      <c r="X17" s="84" t="s">
        <v>54</v>
      </c>
      <c r="Y17" s="85" t="s">
        <v>44</v>
      </c>
      <c r="Z17" s="86" t="s">
        <v>54</v>
      </c>
      <c r="AA17" s="87" t="s">
        <v>44</v>
      </c>
      <c r="AB17" s="88" t="s">
        <v>54</v>
      </c>
      <c r="AC17" s="81" t="s">
        <v>20</v>
      </c>
      <c r="AD17" s="82" t="s">
        <v>59</v>
      </c>
      <c r="AE17" s="72" t="s">
        <v>21</v>
      </c>
      <c r="AF17" s="72" t="s">
        <v>64</v>
      </c>
      <c r="AG17" s="302" t="s">
        <v>55</v>
      </c>
      <c r="AH17" s="292"/>
      <c r="AI17" s="292"/>
      <c r="BC17" s="68" t="s">
        <v>61</v>
      </c>
    </row>
    <row r="18" spans="1:82" ht="27.75" hidden="1" customHeight="1" x14ac:dyDescent="0.2">
      <c r="A18" s="303" t="s">
        <v>81</v>
      </c>
      <c r="B18" s="304"/>
      <c r="C18" s="304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292"/>
      <c r="X18" s="292"/>
      <c r="Y18" s="292"/>
      <c r="Z18" s="292"/>
      <c r="AA18" s="305"/>
      <c r="AB18" s="305"/>
      <c r="AC18" s="305"/>
      <c r="AD18" s="305"/>
      <c r="AE18" s="306"/>
      <c r="AF18" s="307"/>
      <c r="AG18" s="2"/>
      <c r="AH18" s="2"/>
      <c r="AI18" s="2"/>
      <c r="AJ18" s="2"/>
      <c r="AK18" s="56"/>
      <c r="AL18" s="56"/>
      <c r="AM18" s="56"/>
      <c r="AN18" s="2"/>
      <c r="AO18" s="2"/>
      <c r="AP18" s="2"/>
      <c r="AQ18" s="2"/>
      <c r="AR18" s="2"/>
    </row>
    <row r="19" spans="1:82" ht="15" hidden="1" x14ac:dyDescent="0.25">
      <c r="A19" s="308" t="s">
        <v>81</v>
      </c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5"/>
      <c r="AB19" s="305"/>
      <c r="AC19" s="305"/>
      <c r="AD19" s="305"/>
      <c r="AE19" s="306"/>
      <c r="AF19" s="310"/>
      <c r="AG19" s="2"/>
      <c r="AH19" s="2"/>
      <c r="AI19" s="2"/>
      <c r="AJ19" s="2"/>
      <c r="AK19" s="56"/>
      <c r="AL19" s="56"/>
      <c r="AM19" s="56"/>
      <c r="AN19" s="2"/>
      <c r="AO19" s="2"/>
      <c r="AP19" s="2"/>
      <c r="AQ19" s="2"/>
      <c r="AR19" s="2"/>
    </row>
    <row r="20" spans="1:82" ht="15" hidden="1" x14ac:dyDescent="0.25">
      <c r="A20" s="311" t="s">
        <v>82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9"/>
      <c r="Y20" s="309"/>
      <c r="Z20" s="309"/>
      <c r="AA20" s="305"/>
      <c r="AB20" s="305"/>
      <c r="AC20" s="305"/>
      <c r="AD20" s="305"/>
      <c r="AE20" s="306"/>
      <c r="AF20" s="313"/>
      <c r="AG20" s="2"/>
      <c r="AH20" s="2"/>
      <c r="AI20" s="2"/>
      <c r="AJ20" s="2"/>
      <c r="AK20" s="56"/>
      <c r="AL20" s="56"/>
      <c r="AM20" s="56"/>
      <c r="AN20" s="2"/>
      <c r="AO20" s="2"/>
      <c r="AP20" s="2"/>
      <c r="AQ20" s="2"/>
      <c r="AR20" s="2"/>
    </row>
    <row r="21" spans="1:82" ht="33.75" hidden="1" x14ac:dyDescent="0.2">
      <c r="A21" s="73" t="s">
        <v>83</v>
      </c>
      <c r="B21" s="74" t="s">
        <v>84</v>
      </c>
      <c r="C21" s="74">
        <v>4301052037</v>
      </c>
      <c r="D21" s="74">
        <v>4680115885912</v>
      </c>
      <c r="E21" s="75">
        <v>0.3</v>
      </c>
      <c r="F21" s="76">
        <v>6</v>
      </c>
      <c r="G21" s="75">
        <v>1.8</v>
      </c>
      <c r="H21" s="75">
        <v>3.18</v>
      </c>
      <c r="I21" s="77">
        <v>182</v>
      </c>
      <c r="J21" s="77" t="s">
        <v>86</v>
      </c>
      <c r="K21" s="78" t="s">
        <v>85</v>
      </c>
      <c r="L21" s="78"/>
      <c r="M21" s="314">
        <v>40</v>
      </c>
      <c r="N21" s="314"/>
      <c r="O21" s="3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316"/>
      <c r="Q21" s="316"/>
      <c r="R21" s="316"/>
      <c r="S21" s="316"/>
      <c r="T21" s="79" t="s">
        <v>0</v>
      </c>
      <c r="U21" s="59">
        <v>0</v>
      </c>
      <c r="V21" s="60">
        <f>IFERROR(IF(U21="",0,CEILING((U21/$G21),1)*$G21),"")</f>
        <v>0</v>
      </c>
      <c r="W21" s="59">
        <v>0</v>
      </c>
      <c r="X21" s="60">
        <f>IFERROR(IF(W21="",0,CEILING((W21/$G21),1)*$G21),"")</f>
        <v>0</v>
      </c>
      <c r="Y21" s="59">
        <v>0</v>
      </c>
      <c r="Z21" s="60">
        <f>IFERROR(IF(Y21="",0,CEILING((Y21/$G21),1)*$G21),"")</f>
        <v>0</v>
      </c>
      <c r="AA21" s="59">
        <v>0</v>
      </c>
      <c r="AB21" s="60">
        <f>IFERROR(IF(AA21="",0,CEILING((AA21/$G21),1)*$G21),"")</f>
        <v>0</v>
      </c>
      <c r="AC21" s="91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3" t="s">
        <v>57</v>
      </c>
      <c r="AE21" s="73" t="s">
        <v>57</v>
      </c>
      <c r="AF21" s="93" t="s">
        <v>87</v>
      </c>
      <c r="AG21" s="2"/>
      <c r="AH21" s="2"/>
      <c r="AI21" s="2"/>
      <c r="AJ21" s="2"/>
      <c r="AK21" s="2"/>
      <c r="AL21" s="56"/>
      <c r="AM21" s="56"/>
      <c r="AN21" s="56"/>
      <c r="AO21" s="2"/>
      <c r="AP21" s="2"/>
      <c r="AQ21" s="2"/>
      <c r="AR21" s="2"/>
      <c r="AS21" s="2"/>
      <c r="AT21" s="2"/>
      <c r="AU21" s="16"/>
      <c r="AV21" s="16"/>
      <c r="AW21" s="17"/>
      <c r="BB21" s="92" t="s">
        <v>65</v>
      </c>
      <c r="BO21" s="71">
        <f>IFERROR(U21*H21/G21,0)</f>
        <v>0</v>
      </c>
      <c r="BP21" s="71">
        <f>IFERROR(V21*H21/G21,0)</f>
        <v>0</v>
      </c>
      <c r="BQ21" s="71">
        <f>IFERROR(1/I21*(U21/G21),0)</f>
        <v>0</v>
      </c>
      <c r="BR21" s="71">
        <f>IFERROR(1/I21*(V21/G21),0)</f>
        <v>0</v>
      </c>
      <c r="BS21" s="71">
        <f>IFERROR(W21*H21/G21,0)</f>
        <v>0</v>
      </c>
      <c r="BT21" s="71">
        <f>IFERROR(X21*H21/G21,0)</f>
        <v>0</v>
      </c>
      <c r="BU21" s="71">
        <f>IFERROR(1/I21*(W21/G21),0)</f>
        <v>0</v>
      </c>
      <c r="BV21" s="71">
        <f>IFERROR(1/I21*(X21/G21),0)</f>
        <v>0</v>
      </c>
      <c r="BW21" s="71">
        <f>IFERROR(Y21*H21/G21,0)</f>
        <v>0</v>
      </c>
      <c r="BX21" s="71">
        <f>IFERROR(Z21*H21/G21,0)</f>
        <v>0</v>
      </c>
      <c r="BY21" s="71">
        <f>IFERROR(1/I21*(Y21/G21),0)</f>
        <v>0</v>
      </c>
      <c r="BZ21" s="71">
        <f>IFERROR(1/I21*(Z21/G21),0)</f>
        <v>0</v>
      </c>
      <c r="CA21" s="71">
        <f>IFERROR(AA21*H21/G21,0)</f>
        <v>0</v>
      </c>
      <c r="CB21" s="71">
        <f>IFERROR(AB21*H21/G21,0)</f>
        <v>0</v>
      </c>
      <c r="CC21" s="71">
        <f>IFERROR(1/I21*(AA21/G21),0)</f>
        <v>0</v>
      </c>
      <c r="CD21" s="71">
        <f>IFERROR(1/I21*(AB21/G21),0)</f>
        <v>0</v>
      </c>
    </row>
    <row r="22" spans="1:82" ht="33.75" hidden="1" x14ac:dyDescent="0.2">
      <c r="A22" s="73" t="s">
        <v>83</v>
      </c>
      <c r="B22" s="74" t="s">
        <v>84</v>
      </c>
      <c r="C22" s="74">
        <v>4301052038</v>
      </c>
      <c r="D22" s="74">
        <v>4680115885912</v>
      </c>
      <c r="E22" s="75">
        <v>0.3</v>
      </c>
      <c r="F22" s="76">
        <v>6</v>
      </c>
      <c r="G22" s="75">
        <v>1.8</v>
      </c>
      <c r="H22" s="75">
        <v>3.18</v>
      </c>
      <c r="I22" s="77">
        <v>182</v>
      </c>
      <c r="J22" s="77" t="s">
        <v>86</v>
      </c>
      <c r="K22" s="78" t="s">
        <v>88</v>
      </c>
      <c r="L22" s="78"/>
      <c r="M22" s="314">
        <v>40</v>
      </c>
      <c r="N22" s="314"/>
      <c r="O22" s="3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316"/>
      <c r="Q22" s="316"/>
      <c r="R22" s="316"/>
      <c r="S22" s="316"/>
      <c r="T22" s="79" t="s">
        <v>0</v>
      </c>
      <c r="U22" s="59">
        <v>0</v>
      </c>
      <c r="V22" s="60">
        <f>IFERROR(IF(U22="",0,CEILING((U22/$G22),1)*$G22),"")</f>
        <v>0</v>
      </c>
      <c r="W22" s="59">
        <v>0</v>
      </c>
      <c r="X22" s="60">
        <f>IFERROR(IF(W22="",0,CEILING((W22/$G22),1)*$G22),"")</f>
        <v>0</v>
      </c>
      <c r="Y22" s="59">
        <v>0</v>
      </c>
      <c r="Z22" s="60">
        <f>IFERROR(IF(Y22="",0,CEILING((Y22/$G22),1)*$G22),"")</f>
        <v>0</v>
      </c>
      <c r="AA22" s="59">
        <v>0</v>
      </c>
      <c r="AB22" s="60">
        <f>IFERROR(IF(AA22="",0,CEILING((AA22/$G22),1)*$G22),"")</f>
        <v>0</v>
      </c>
      <c r="AC22" s="61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3" t="s">
        <v>57</v>
      </c>
      <c r="AE22" s="73" t="s">
        <v>57</v>
      </c>
      <c r="AF22" s="95" t="s">
        <v>87</v>
      </c>
      <c r="AG22" s="2"/>
      <c r="AH22" s="2"/>
      <c r="AI22" s="2"/>
      <c r="AJ22" s="2"/>
      <c r="AK22" s="2"/>
      <c r="AL22" s="56"/>
      <c r="AM22" s="56"/>
      <c r="AN22" s="56"/>
      <c r="AO22" s="2"/>
      <c r="AP22" s="2"/>
      <c r="AQ22" s="2"/>
      <c r="AR22" s="2"/>
      <c r="AS22" s="2"/>
      <c r="AT22" s="2"/>
      <c r="AU22" s="16"/>
      <c r="AV22" s="16"/>
      <c r="AW22" s="17"/>
      <c r="BB22" s="94" t="s">
        <v>65</v>
      </c>
      <c r="BO22" s="71">
        <f>IFERROR(U22*H22/G22,0)</f>
        <v>0</v>
      </c>
      <c r="BP22" s="71">
        <f>IFERROR(V22*H22/G22,0)</f>
        <v>0</v>
      </c>
      <c r="BQ22" s="71">
        <f>IFERROR(1/I22*(U22/G22),0)</f>
        <v>0</v>
      </c>
      <c r="BR22" s="71">
        <f>IFERROR(1/I22*(V22/G22),0)</f>
        <v>0</v>
      </c>
      <c r="BS22" s="71">
        <f>IFERROR(W22*H22/G22,0)</f>
        <v>0</v>
      </c>
      <c r="BT22" s="71">
        <f>IFERROR(X22*H22/G22,0)</f>
        <v>0</v>
      </c>
      <c r="BU22" s="71">
        <f>IFERROR(1/I22*(W22/G22),0)</f>
        <v>0</v>
      </c>
      <c r="BV22" s="71">
        <f>IFERROR(1/I22*(X22/G22),0)</f>
        <v>0</v>
      </c>
      <c r="BW22" s="71">
        <f>IFERROR(Y22*H22/G22,0)</f>
        <v>0</v>
      </c>
      <c r="BX22" s="71">
        <f>IFERROR(Z22*H22/G22,0)</f>
        <v>0</v>
      </c>
      <c r="BY22" s="71">
        <f>IFERROR(1/I22*(Y22/G22),0)</f>
        <v>0</v>
      </c>
      <c r="BZ22" s="71">
        <f>IFERROR(1/I22*(Z22/G22),0)</f>
        <v>0</v>
      </c>
      <c r="CA22" s="71">
        <f>IFERROR(AA22*H22/G22,0)</f>
        <v>0</v>
      </c>
      <c r="CB22" s="71">
        <f>IFERROR(AB22*H22/G22,0)</f>
        <v>0</v>
      </c>
      <c r="CC22" s="71">
        <f>IFERROR(1/I22*(AA22/G22),0)</f>
        <v>0</v>
      </c>
      <c r="CD22" s="71">
        <f>IFERROR(1/I22*(AB22/G22),0)</f>
        <v>0</v>
      </c>
    </row>
    <row r="23" spans="1:82" ht="22.5" hidden="1" x14ac:dyDescent="0.2">
      <c r="A23" s="73" t="s">
        <v>89</v>
      </c>
      <c r="B23" s="74" t="s">
        <v>90</v>
      </c>
      <c r="C23" s="74">
        <v>4301051912</v>
      </c>
      <c r="D23" s="74">
        <v>4680115886230</v>
      </c>
      <c r="E23" s="75">
        <v>0.3</v>
      </c>
      <c r="F23" s="76">
        <v>6</v>
      </c>
      <c r="G23" s="75">
        <v>1.8</v>
      </c>
      <c r="H23" s="75">
        <v>2.0459999999999998</v>
      </c>
      <c r="I23" s="77">
        <v>182</v>
      </c>
      <c r="J23" s="77" t="s">
        <v>86</v>
      </c>
      <c r="K23" s="78" t="s">
        <v>88</v>
      </c>
      <c r="L23" s="78"/>
      <c r="M23" s="314">
        <v>40</v>
      </c>
      <c r="N23" s="314"/>
      <c r="O23" s="31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3" s="316"/>
      <c r="Q23" s="316"/>
      <c r="R23" s="316"/>
      <c r="S23" s="316"/>
      <c r="T23" s="79" t="s">
        <v>0</v>
      </c>
      <c r="U23" s="59">
        <v>0</v>
      </c>
      <c r="V23" s="60">
        <f>IFERROR(IF(U23="",0,CEILING((U23/$G23),1)*$G23),"")</f>
        <v>0</v>
      </c>
      <c r="W23" s="59">
        <v>0</v>
      </c>
      <c r="X23" s="60">
        <f>IFERROR(IF(W23="",0,CEILING((W23/$G23),1)*$G23),"")</f>
        <v>0</v>
      </c>
      <c r="Y23" s="59">
        <v>0</v>
      </c>
      <c r="Z23" s="60">
        <f>IFERROR(IF(Y23="",0,CEILING((Y23/$G23),1)*$G23),"")</f>
        <v>0</v>
      </c>
      <c r="AA23" s="59">
        <v>0</v>
      </c>
      <c r="AB23" s="60">
        <f>IFERROR(IF(AA23="",0,CEILING((AA23/$G23),1)*$G23),"")</f>
        <v>0</v>
      </c>
      <c r="AC23" s="61" t="str">
        <f>IF(IFERROR(ROUNDUP(V23/G23,0)*0.00651,0)+IFERROR(ROUNDUP(X23/G23,0)*0.00651,0)+IFERROR(ROUNDUP(Z23/G23,0)*0.00651,0)+IFERROR(ROUNDUP(AB23/G23,0)*0.00651,0)=0,"",IFERROR(ROUNDUP(V23/G23,0)*0.00651,0)+IFERROR(ROUNDUP(X23/G23,0)*0.00651,0)+IFERROR(ROUNDUP(Z23/G23,0)*0.00651,0)+IFERROR(ROUNDUP(AB23/G23,0)*0.00651,0))</f>
        <v/>
      </c>
      <c r="AD23" s="73" t="s">
        <v>57</v>
      </c>
      <c r="AE23" s="73" t="s">
        <v>57</v>
      </c>
      <c r="AF23" s="97" t="s">
        <v>91</v>
      </c>
      <c r="AG23" s="2"/>
      <c r="AH23" s="2"/>
      <c r="AI23" s="2"/>
      <c r="AJ23" s="2"/>
      <c r="AK23" s="2"/>
      <c r="AL23" s="56"/>
      <c r="AM23" s="56"/>
      <c r="AN23" s="56"/>
      <c r="AO23" s="2"/>
      <c r="AP23" s="2"/>
      <c r="AQ23" s="2"/>
      <c r="AR23" s="2"/>
      <c r="AS23" s="2"/>
      <c r="AT23" s="2"/>
      <c r="AU23" s="16"/>
      <c r="AV23" s="16"/>
      <c r="AW23" s="17"/>
      <c r="BB23" s="96" t="s">
        <v>65</v>
      </c>
      <c r="BO23" s="71">
        <f>IFERROR(U23*H23/G23,0)</f>
        <v>0</v>
      </c>
      <c r="BP23" s="71">
        <f>IFERROR(V23*H23/G23,0)</f>
        <v>0</v>
      </c>
      <c r="BQ23" s="71">
        <f>IFERROR(1/I23*(U23/G23),0)</f>
        <v>0</v>
      </c>
      <c r="BR23" s="71">
        <f>IFERROR(1/I23*(V23/G23),0)</f>
        <v>0</v>
      </c>
      <c r="BS23" s="71">
        <f>IFERROR(W23*H23/G23,0)</f>
        <v>0</v>
      </c>
      <c r="BT23" s="71">
        <f>IFERROR(X23*H23/G23,0)</f>
        <v>0</v>
      </c>
      <c r="BU23" s="71">
        <f>IFERROR(1/I23*(W23/G23),0)</f>
        <v>0</v>
      </c>
      <c r="BV23" s="71">
        <f>IFERROR(1/I23*(X23/G23),0)</f>
        <v>0</v>
      </c>
      <c r="BW23" s="71">
        <f>IFERROR(Y23*H23/G23,0)</f>
        <v>0</v>
      </c>
      <c r="BX23" s="71">
        <f>IFERROR(Z23*H23/G23,0)</f>
        <v>0</v>
      </c>
      <c r="BY23" s="71">
        <f>IFERROR(1/I23*(Y23/G23),0)</f>
        <v>0</v>
      </c>
      <c r="BZ23" s="71">
        <f>IFERROR(1/I23*(Z23/G23),0)</f>
        <v>0</v>
      </c>
      <c r="CA23" s="71">
        <f>IFERROR(AA23*H23/G23,0)</f>
        <v>0</v>
      </c>
      <c r="CB23" s="71">
        <f>IFERROR(AB23*H23/G23,0)</f>
        <v>0</v>
      </c>
      <c r="CC23" s="71">
        <f>IFERROR(1/I23*(AA23/G23),0)</f>
        <v>0</v>
      </c>
      <c r="CD23" s="71">
        <f>IFERROR(1/I23*(AB23/G23),0)</f>
        <v>0</v>
      </c>
    </row>
    <row r="24" spans="1:82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19" t="s">
        <v>43</v>
      </c>
      <c r="P24" s="320"/>
      <c r="Q24" s="320"/>
      <c r="R24" s="320"/>
      <c r="S24" s="320"/>
      <c r="T24" s="35" t="s">
        <v>42</v>
      </c>
      <c r="U24" s="45">
        <f>IFERROR(U21/G21,0)+IFERROR(U22/G22,0)+IFERROR(U23/G23,0)</f>
        <v>0</v>
      </c>
      <c r="V24" s="45">
        <f>IFERROR(V21/G21,0)+IFERROR(V22/G22,0)+IFERROR(V23/G23,0)</f>
        <v>0</v>
      </c>
      <c r="W24" s="45">
        <f>IFERROR(W21/G21,0)+IFERROR(W22/G22,0)+IFERROR(W23/G23,0)</f>
        <v>0</v>
      </c>
      <c r="X24" s="45">
        <f>IFERROR(X21/G21,0)+IFERROR(X22/G22,0)+IFERROR(X23/G23,0)</f>
        <v>0</v>
      </c>
      <c r="Y24" s="45">
        <f>IFERROR(Y21/G21,0)+IFERROR(Y22/G22,0)+IFERROR(Y23/G23,0)</f>
        <v>0</v>
      </c>
      <c r="Z24" s="45">
        <f>IFERROR(Z21/G21,0)+IFERROR(Z22/G22,0)+IFERROR(Z23/G23,0)</f>
        <v>0</v>
      </c>
      <c r="AA24" s="45">
        <f>IFERROR(AA21/G21,0)+IFERROR(AA22/G22,0)+IFERROR(AA23/G23,0)</f>
        <v>0</v>
      </c>
      <c r="AB24" s="45">
        <f>IFERROR(AB21/G21,0)+IFERROR(AB22/G22,0)+IFERROR(AB23/G23,0)</f>
        <v>0</v>
      </c>
      <c r="AC24" s="46">
        <f>IFERROR(IF(AC21="",0,AC21),0)+IFERROR(IF(AC22="",0,AC22),0)+IFERROR(IF(AC23="",0,AC23),0)</f>
        <v>0</v>
      </c>
      <c r="AD24" s="3"/>
      <c r="AE24" s="66"/>
      <c r="AF24" s="3"/>
      <c r="AG24" s="3"/>
      <c r="AK24" s="3"/>
      <c r="AN24" s="55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idden="1" x14ac:dyDescent="0.2">
      <c r="A25" s="321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19" t="s">
        <v>43</v>
      </c>
      <c r="P25" s="320"/>
      <c r="Q25" s="320"/>
      <c r="R25" s="320"/>
      <c r="S25" s="320"/>
      <c r="T25" s="35" t="s">
        <v>0</v>
      </c>
      <c r="U25" s="45">
        <f t="shared" ref="U25:AB25" si="0">IFERROR(SUM(U21:U23),0)</f>
        <v>0</v>
      </c>
      <c r="V25" s="45">
        <f t="shared" si="0"/>
        <v>0</v>
      </c>
      <c r="W25" s="45">
        <f t="shared" si="0"/>
        <v>0</v>
      </c>
      <c r="X25" s="45">
        <f t="shared" si="0"/>
        <v>0</v>
      </c>
      <c r="Y25" s="45">
        <f t="shared" si="0"/>
        <v>0</v>
      </c>
      <c r="Z25" s="45">
        <f t="shared" si="0"/>
        <v>0</v>
      </c>
      <c r="AA25" s="45">
        <f t="shared" si="0"/>
        <v>0</v>
      </c>
      <c r="AB25" s="45">
        <f t="shared" si="0"/>
        <v>0</v>
      </c>
      <c r="AC25" s="46" t="s">
        <v>57</v>
      </c>
      <c r="AD25" s="3"/>
      <c r="AE25" s="66"/>
      <c r="AF25" s="3"/>
      <c r="AG25" s="3"/>
      <c r="AK25" s="3"/>
      <c r="AN25" s="55"/>
      <c r="AO25" s="3"/>
      <c r="AP25" s="3"/>
      <c r="AQ25" s="2"/>
      <c r="AR25" s="2"/>
      <c r="AS25" s="2"/>
      <c r="AT25" s="2"/>
      <c r="AU25" s="16"/>
      <c r="AV25" s="16"/>
      <c r="AW25" s="17"/>
    </row>
    <row r="26" spans="1:82" ht="27.75" hidden="1" customHeight="1" x14ac:dyDescent="0.2">
      <c r="A26" s="303" t="s">
        <v>92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292"/>
      <c r="X26" s="292"/>
      <c r="Y26" s="292"/>
      <c r="Z26" s="292"/>
      <c r="AA26" s="305"/>
      <c r="AB26" s="305"/>
      <c r="AC26" s="305"/>
      <c r="AD26" s="305"/>
      <c r="AE26" s="306"/>
      <c r="AF26" s="307"/>
      <c r="AG26" s="2"/>
      <c r="AH26" s="2"/>
      <c r="AI26" s="2"/>
      <c r="AJ26" s="2"/>
      <c r="AK26" s="56"/>
      <c r="AL26" s="56"/>
      <c r="AM26" s="56"/>
      <c r="AN26" s="2"/>
      <c r="AO26" s="2"/>
      <c r="AP26" s="2"/>
      <c r="AQ26" s="2"/>
      <c r="AR26" s="2"/>
    </row>
    <row r="27" spans="1:82" ht="15" hidden="1" x14ac:dyDescent="0.25">
      <c r="A27" s="308" t="s">
        <v>93</v>
      </c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5"/>
      <c r="AB27" s="305"/>
      <c r="AC27" s="305"/>
      <c r="AD27" s="305"/>
      <c r="AE27" s="306"/>
      <c r="AF27" s="310"/>
      <c r="AG27" s="2"/>
      <c r="AH27" s="2"/>
      <c r="AI27" s="2"/>
      <c r="AJ27" s="2"/>
      <c r="AK27" s="56"/>
      <c r="AL27" s="56"/>
      <c r="AM27" s="56"/>
      <c r="AN27" s="2"/>
      <c r="AO27" s="2"/>
      <c r="AP27" s="2"/>
      <c r="AQ27" s="2"/>
      <c r="AR27" s="2"/>
    </row>
    <row r="28" spans="1:82" ht="15" hidden="1" x14ac:dyDescent="0.25">
      <c r="A28" s="311" t="s">
        <v>94</v>
      </c>
      <c r="B28" s="312"/>
      <c r="C28" s="312"/>
      <c r="D28" s="312"/>
      <c r="E28" s="312"/>
      <c r="F28" s="312"/>
      <c r="G28" s="312"/>
      <c r="H28" s="312"/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09"/>
      <c r="Y28" s="309"/>
      <c r="Z28" s="309"/>
      <c r="AA28" s="305"/>
      <c r="AB28" s="305"/>
      <c r="AC28" s="305"/>
      <c r="AD28" s="305"/>
      <c r="AE28" s="306"/>
      <c r="AF28" s="313"/>
      <c r="AG28" s="2"/>
      <c r="AH28" s="2"/>
      <c r="AI28" s="2"/>
      <c r="AJ28" s="2"/>
      <c r="AK28" s="56"/>
      <c r="AL28" s="56"/>
      <c r="AM28" s="56"/>
      <c r="AN28" s="2"/>
      <c r="AO28" s="2"/>
      <c r="AP28" s="2"/>
      <c r="AQ28" s="2"/>
      <c r="AR28" s="2"/>
    </row>
    <row r="29" spans="1:82" hidden="1" x14ac:dyDescent="0.2">
      <c r="A29" s="73" t="s">
        <v>95</v>
      </c>
      <c r="B29" s="74" t="s">
        <v>96</v>
      </c>
      <c r="C29" s="74">
        <v>4301011624</v>
      </c>
      <c r="D29" s="74">
        <v>4680115883949</v>
      </c>
      <c r="E29" s="75">
        <v>0.37</v>
      </c>
      <c r="F29" s="76">
        <v>10</v>
      </c>
      <c r="G29" s="75">
        <v>3.7</v>
      </c>
      <c r="H29" s="75">
        <v>3.91</v>
      </c>
      <c r="I29" s="77">
        <v>132</v>
      </c>
      <c r="J29" s="77" t="s">
        <v>98</v>
      </c>
      <c r="K29" s="78" t="s">
        <v>97</v>
      </c>
      <c r="L29" s="78"/>
      <c r="M29" s="314">
        <v>50</v>
      </c>
      <c r="N29" s="314"/>
      <c r="O29" s="3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9" s="316"/>
      <c r="Q29" s="316"/>
      <c r="R29" s="316"/>
      <c r="S29" s="316"/>
      <c r="T29" s="79" t="s">
        <v>0</v>
      </c>
      <c r="U29" s="59">
        <v>0</v>
      </c>
      <c r="V29" s="60">
        <f>IFERROR(IF(U29="",0,CEILING((U29/$G29),1)*$G29),"")</f>
        <v>0</v>
      </c>
      <c r="W29" s="59">
        <v>0</v>
      </c>
      <c r="X29" s="60">
        <f>IFERROR(IF(W29="",0,CEILING((W29/$G29),1)*$G29),"")</f>
        <v>0</v>
      </c>
      <c r="Y29" s="59">
        <v>0</v>
      </c>
      <c r="Z29" s="60">
        <f>IFERROR(IF(Y29="",0,CEILING((Y29/$G29),1)*$G29),"")</f>
        <v>0</v>
      </c>
      <c r="AA29" s="59">
        <v>0</v>
      </c>
      <c r="AB29" s="60">
        <f>IFERROR(IF(AA29="",0,CEILING((AA29/$G29),1)*$G29),"")</f>
        <v>0</v>
      </c>
      <c r="AC29" s="61" t="str">
        <f>IF(IFERROR(ROUNDUP(V29/G29,0)*0.00902,0)+IFERROR(ROUNDUP(X29/G29,0)*0.00902,0)+IFERROR(ROUNDUP(Z29/G29,0)*0.00902,0)+IFERROR(ROUNDUP(AB29/G29,0)*0.00902,0)=0,"",IFERROR(ROUNDUP(V29/G29,0)*0.00902,0)+IFERROR(ROUNDUP(X29/G29,0)*0.00902,0)+IFERROR(ROUNDUP(Z29/G29,0)*0.00902,0)+IFERROR(ROUNDUP(AB29/G29,0)*0.00902,0))</f>
        <v/>
      </c>
      <c r="AD29" s="73" t="s">
        <v>57</v>
      </c>
      <c r="AE29" s="73" t="s">
        <v>57</v>
      </c>
      <c r="AF29" s="104" t="s">
        <v>99</v>
      </c>
      <c r="AG29" s="2"/>
      <c r="AH29" s="2"/>
      <c r="AI29" s="2"/>
      <c r="AJ29" s="2"/>
      <c r="AK29" s="2"/>
      <c r="AL29" s="56"/>
      <c r="AM29" s="56"/>
      <c r="AN29" s="56"/>
      <c r="AO29" s="2"/>
      <c r="AP29" s="2"/>
      <c r="AQ29" s="2"/>
      <c r="AR29" s="2"/>
      <c r="AS29" s="2"/>
      <c r="AT29" s="2"/>
      <c r="AU29" s="16"/>
      <c r="AV29" s="16"/>
      <c r="AW29" s="17"/>
      <c r="BB29" s="103" t="s">
        <v>65</v>
      </c>
      <c r="BO29" s="71">
        <f>IFERROR(U29*H29/G29,0)</f>
        <v>0</v>
      </c>
      <c r="BP29" s="71">
        <f>IFERROR(V29*H29/G29,0)</f>
        <v>0</v>
      </c>
      <c r="BQ29" s="71">
        <f>IFERROR(1/I29*(U29/G29),0)</f>
        <v>0</v>
      </c>
      <c r="BR29" s="71">
        <f>IFERROR(1/I29*(V29/G29),0)</f>
        <v>0</v>
      </c>
      <c r="BS29" s="71">
        <f>IFERROR(W29*H29/G29,0)</f>
        <v>0</v>
      </c>
      <c r="BT29" s="71">
        <f>IFERROR(X29*H29/G29,0)</f>
        <v>0</v>
      </c>
      <c r="BU29" s="71">
        <f>IFERROR(1/I29*(W29/G29),0)</f>
        <v>0</v>
      </c>
      <c r="BV29" s="71">
        <f>IFERROR(1/I29*(X29/G29),0)</f>
        <v>0</v>
      </c>
      <c r="BW29" s="71">
        <f>IFERROR(Y29*H29/G29,0)</f>
        <v>0</v>
      </c>
      <c r="BX29" s="71">
        <f>IFERROR(Z29*H29/G29,0)</f>
        <v>0</v>
      </c>
      <c r="BY29" s="71">
        <f>IFERROR(1/I29*(Y29/G29),0)</f>
        <v>0</v>
      </c>
      <c r="BZ29" s="71">
        <f>IFERROR(1/I29*(Z29/G29),0)</f>
        <v>0</v>
      </c>
      <c r="CA29" s="71">
        <f>IFERROR(AA29*H29/G29,0)</f>
        <v>0</v>
      </c>
      <c r="CB29" s="71">
        <f>IFERROR(AB29*H29/G29,0)</f>
        <v>0</v>
      </c>
      <c r="CC29" s="71">
        <f>IFERROR(1/I29*(AA29/G29),0)</f>
        <v>0</v>
      </c>
      <c r="CD29" s="71">
        <f>IFERROR(1/I29*(AB29/G29),0)</f>
        <v>0</v>
      </c>
    </row>
    <row r="30" spans="1:82" hidden="1" x14ac:dyDescent="0.2">
      <c r="A30" s="321"/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19" t="s">
        <v>43</v>
      </c>
      <c r="P30" s="320"/>
      <c r="Q30" s="320"/>
      <c r="R30" s="320"/>
      <c r="S30" s="320"/>
      <c r="T30" s="35" t="s">
        <v>42</v>
      </c>
      <c r="U30" s="45">
        <f>IFERROR(U29/G29,0)</f>
        <v>0</v>
      </c>
      <c r="V30" s="45">
        <f>IFERROR(V29/G29,0)</f>
        <v>0</v>
      </c>
      <c r="W30" s="45">
        <f>IFERROR(W29/G29,0)</f>
        <v>0</v>
      </c>
      <c r="X30" s="45">
        <f>IFERROR(X29/G29,0)</f>
        <v>0</v>
      </c>
      <c r="Y30" s="45">
        <f>IFERROR(Y29/G29,0)</f>
        <v>0</v>
      </c>
      <c r="Z30" s="45">
        <f>IFERROR(Z29/G29,0)</f>
        <v>0</v>
      </c>
      <c r="AA30" s="45">
        <f>IFERROR(AA29/G29,0)</f>
        <v>0</v>
      </c>
      <c r="AB30" s="45">
        <f>IFERROR(AB29/G29,0)</f>
        <v>0</v>
      </c>
      <c r="AC30" s="45">
        <f>IFERROR(IF(AC29="",0,AC29),0)</f>
        <v>0</v>
      </c>
      <c r="AD30" s="3"/>
      <c r="AE30" s="66"/>
      <c r="AF30" s="3"/>
      <c r="AG30" s="3"/>
      <c r="AK30" s="3"/>
      <c r="AN30" s="55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idden="1" x14ac:dyDescent="0.2">
      <c r="A31" s="321"/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19" t="s">
        <v>43</v>
      </c>
      <c r="P31" s="320"/>
      <c r="Q31" s="320"/>
      <c r="R31" s="320"/>
      <c r="S31" s="320"/>
      <c r="T31" s="35" t="s">
        <v>0</v>
      </c>
      <c r="U31" s="45">
        <f t="shared" ref="U31:AB31" si="1">IFERROR(SUM(U29:U29),0)</f>
        <v>0</v>
      </c>
      <c r="V31" s="45">
        <f t="shared" si="1"/>
        <v>0</v>
      </c>
      <c r="W31" s="45">
        <f t="shared" si="1"/>
        <v>0</v>
      </c>
      <c r="X31" s="45">
        <f t="shared" si="1"/>
        <v>0</v>
      </c>
      <c r="Y31" s="45">
        <f t="shared" si="1"/>
        <v>0</v>
      </c>
      <c r="Z31" s="45">
        <f t="shared" si="1"/>
        <v>0</v>
      </c>
      <c r="AA31" s="45">
        <f t="shared" si="1"/>
        <v>0</v>
      </c>
      <c r="AB31" s="45">
        <f t="shared" si="1"/>
        <v>0</v>
      </c>
      <c r="AC31" s="45" t="s">
        <v>57</v>
      </c>
      <c r="AD31" s="3"/>
      <c r="AE31" s="66"/>
      <c r="AF31" s="3"/>
      <c r="AG31" s="3"/>
      <c r="AK31" s="3"/>
      <c r="AN31" s="55"/>
      <c r="AO31" s="3"/>
      <c r="AP31" s="3"/>
      <c r="AQ31" s="2"/>
      <c r="AR31" s="2"/>
      <c r="AS31" s="2"/>
      <c r="AT31" s="2"/>
      <c r="AU31" s="16"/>
      <c r="AV31" s="16"/>
      <c r="AW31" s="17"/>
    </row>
    <row r="32" spans="1:82" ht="15" hidden="1" x14ac:dyDescent="0.25">
      <c r="A32" s="311" t="s">
        <v>82</v>
      </c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09"/>
      <c r="Y32" s="309"/>
      <c r="Z32" s="309"/>
      <c r="AA32" s="305"/>
      <c r="AB32" s="305"/>
      <c r="AC32" s="305"/>
      <c r="AD32" s="305"/>
      <c r="AE32" s="306"/>
      <c r="AF32" s="313"/>
      <c r="AG32" s="2"/>
      <c r="AH32" s="2"/>
      <c r="AI32" s="2"/>
      <c r="AJ32" s="2"/>
      <c r="AK32" s="56"/>
      <c r="AL32" s="56"/>
      <c r="AM32" s="56"/>
      <c r="AN32" s="2"/>
      <c r="AO32" s="2"/>
      <c r="AP32" s="2"/>
      <c r="AQ32" s="2"/>
      <c r="AR32" s="2"/>
    </row>
    <row r="33" spans="1:82" hidden="1" x14ac:dyDescent="0.2">
      <c r="A33" s="73" t="s">
        <v>100</v>
      </c>
      <c r="B33" s="74" t="s">
        <v>101</v>
      </c>
      <c r="C33" s="74">
        <v>4301051820</v>
      </c>
      <c r="D33" s="74">
        <v>4680115884915</v>
      </c>
      <c r="E33" s="75">
        <v>0.3</v>
      </c>
      <c r="F33" s="76">
        <v>6</v>
      </c>
      <c r="G33" s="75">
        <v>1.8</v>
      </c>
      <c r="H33" s="75">
        <v>1.98</v>
      </c>
      <c r="I33" s="77">
        <v>182</v>
      </c>
      <c r="J33" s="77" t="s">
        <v>86</v>
      </c>
      <c r="K33" s="78" t="s">
        <v>85</v>
      </c>
      <c r="L33" s="78"/>
      <c r="M33" s="314">
        <v>40</v>
      </c>
      <c r="N33" s="314"/>
      <c r="O33" s="3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3" s="316"/>
      <c r="Q33" s="316"/>
      <c r="R33" s="316"/>
      <c r="S33" s="316"/>
      <c r="T33" s="79" t="s">
        <v>0</v>
      </c>
      <c r="U33" s="59">
        <v>0</v>
      </c>
      <c r="V33" s="60">
        <f>IFERROR(IF(U33="",0,CEILING((U33/$G33),1)*$G33),"")</f>
        <v>0</v>
      </c>
      <c r="W33" s="59">
        <v>0</v>
      </c>
      <c r="X33" s="60">
        <f>IFERROR(IF(W33="",0,CEILING((W33/$G33),1)*$G33),"")</f>
        <v>0</v>
      </c>
      <c r="Y33" s="59">
        <v>0</v>
      </c>
      <c r="Z33" s="60">
        <f>IFERROR(IF(Y33="",0,CEILING((Y33/$G33),1)*$G33),"")</f>
        <v>0</v>
      </c>
      <c r="AA33" s="59">
        <v>0</v>
      </c>
      <c r="AB33" s="60">
        <f>IFERROR(IF(AA33="",0,CEILING((AA33/$G33),1)*$G33),"")</f>
        <v>0</v>
      </c>
      <c r="AC33" s="61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3" t="s">
        <v>57</v>
      </c>
      <c r="AE33" s="73" t="s">
        <v>57</v>
      </c>
      <c r="AF33" s="107" t="s">
        <v>102</v>
      </c>
      <c r="AG33" s="2"/>
      <c r="AH33" s="2"/>
      <c r="AI33" s="2"/>
      <c r="AJ33" s="2"/>
      <c r="AK33" s="2"/>
      <c r="AL33" s="56"/>
      <c r="AM33" s="56"/>
      <c r="AN33" s="56"/>
      <c r="AO33" s="2"/>
      <c r="AP33" s="2"/>
      <c r="AQ33" s="2"/>
      <c r="AR33" s="2"/>
      <c r="AS33" s="2"/>
      <c r="AT33" s="2"/>
      <c r="AU33" s="16"/>
      <c r="AV33" s="16"/>
      <c r="AW33" s="17"/>
      <c r="BB33" s="106" t="s">
        <v>65</v>
      </c>
      <c r="BO33" s="71">
        <f>IFERROR(U33*H33/G33,0)</f>
        <v>0</v>
      </c>
      <c r="BP33" s="71">
        <f>IFERROR(V33*H33/G33,0)</f>
        <v>0</v>
      </c>
      <c r="BQ33" s="71">
        <f>IFERROR(1/I33*(U33/G33),0)</f>
        <v>0</v>
      </c>
      <c r="BR33" s="71">
        <f>IFERROR(1/I33*(V33/G33),0)</f>
        <v>0</v>
      </c>
      <c r="BS33" s="71">
        <f>IFERROR(W33*H33/G33,0)</f>
        <v>0</v>
      </c>
      <c r="BT33" s="71">
        <f>IFERROR(X33*H33/G33,0)</f>
        <v>0</v>
      </c>
      <c r="BU33" s="71">
        <f>IFERROR(1/I33*(W33/G33),0)</f>
        <v>0</v>
      </c>
      <c r="BV33" s="71">
        <f>IFERROR(1/I33*(X33/G33),0)</f>
        <v>0</v>
      </c>
      <c r="BW33" s="71">
        <f>IFERROR(Y33*H33/G33,0)</f>
        <v>0</v>
      </c>
      <c r="BX33" s="71">
        <f>IFERROR(Z33*H33/G33,0)</f>
        <v>0</v>
      </c>
      <c r="BY33" s="71">
        <f>IFERROR(1/I33*(Y33/G33),0)</f>
        <v>0</v>
      </c>
      <c r="BZ33" s="71">
        <f>IFERROR(1/I33*(Z33/G33),0)</f>
        <v>0</v>
      </c>
      <c r="CA33" s="71">
        <f>IFERROR(AA33*H33/G33,0)</f>
        <v>0</v>
      </c>
      <c r="CB33" s="71">
        <f>IFERROR(AB33*H33/G33,0)</f>
        <v>0</v>
      </c>
      <c r="CC33" s="71">
        <f>IFERROR(1/I33*(AA33/G33),0)</f>
        <v>0</v>
      </c>
      <c r="CD33" s="71">
        <f>IFERROR(1/I33*(AB33/G33),0)</f>
        <v>0</v>
      </c>
    </row>
    <row r="34" spans="1:82" hidden="1" x14ac:dyDescent="0.2">
      <c r="A34" s="321"/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19" t="s">
        <v>43</v>
      </c>
      <c r="P34" s="320"/>
      <c r="Q34" s="320"/>
      <c r="R34" s="320"/>
      <c r="S34" s="320"/>
      <c r="T34" s="35" t="s">
        <v>42</v>
      </c>
      <c r="U34" s="45">
        <f>IFERROR(U33/G33,0)</f>
        <v>0</v>
      </c>
      <c r="V34" s="45">
        <f>IFERROR(V33/G33,0)</f>
        <v>0</v>
      </c>
      <c r="W34" s="45">
        <f>IFERROR(W33/G33,0)</f>
        <v>0</v>
      </c>
      <c r="X34" s="45">
        <f>IFERROR(X33/G33,0)</f>
        <v>0</v>
      </c>
      <c r="Y34" s="45">
        <f>IFERROR(Y33/G33,0)</f>
        <v>0</v>
      </c>
      <c r="Z34" s="45">
        <f>IFERROR(Z33/G33,0)</f>
        <v>0</v>
      </c>
      <c r="AA34" s="45">
        <f>IFERROR(AA33/G33,0)</f>
        <v>0</v>
      </c>
      <c r="AB34" s="45">
        <f>IFERROR(AB33/G33,0)</f>
        <v>0</v>
      </c>
      <c r="AC34" s="45">
        <f>IFERROR(IF(AC33="",0,AC33),0)</f>
        <v>0</v>
      </c>
      <c r="AD34" s="3"/>
      <c r="AE34" s="66"/>
      <c r="AF34" s="3"/>
      <c r="AG34" s="3"/>
      <c r="AK34" s="3"/>
      <c r="AN34" s="55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idden="1" x14ac:dyDescent="0.2">
      <c r="A35" s="321"/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19" t="s">
        <v>43</v>
      </c>
      <c r="P35" s="320"/>
      <c r="Q35" s="320"/>
      <c r="R35" s="320"/>
      <c r="S35" s="320"/>
      <c r="T35" s="35" t="s">
        <v>0</v>
      </c>
      <c r="U35" s="45">
        <f t="shared" ref="U35:AB35" si="2">IFERROR(SUM(U33:U33),0)</f>
        <v>0</v>
      </c>
      <c r="V35" s="45">
        <f t="shared" si="2"/>
        <v>0</v>
      </c>
      <c r="W35" s="45">
        <f t="shared" si="2"/>
        <v>0</v>
      </c>
      <c r="X35" s="45">
        <f t="shared" si="2"/>
        <v>0</v>
      </c>
      <c r="Y35" s="45">
        <f t="shared" si="2"/>
        <v>0</v>
      </c>
      <c r="Z35" s="45">
        <f t="shared" si="2"/>
        <v>0</v>
      </c>
      <c r="AA35" s="45">
        <f t="shared" si="2"/>
        <v>0</v>
      </c>
      <c r="AB35" s="45">
        <f t="shared" si="2"/>
        <v>0</v>
      </c>
      <c r="AC35" s="45" t="s">
        <v>57</v>
      </c>
      <c r="AD35" s="3"/>
      <c r="AE35" s="66"/>
      <c r="AF35" s="3"/>
      <c r="AG35" s="3"/>
      <c r="AK35" s="3"/>
      <c r="AN35" s="55"/>
      <c r="AO35" s="3"/>
      <c r="AP35" s="3"/>
      <c r="AQ35" s="2"/>
      <c r="AR35" s="2"/>
      <c r="AS35" s="2"/>
      <c r="AT35" s="2"/>
      <c r="AU35" s="16"/>
      <c r="AV35" s="16"/>
      <c r="AW35" s="17"/>
    </row>
    <row r="36" spans="1:82" ht="15" hidden="1" x14ac:dyDescent="0.25">
      <c r="A36" s="308" t="s">
        <v>103</v>
      </c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5"/>
      <c r="AB36" s="305"/>
      <c r="AC36" s="305"/>
      <c r="AD36" s="305"/>
      <c r="AE36" s="306"/>
      <c r="AF36" s="310"/>
      <c r="AG36" s="2"/>
      <c r="AH36" s="2"/>
      <c r="AI36" s="2"/>
      <c r="AJ36" s="2"/>
      <c r="AK36" s="56"/>
      <c r="AL36" s="56"/>
      <c r="AM36" s="56"/>
      <c r="AN36" s="2"/>
      <c r="AO36" s="2"/>
      <c r="AP36" s="2"/>
      <c r="AQ36" s="2"/>
      <c r="AR36" s="2"/>
    </row>
    <row r="37" spans="1:82" ht="15" hidden="1" x14ac:dyDescent="0.25">
      <c r="A37" s="311" t="s">
        <v>104</v>
      </c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09"/>
      <c r="Y37" s="309"/>
      <c r="Z37" s="309"/>
      <c r="AA37" s="305"/>
      <c r="AB37" s="305"/>
      <c r="AC37" s="305"/>
      <c r="AD37" s="305"/>
      <c r="AE37" s="306"/>
      <c r="AF37" s="313"/>
      <c r="AG37" s="2"/>
      <c r="AH37" s="2"/>
      <c r="AI37" s="2"/>
      <c r="AJ37" s="2"/>
      <c r="AK37" s="56"/>
      <c r="AL37" s="56"/>
      <c r="AM37" s="56"/>
      <c r="AN37" s="2"/>
      <c r="AO37" s="2"/>
      <c r="AP37" s="2"/>
      <c r="AQ37" s="2"/>
      <c r="AR37" s="2"/>
    </row>
    <row r="38" spans="1:82" hidden="1" x14ac:dyDescent="0.2">
      <c r="A38" s="73" t="s">
        <v>105</v>
      </c>
      <c r="B38" s="74" t="s">
        <v>106</v>
      </c>
      <c r="C38" s="74">
        <v>4301031243</v>
      </c>
      <c r="D38" s="74">
        <v>4680115885073</v>
      </c>
      <c r="E38" s="75">
        <v>0.3</v>
      </c>
      <c r="F38" s="76">
        <v>6</v>
      </c>
      <c r="G38" s="75">
        <v>1.8</v>
      </c>
      <c r="H38" s="75">
        <v>1.9</v>
      </c>
      <c r="I38" s="77">
        <v>234</v>
      </c>
      <c r="J38" s="77" t="s">
        <v>108</v>
      </c>
      <c r="K38" s="78" t="s">
        <v>107</v>
      </c>
      <c r="L38" s="78"/>
      <c r="M38" s="314">
        <v>40</v>
      </c>
      <c r="N38" s="314"/>
      <c r="O38" s="3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8" s="316"/>
      <c r="Q38" s="316"/>
      <c r="R38" s="316"/>
      <c r="S38" s="316"/>
      <c r="T38" s="79" t="s">
        <v>0</v>
      </c>
      <c r="U38" s="59">
        <v>0</v>
      </c>
      <c r="V38" s="60">
        <f>IFERROR(IF(U38="",0,CEILING((U38/$G38),1)*$G38),"")</f>
        <v>0</v>
      </c>
      <c r="W38" s="59">
        <v>0</v>
      </c>
      <c r="X38" s="60">
        <f>IFERROR(IF(W38="",0,CEILING((W38/$G38),1)*$G38),"")</f>
        <v>0</v>
      </c>
      <c r="Y38" s="59">
        <v>0</v>
      </c>
      <c r="Z38" s="60">
        <f>IFERROR(IF(Y38="",0,CEILING((Y38/$G38),1)*$G38),"")</f>
        <v>0</v>
      </c>
      <c r="AA38" s="59">
        <v>0</v>
      </c>
      <c r="AB38" s="60">
        <f>IFERROR(IF(AA38="",0,CEILING((AA38/$G38),1)*$G38),"")</f>
        <v>0</v>
      </c>
      <c r="AC38" s="61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3" t="s">
        <v>57</v>
      </c>
      <c r="AE38" s="73" t="s">
        <v>57</v>
      </c>
      <c r="AF38" s="109" t="s">
        <v>109</v>
      </c>
      <c r="AG38" s="2"/>
      <c r="AH38" s="2"/>
      <c r="AI38" s="2"/>
      <c r="AJ38" s="2"/>
      <c r="AK38" s="2"/>
      <c r="AL38" s="56"/>
      <c r="AM38" s="56"/>
      <c r="AN38" s="56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1">
        <f>IFERROR(U38*H38/G38,0)</f>
        <v>0</v>
      </c>
      <c r="BP38" s="71">
        <f>IFERROR(V38*H38/G38,0)</f>
        <v>0</v>
      </c>
      <c r="BQ38" s="71">
        <f>IFERROR(1/I38*(U38/G38),0)</f>
        <v>0</v>
      </c>
      <c r="BR38" s="71">
        <f>IFERROR(1/I38*(V38/G38),0)</f>
        <v>0</v>
      </c>
      <c r="BS38" s="71">
        <f>IFERROR(W38*H38/G38,0)</f>
        <v>0</v>
      </c>
      <c r="BT38" s="71">
        <f>IFERROR(X38*H38/G38,0)</f>
        <v>0</v>
      </c>
      <c r="BU38" s="71">
        <f>IFERROR(1/I38*(W38/G38),0)</f>
        <v>0</v>
      </c>
      <c r="BV38" s="71">
        <f>IFERROR(1/I38*(X38/G38),0)</f>
        <v>0</v>
      </c>
      <c r="BW38" s="71">
        <f>IFERROR(Y38*H38/G38,0)</f>
        <v>0</v>
      </c>
      <c r="BX38" s="71">
        <f>IFERROR(Z38*H38/G38,0)</f>
        <v>0</v>
      </c>
      <c r="BY38" s="71">
        <f>IFERROR(1/I38*(Y38/G38),0)</f>
        <v>0</v>
      </c>
      <c r="BZ38" s="71">
        <f>IFERROR(1/I38*(Z38/G38),0)</f>
        <v>0</v>
      </c>
      <c r="CA38" s="71">
        <f>IFERROR(AA38*H38/G38,0)</f>
        <v>0</v>
      </c>
      <c r="CB38" s="71">
        <f>IFERROR(AB38*H38/G38,0)</f>
        <v>0</v>
      </c>
      <c r="CC38" s="71">
        <f>IFERROR(1/I38*(AA38/G38),0)</f>
        <v>0</v>
      </c>
      <c r="CD38" s="71">
        <f>IFERROR(1/I38*(AB38/G38),0)</f>
        <v>0</v>
      </c>
    </row>
    <row r="39" spans="1:82" hidden="1" x14ac:dyDescent="0.2">
      <c r="A39" s="73" t="s">
        <v>110</v>
      </c>
      <c r="B39" s="74" t="s">
        <v>111</v>
      </c>
      <c r="C39" s="74">
        <v>4301031241</v>
      </c>
      <c r="D39" s="74">
        <v>4680115885059</v>
      </c>
      <c r="E39" s="75">
        <v>0.3</v>
      </c>
      <c r="F39" s="76">
        <v>6</v>
      </c>
      <c r="G39" s="75">
        <v>1.8</v>
      </c>
      <c r="H39" s="75">
        <v>1.9</v>
      </c>
      <c r="I39" s="77">
        <v>234</v>
      </c>
      <c r="J39" s="77" t="s">
        <v>108</v>
      </c>
      <c r="K39" s="78" t="s">
        <v>107</v>
      </c>
      <c r="L39" s="78"/>
      <c r="M39" s="314">
        <v>40</v>
      </c>
      <c r="N39" s="314"/>
      <c r="O39" s="3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9" s="316"/>
      <c r="Q39" s="316"/>
      <c r="R39" s="316"/>
      <c r="S39" s="316"/>
      <c r="T39" s="79" t="s">
        <v>0</v>
      </c>
      <c r="U39" s="59">
        <v>0</v>
      </c>
      <c r="V39" s="60">
        <f>IFERROR(IF(U39="",0,CEILING((U39/$G39),1)*$G39),"")</f>
        <v>0</v>
      </c>
      <c r="W39" s="59">
        <v>0</v>
      </c>
      <c r="X39" s="60">
        <f>IFERROR(IF(W39="",0,CEILING((W39/$G39),1)*$G39),"")</f>
        <v>0</v>
      </c>
      <c r="Y39" s="59">
        <v>0</v>
      </c>
      <c r="Z39" s="60">
        <f>IFERROR(IF(Y39="",0,CEILING((Y39/$G39),1)*$G39),"")</f>
        <v>0</v>
      </c>
      <c r="AA39" s="59">
        <v>0</v>
      </c>
      <c r="AB39" s="60">
        <f>IFERROR(IF(AA39="",0,CEILING((AA39/$G39),1)*$G39),"")</f>
        <v>0</v>
      </c>
      <c r="AC39" s="61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3" t="s">
        <v>57</v>
      </c>
      <c r="AE39" s="73" t="s">
        <v>57</v>
      </c>
      <c r="AF39" s="111" t="s">
        <v>112</v>
      </c>
      <c r="AG39" s="2"/>
      <c r="AH39" s="2"/>
      <c r="AI39" s="2"/>
      <c r="AJ39" s="2"/>
      <c r="AK39" s="2"/>
      <c r="AL39" s="56"/>
      <c r="AM39" s="56"/>
      <c r="AN39" s="56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1">
        <f>IFERROR(U39*H39/G39,0)</f>
        <v>0</v>
      </c>
      <c r="BP39" s="71">
        <f>IFERROR(V39*H39/G39,0)</f>
        <v>0</v>
      </c>
      <c r="BQ39" s="71">
        <f>IFERROR(1/I39*(U39/G39),0)</f>
        <v>0</v>
      </c>
      <c r="BR39" s="71">
        <f>IFERROR(1/I39*(V39/G39),0)</f>
        <v>0</v>
      </c>
      <c r="BS39" s="71">
        <f>IFERROR(W39*H39/G39,0)</f>
        <v>0</v>
      </c>
      <c r="BT39" s="71">
        <f>IFERROR(X39*H39/G39,0)</f>
        <v>0</v>
      </c>
      <c r="BU39" s="71">
        <f>IFERROR(1/I39*(W39/G39),0)</f>
        <v>0</v>
      </c>
      <c r="BV39" s="71">
        <f>IFERROR(1/I39*(X39/G39),0)</f>
        <v>0</v>
      </c>
      <c r="BW39" s="71">
        <f>IFERROR(Y39*H39/G39,0)</f>
        <v>0</v>
      </c>
      <c r="BX39" s="71">
        <f>IFERROR(Z39*H39/G39,0)</f>
        <v>0</v>
      </c>
      <c r="BY39" s="71">
        <f>IFERROR(1/I39*(Y39/G39),0)</f>
        <v>0</v>
      </c>
      <c r="BZ39" s="71">
        <f>IFERROR(1/I39*(Z39/G39),0)</f>
        <v>0</v>
      </c>
      <c r="CA39" s="71">
        <f>IFERROR(AA39*H39/G39,0)</f>
        <v>0</v>
      </c>
      <c r="CB39" s="71">
        <f>IFERROR(AB39*H39/G39,0)</f>
        <v>0</v>
      </c>
      <c r="CC39" s="71">
        <f>IFERROR(1/I39*(AA39/G39),0)</f>
        <v>0</v>
      </c>
      <c r="CD39" s="71">
        <f>IFERROR(1/I39*(AB39/G39),0)</f>
        <v>0</v>
      </c>
    </row>
    <row r="40" spans="1:82" hidden="1" x14ac:dyDescent="0.2">
      <c r="A40" s="73" t="s">
        <v>113</v>
      </c>
      <c r="B40" s="74" t="s">
        <v>114</v>
      </c>
      <c r="C40" s="74">
        <v>4301031316</v>
      </c>
      <c r="D40" s="74">
        <v>4680115885097</v>
      </c>
      <c r="E40" s="75">
        <v>0.3</v>
      </c>
      <c r="F40" s="76">
        <v>6</v>
      </c>
      <c r="G40" s="75">
        <v>1.8</v>
      </c>
      <c r="H40" s="75">
        <v>1.9</v>
      </c>
      <c r="I40" s="77">
        <v>234</v>
      </c>
      <c r="J40" s="77" t="s">
        <v>108</v>
      </c>
      <c r="K40" s="78" t="s">
        <v>107</v>
      </c>
      <c r="L40" s="78"/>
      <c r="M40" s="314">
        <v>40</v>
      </c>
      <c r="N40" s="314"/>
      <c r="O40" s="3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40" s="316"/>
      <c r="Q40" s="316"/>
      <c r="R40" s="316"/>
      <c r="S40" s="316"/>
      <c r="T40" s="79" t="s">
        <v>0</v>
      </c>
      <c r="U40" s="59">
        <v>0</v>
      </c>
      <c r="V40" s="60">
        <f>IFERROR(IF(U40="",0,CEILING((U40/$G40),1)*$G40),"")</f>
        <v>0</v>
      </c>
      <c r="W40" s="59">
        <v>0</v>
      </c>
      <c r="X40" s="60">
        <f>IFERROR(IF(W40="",0,CEILING((W40/$G40),1)*$G40),"")</f>
        <v>0</v>
      </c>
      <c r="Y40" s="59">
        <v>0</v>
      </c>
      <c r="Z40" s="60">
        <f>IFERROR(IF(Y40="",0,CEILING((Y40/$G40),1)*$G40),"")</f>
        <v>0</v>
      </c>
      <c r="AA40" s="59">
        <v>0</v>
      </c>
      <c r="AB40" s="60">
        <f>IFERROR(IF(AA40="",0,CEILING((AA40/$G40),1)*$G40),"")</f>
        <v>0</v>
      </c>
      <c r="AC40" s="61" t="str">
        <f>IF(IFERROR(ROUNDUP(V40/G40,0)*0.00502,0)+IFERROR(ROUNDUP(X40/G40,0)*0.00502,0)+IFERROR(ROUNDUP(Z40/G40,0)*0.00502,0)+IFERROR(ROUNDUP(AB40/G40,0)*0.00502,0)=0,"",IFERROR(ROUNDUP(V40/G40,0)*0.00502,0)+IFERROR(ROUNDUP(X40/G40,0)*0.00502,0)+IFERROR(ROUNDUP(Z40/G40,0)*0.00502,0)+IFERROR(ROUNDUP(AB40/G40,0)*0.00502,0))</f>
        <v/>
      </c>
      <c r="AD40" s="73" t="s">
        <v>57</v>
      </c>
      <c r="AE40" s="73" t="s">
        <v>57</v>
      </c>
      <c r="AF40" s="113" t="s">
        <v>115</v>
      </c>
      <c r="AG40" s="2"/>
      <c r="AH40" s="2"/>
      <c r="AI40" s="2"/>
      <c r="AJ40" s="2"/>
      <c r="AK40" s="2"/>
      <c r="AL40" s="56"/>
      <c r="AM40" s="56"/>
      <c r="AN40" s="56"/>
      <c r="AO40" s="2"/>
      <c r="AP40" s="2"/>
      <c r="AQ40" s="2"/>
      <c r="AR40" s="2"/>
      <c r="AS40" s="2"/>
      <c r="AT40" s="2"/>
      <c r="AU40" s="16"/>
      <c r="AV40" s="16"/>
      <c r="AW40" s="17"/>
      <c r="BB40" s="112" t="s">
        <v>65</v>
      </c>
      <c r="BO40" s="71">
        <f>IFERROR(U40*H40/G40,0)</f>
        <v>0</v>
      </c>
      <c r="BP40" s="71">
        <f>IFERROR(V40*H40/G40,0)</f>
        <v>0</v>
      </c>
      <c r="BQ40" s="71">
        <f>IFERROR(1/I40*(U40/G40),0)</f>
        <v>0</v>
      </c>
      <c r="BR40" s="71">
        <f>IFERROR(1/I40*(V40/G40),0)</f>
        <v>0</v>
      </c>
      <c r="BS40" s="71">
        <f>IFERROR(W40*H40/G40,0)</f>
        <v>0</v>
      </c>
      <c r="BT40" s="71">
        <f>IFERROR(X40*H40/G40,0)</f>
        <v>0</v>
      </c>
      <c r="BU40" s="71">
        <f>IFERROR(1/I40*(W40/G40),0)</f>
        <v>0</v>
      </c>
      <c r="BV40" s="71">
        <f>IFERROR(1/I40*(X40/G40),0)</f>
        <v>0</v>
      </c>
      <c r="BW40" s="71">
        <f>IFERROR(Y40*H40/G40,0)</f>
        <v>0</v>
      </c>
      <c r="BX40" s="71">
        <f>IFERROR(Z40*H40/G40,0)</f>
        <v>0</v>
      </c>
      <c r="BY40" s="71">
        <f>IFERROR(1/I40*(Y40/G40),0)</f>
        <v>0</v>
      </c>
      <c r="BZ40" s="71">
        <f>IFERROR(1/I40*(Z40/G40),0)</f>
        <v>0</v>
      </c>
      <c r="CA40" s="71">
        <f>IFERROR(AA40*H40/G40,0)</f>
        <v>0</v>
      </c>
      <c r="CB40" s="71">
        <f>IFERROR(AB40*H40/G40,0)</f>
        <v>0</v>
      </c>
      <c r="CC40" s="71">
        <f>IFERROR(1/I40*(AA40/G40),0)</f>
        <v>0</v>
      </c>
      <c r="CD40" s="71">
        <f>IFERROR(1/I40*(AB40/G40),0)</f>
        <v>0</v>
      </c>
    </row>
    <row r="41" spans="1:82" hidden="1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19" t="s">
        <v>43</v>
      </c>
      <c r="P41" s="320"/>
      <c r="Q41" s="320"/>
      <c r="R41" s="320"/>
      <c r="S41" s="320"/>
      <c r="T41" s="35" t="s">
        <v>42</v>
      </c>
      <c r="U41" s="45">
        <f>IFERROR(U38/G38,0)+IFERROR(U39/G39,0)+IFERROR(U40/G40,0)</f>
        <v>0</v>
      </c>
      <c r="V41" s="45">
        <f>IFERROR(V38/G38,0)+IFERROR(V39/G39,0)+IFERROR(V40/G40,0)</f>
        <v>0</v>
      </c>
      <c r="W41" s="45">
        <f>IFERROR(W38/G38,0)+IFERROR(W39/G39,0)+IFERROR(W40/G40,0)</f>
        <v>0</v>
      </c>
      <c r="X41" s="45">
        <f>IFERROR(X38/G38,0)+IFERROR(X39/G39,0)+IFERROR(X40/G40,0)</f>
        <v>0</v>
      </c>
      <c r="Y41" s="45">
        <f>IFERROR(Y38/G38,0)+IFERROR(Y39/G39,0)+IFERROR(Y40/G40,0)</f>
        <v>0</v>
      </c>
      <c r="Z41" s="45">
        <f>IFERROR(Z38/G38,0)+IFERROR(Z39/G39,0)+IFERROR(Z40/G40,0)</f>
        <v>0</v>
      </c>
      <c r="AA41" s="45">
        <f>IFERROR(AA38/G38,0)+IFERROR(AA39/G39,0)+IFERROR(AA40/G40,0)</f>
        <v>0</v>
      </c>
      <c r="AB41" s="45">
        <f>IFERROR(AB38/G38,0)+IFERROR(AB39/G39,0)+IFERROR(AB40/G40,0)</f>
        <v>0</v>
      </c>
      <c r="AC41" s="45">
        <f>IFERROR(IF(AC38="",0,AC38),0)+IFERROR(IF(AC39="",0,AC39),0)+IFERROR(IF(AC40="",0,AC40),0)</f>
        <v>0</v>
      </c>
      <c r="AD41" s="3"/>
      <c r="AE41" s="66"/>
      <c r="AF41" s="3"/>
      <c r="AG41" s="3"/>
      <c r="AK41" s="3"/>
      <c r="AN41" s="55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idden="1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19" t="s">
        <v>43</v>
      </c>
      <c r="P42" s="320"/>
      <c r="Q42" s="320"/>
      <c r="R42" s="320"/>
      <c r="S42" s="320"/>
      <c r="T42" s="35" t="s">
        <v>0</v>
      </c>
      <c r="U42" s="45">
        <f t="shared" ref="U42:AB42" si="3">IFERROR(SUM(U38:U40),0)</f>
        <v>0</v>
      </c>
      <c r="V42" s="45">
        <f t="shared" si="3"/>
        <v>0</v>
      </c>
      <c r="W42" s="45">
        <f t="shared" si="3"/>
        <v>0</v>
      </c>
      <c r="X42" s="45">
        <f t="shared" si="3"/>
        <v>0</v>
      </c>
      <c r="Y42" s="45">
        <f t="shared" si="3"/>
        <v>0</v>
      </c>
      <c r="Z42" s="45">
        <f t="shared" si="3"/>
        <v>0</v>
      </c>
      <c r="AA42" s="45">
        <f t="shared" si="3"/>
        <v>0</v>
      </c>
      <c r="AB42" s="45">
        <f t="shared" si="3"/>
        <v>0</v>
      </c>
      <c r="AC42" s="45" t="s">
        <v>57</v>
      </c>
      <c r="AD42" s="3"/>
      <c r="AE42" s="66"/>
      <c r="AF42" s="3"/>
      <c r="AG42" s="3"/>
      <c r="AK42" s="3"/>
      <c r="AN42" s="55"/>
      <c r="AO42" s="3"/>
      <c r="AP42" s="3"/>
      <c r="AQ42" s="2"/>
      <c r="AR42" s="2"/>
      <c r="AS42" s="2"/>
      <c r="AT42" s="2"/>
      <c r="AU42" s="16"/>
      <c r="AV42" s="16"/>
      <c r="AW42" s="17"/>
    </row>
    <row r="43" spans="1:82" ht="15" hidden="1" x14ac:dyDescent="0.25">
      <c r="A43" s="308" t="s">
        <v>116</v>
      </c>
      <c r="B43" s="309"/>
      <c r="C43" s="309"/>
      <c r="D43" s="309"/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  <c r="AA43" s="305"/>
      <c r="AB43" s="305"/>
      <c r="AC43" s="305"/>
      <c r="AD43" s="305"/>
      <c r="AE43" s="306"/>
      <c r="AF43" s="310"/>
      <c r="AG43" s="2"/>
      <c r="AH43" s="2"/>
      <c r="AI43" s="2"/>
      <c r="AJ43" s="2"/>
      <c r="AK43" s="56"/>
      <c r="AL43" s="56"/>
      <c r="AM43" s="56"/>
      <c r="AN43" s="2"/>
      <c r="AO43" s="2"/>
      <c r="AP43" s="2"/>
      <c r="AQ43" s="2"/>
      <c r="AR43" s="2"/>
    </row>
    <row r="44" spans="1:82" ht="15" hidden="1" x14ac:dyDescent="0.25">
      <c r="A44" s="311" t="s">
        <v>82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9"/>
      <c r="Y44" s="309"/>
      <c r="Z44" s="309"/>
      <c r="AA44" s="305"/>
      <c r="AB44" s="305"/>
      <c r="AC44" s="305"/>
      <c r="AD44" s="305"/>
      <c r="AE44" s="306"/>
      <c r="AF44" s="313"/>
      <c r="AG44" s="2"/>
      <c r="AH44" s="2"/>
      <c r="AI44" s="2"/>
      <c r="AJ44" s="2"/>
      <c r="AK44" s="56"/>
      <c r="AL44" s="56"/>
      <c r="AM44" s="56"/>
      <c r="AN44" s="2"/>
      <c r="AO44" s="2"/>
      <c r="AP44" s="2"/>
      <c r="AQ44" s="2"/>
      <c r="AR44" s="2"/>
    </row>
    <row r="45" spans="1:82" ht="22.5" hidden="1" x14ac:dyDescent="0.2">
      <c r="A45" s="73" t="s">
        <v>117</v>
      </c>
      <c r="B45" s="74" t="s">
        <v>118</v>
      </c>
      <c r="C45" s="74">
        <v>4301051788</v>
      </c>
      <c r="D45" s="74">
        <v>4680115884953</v>
      </c>
      <c r="E45" s="75">
        <v>0.37</v>
      </c>
      <c r="F45" s="76">
        <v>6</v>
      </c>
      <c r="G45" s="75">
        <v>2.2200000000000002</v>
      </c>
      <c r="H45" s="75">
        <v>2.472</v>
      </c>
      <c r="I45" s="77">
        <v>182</v>
      </c>
      <c r="J45" s="77" t="s">
        <v>86</v>
      </c>
      <c r="K45" s="78" t="s">
        <v>85</v>
      </c>
      <c r="L45" s="78"/>
      <c r="M45" s="314">
        <v>45</v>
      </c>
      <c r="N45" s="314"/>
      <c r="O45" s="3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5" s="316"/>
      <c r="Q45" s="316"/>
      <c r="R45" s="316"/>
      <c r="S45" s="316"/>
      <c r="T45" s="79" t="s">
        <v>0</v>
      </c>
      <c r="U45" s="59">
        <v>0</v>
      </c>
      <c r="V45" s="60">
        <f>IFERROR(IF(U45="",0,CEILING((U45/$G45),1)*$G45),"")</f>
        <v>0</v>
      </c>
      <c r="W45" s="59">
        <v>0</v>
      </c>
      <c r="X45" s="60">
        <f>IFERROR(IF(W45="",0,CEILING((W45/$G45),1)*$G45),"")</f>
        <v>0</v>
      </c>
      <c r="Y45" s="59">
        <v>0</v>
      </c>
      <c r="Z45" s="60">
        <f>IFERROR(IF(Y45="",0,CEILING((Y45/$G45),1)*$G45),"")</f>
        <v>0</v>
      </c>
      <c r="AA45" s="59">
        <v>0</v>
      </c>
      <c r="AB45" s="60">
        <f>IFERROR(IF(AA45="",0,CEILING((AA45/$G45),1)*$G45),"")</f>
        <v>0</v>
      </c>
      <c r="AC45" s="61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3" t="s">
        <v>57</v>
      </c>
      <c r="AE45" s="73" t="s">
        <v>57</v>
      </c>
      <c r="AF45" s="115" t="s">
        <v>119</v>
      </c>
      <c r="AG45" s="2"/>
      <c r="AH45" s="2"/>
      <c r="AI45" s="2"/>
      <c r="AJ45" s="2"/>
      <c r="AK45" s="2"/>
      <c r="AL45" s="56"/>
      <c r="AM45" s="56"/>
      <c r="AN45" s="56"/>
      <c r="AO45" s="2"/>
      <c r="AP45" s="2"/>
      <c r="AQ45" s="2"/>
      <c r="AR45" s="2"/>
      <c r="AS45" s="2"/>
      <c r="AT45" s="2"/>
      <c r="AU45" s="16"/>
      <c r="AV45" s="16"/>
      <c r="AW45" s="17"/>
      <c r="BB45" s="114" t="s">
        <v>65</v>
      </c>
      <c r="BO45" s="71">
        <f>IFERROR(U45*H45/G45,0)</f>
        <v>0</v>
      </c>
      <c r="BP45" s="71">
        <f>IFERROR(V45*H45/G45,0)</f>
        <v>0</v>
      </c>
      <c r="BQ45" s="71">
        <f>IFERROR(1/I45*(U45/G45),0)</f>
        <v>0</v>
      </c>
      <c r="BR45" s="71">
        <f>IFERROR(1/I45*(V45/G45),0)</f>
        <v>0</v>
      </c>
      <c r="BS45" s="71">
        <f>IFERROR(W45*H45/G45,0)</f>
        <v>0</v>
      </c>
      <c r="BT45" s="71">
        <f>IFERROR(X45*H45/G45,0)</f>
        <v>0</v>
      </c>
      <c r="BU45" s="71">
        <f>IFERROR(1/I45*(W45/G45),0)</f>
        <v>0</v>
      </c>
      <c r="BV45" s="71">
        <f>IFERROR(1/I45*(X45/G45),0)</f>
        <v>0</v>
      </c>
      <c r="BW45" s="71">
        <f>IFERROR(Y45*H45/G45,0)</f>
        <v>0</v>
      </c>
      <c r="BX45" s="71">
        <f>IFERROR(Z45*H45/G45,0)</f>
        <v>0</v>
      </c>
      <c r="BY45" s="71">
        <f>IFERROR(1/I45*(Y45/G45),0)</f>
        <v>0</v>
      </c>
      <c r="BZ45" s="71">
        <f>IFERROR(1/I45*(Z45/G45),0)</f>
        <v>0</v>
      </c>
      <c r="CA45" s="71">
        <f>IFERROR(AA45*H45/G45,0)</f>
        <v>0</v>
      </c>
      <c r="CB45" s="71">
        <f>IFERROR(AB45*H45/G45,0)</f>
        <v>0</v>
      </c>
      <c r="CC45" s="71">
        <f>IFERROR(1/I45*(AA45/G45),0)</f>
        <v>0</v>
      </c>
      <c r="CD45" s="71">
        <f>IFERROR(1/I45*(AB45/G45),0)</f>
        <v>0</v>
      </c>
    </row>
    <row r="46" spans="1:82" hidden="1" x14ac:dyDescent="0.2">
      <c r="A46" s="321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19" t="s">
        <v>43</v>
      </c>
      <c r="P46" s="320"/>
      <c r="Q46" s="320"/>
      <c r="R46" s="320"/>
      <c r="S46" s="320"/>
      <c r="T46" s="35" t="s">
        <v>42</v>
      </c>
      <c r="U46" s="45">
        <f>IFERROR(U45/G45,0)</f>
        <v>0</v>
      </c>
      <c r="V46" s="45">
        <f>IFERROR(V45/G45,0)</f>
        <v>0</v>
      </c>
      <c r="W46" s="45">
        <f>IFERROR(W45/G45,0)</f>
        <v>0</v>
      </c>
      <c r="X46" s="45">
        <f>IFERROR(X45/G45,0)</f>
        <v>0</v>
      </c>
      <c r="Y46" s="45">
        <f>IFERROR(Y45/G45,0)</f>
        <v>0</v>
      </c>
      <c r="Z46" s="45">
        <f>IFERROR(Z45/G45,0)</f>
        <v>0</v>
      </c>
      <c r="AA46" s="45">
        <f>IFERROR(AA45/G45,0)</f>
        <v>0</v>
      </c>
      <c r="AB46" s="45">
        <f>IFERROR(AB45/G45,0)</f>
        <v>0</v>
      </c>
      <c r="AC46" s="45">
        <f>IFERROR(IF(AC45="",0,AC45),0)</f>
        <v>0</v>
      </c>
      <c r="AD46" s="3"/>
      <c r="AE46" s="66"/>
      <c r="AF46" s="3"/>
      <c r="AG46" s="3"/>
      <c r="AK46" s="3"/>
      <c r="AN46" s="55"/>
      <c r="AO46" s="3"/>
      <c r="AP46" s="3"/>
      <c r="AQ46" s="2"/>
      <c r="AR46" s="2"/>
      <c r="AS46" s="2"/>
      <c r="AT46" s="2"/>
      <c r="AU46" s="16"/>
      <c r="AV46" s="16"/>
      <c r="AW46" s="17"/>
    </row>
    <row r="47" spans="1:82" hidden="1" x14ac:dyDescent="0.2">
      <c r="A47" s="321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19" t="s">
        <v>43</v>
      </c>
      <c r="P47" s="320"/>
      <c r="Q47" s="320"/>
      <c r="R47" s="320"/>
      <c r="S47" s="320"/>
      <c r="T47" s="35" t="s">
        <v>0</v>
      </c>
      <c r="U47" s="45">
        <f t="shared" ref="U47:AB47" si="4">IFERROR(SUM(U45:U45),0)</f>
        <v>0</v>
      </c>
      <c r="V47" s="45">
        <f t="shared" si="4"/>
        <v>0</v>
      </c>
      <c r="W47" s="45">
        <f t="shared" si="4"/>
        <v>0</v>
      </c>
      <c r="X47" s="45">
        <f t="shared" si="4"/>
        <v>0</v>
      </c>
      <c r="Y47" s="45">
        <f t="shared" si="4"/>
        <v>0</v>
      </c>
      <c r="Z47" s="45">
        <f t="shared" si="4"/>
        <v>0</v>
      </c>
      <c r="AA47" s="45">
        <f t="shared" si="4"/>
        <v>0</v>
      </c>
      <c r="AB47" s="45">
        <f t="shared" si="4"/>
        <v>0</v>
      </c>
      <c r="AC47" s="45" t="s">
        <v>57</v>
      </c>
      <c r="AD47" s="3"/>
      <c r="AE47" s="66"/>
      <c r="AF47" s="3"/>
      <c r="AG47" s="3"/>
      <c r="AK47" s="3"/>
      <c r="AN47" s="55"/>
      <c r="AO47" s="3"/>
      <c r="AP47" s="3"/>
      <c r="AQ47" s="2"/>
      <c r="AR47" s="2"/>
      <c r="AS47" s="2"/>
      <c r="AT47" s="2"/>
      <c r="AU47" s="16"/>
      <c r="AV47" s="16"/>
      <c r="AW47" s="17"/>
    </row>
    <row r="48" spans="1:82" ht="15" hidden="1" x14ac:dyDescent="0.25">
      <c r="A48" s="308" t="s">
        <v>120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5"/>
      <c r="AB48" s="305"/>
      <c r="AC48" s="305"/>
      <c r="AD48" s="305"/>
      <c r="AE48" s="306"/>
      <c r="AF48" s="310"/>
      <c r="AG48" s="2"/>
      <c r="AH48" s="2"/>
      <c r="AI48" s="2"/>
      <c r="AJ48" s="2"/>
      <c r="AK48" s="56"/>
      <c r="AL48" s="56"/>
      <c r="AM48" s="56"/>
      <c r="AN48" s="2"/>
      <c r="AO48" s="2"/>
      <c r="AP48" s="2"/>
      <c r="AQ48" s="2"/>
      <c r="AR48" s="2"/>
    </row>
    <row r="49" spans="1:82" ht="15" hidden="1" x14ac:dyDescent="0.25">
      <c r="A49" s="311" t="s">
        <v>94</v>
      </c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09"/>
      <c r="Y49" s="309"/>
      <c r="Z49" s="309"/>
      <c r="AA49" s="305"/>
      <c r="AB49" s="305"/>
      <c r="AC49" s="305"/>
      <c r="AD49" s="305"/>
      <c r="AE49" s="306"/>
      <c r="AF49" s="313"/>
      <c r="AG49" s="2"/>
      <c r="AH49" s="2"/>
      <c r="AI49" s="2"/>
      <c r="AJ49" s="2"/>
      <c r="AK49" s="56"/>
      <c r="AL49" s="56"/>
      <c r="AM49" s="56"/>
      <c r="AN49" s="2"/>
      <c r="AO49" s="2"/>
      <c r="AP49" s="2"/>
      <c r="AQ49" s="2"/>
      <c r="AR49" s="2"/>
    </row>
    <row r="50" spans="1:82" hidden="1" x14ac:dyDescent="0.2">
      <c r="A50" s="73" t="s">
        <v>121</v>
      </c>
      <c r="B50" s="74" t="s">
        <v>122</v>
      </c>
      <c r="C50" s="74">
        <v>4301011462</v>
      </c>
      <c r="D50" s="74">
        <v>4680115881457</v>
      </c>
      <c r="E50" s="75">
        <v>0.75</v>
      </c>
      <c r="F50" s="76">
        <v>6</v>
      </c>
      <c r="G50" s="75">
        <v>4.5</v>
      </c>
      <c r="H50" s="75">
        <v>4.71</v>
      </c>
      <c r="I50" s="77">
        <v>132</v>
      </c>
      <c r="J50" s="77" t="s">
        <v>98</v>
      </c>
      <c r="K50" s="78" t="s">
        <v>85</v>
      </c>
      <c r="L50" s="78"/>
      <c r="M50" s="314">
        <v>50</v>
      </c>
      <c r="N50" s="314"/>
      <c r="O50" s="3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0" s="316"/>
      <c r="Q50" s="316"/>
      <c r="R50" s="316"/>
      <c r="S50" s="316"/>
      <c r="T50" s="79" t="s">
        <v>0</v>
      </c>
      <c r="U50" s="59">
        <v>0</v>
      </c>
      <c r="V50" s="60">
        <f>IFERROR(IF(U50="",0,CEILING((U50/$G50),1)*$G50),"")</f>
        <v>0</v>
      </c>
      <c r="W50" s="59">
        <v>0</v>
      </c>
      <c r="X50" s="60">
        <f>IFERROR(IF(W50="",0,CEILING((W50/$G50),1)*$G50),"")</f>
        <v>0</v>
      </c>
      <c r="Y50" s="59">
        <v>0</v>
      </c>
      <c r="Z50" s="60">
        <f>IFERROR(IF(Y50="",0,CEILING((Y50/$G50),1)*$G50),"")</f>
        <v>0</v>
      </c>
      <c r="AA50" s="59">
        <v>0</v>
      </c>
      <c r="AB50" s="60">
        <f>IFERROR(IF(AA50="",0,CEILING((AA50/$G50),1)*$G50),"")</f>
        <v>0</v>
      </c>
      <c r="AC50" s="61" t="str">
        <f>IF(IFERROR(ROUNDUP(V50/G50,0)*0.00902,0)+IFERROR(ROUNDUP(X50/G50,0)*0.00902,0)+IFERROR(ROUNDUP(Z50/G50,0)*0.00902,0)+IFERROR(ROUNDUP(AB50/G50,0)*0.00902,0)=0,"",IFERROR(ROUNDUP(V50/G50,0)*0.00902,0)+IFERROR(ROUNDUP(X50/G50,0)*0.00902,0)+IFERROR(ROUNDUP(Z50/G50,0)*0.00902,0)+IFERROR(ROUNDUP(AB50/G50,0)*0.00902,0))</f>
        <v/>
      </c>
      <c r="AD50" s="73" t="s">
        <v>57</v>
      </c>
      <c r="AE50" s="73" t="s">
        <v>57</v>
      </c>
      <c r="AF50" s="117" t="s">
        <v>123</v>
      </c>
      <c r="AG50" s="2"/>
      <c r="AH50" s="2"/>
      <c r="AI50" s="2"/>
      <c r="AJ50" s="2"/>
      <c r="AK50" s="2"/>
      <c r="AL50" s="56"/>
      <c r="AM50" s="56"/>
      <c r="AN50" s="56"/>
      <c r="AO50" s="2"/>
      <c r="AP50" s="2"/>
      <c r="AQ50" s="2"/>
      <c r="AR50" s="2"/>
      <c r="AS50" s="2"/>
      <c r="AT50" s="2"/>
      <c r="AU50" s="16"/>
      <c r="AV50" s="16"/>
      <c r="AW50" s="17"/>
      <c r="BB50" s="116" t="s">
        <v>65</v>
      </c>
      <c r="BO50" s="71">
        <f>IFERROR(U50*H50/G50,0)</f>
        <v>0</v>
      </c>
      <c r="BP50" s="71">
        <f>IFERROR(V50*H50/G50,0)</f>
        <v>0</v>
      </c>
      <c r="BQ50" s="71">
        <f>IFERROR(1/I50*(U50/G50),0)</f>
        <v>0</v>
      </c>
      <c r="BR50" s="71">
        <f>IFERROR(1/I50*(V50/G50),0)</f>
        <v>0</v>
      </c>
      <c r="BS50" s="71">
        <f>IFERROR(W50*H50/G50,0)</f>
        <v>0</v>
      </c>
      <c r="BT50" s="71">
        <f>IFERROR(X50*H50/G50,0)</f>
        <v>0</v>
      </c>
      <c r="BU50" s="71">
        <f>IFERROR(1/I50*(W50/G50),0)</f>
        <v>0</v>
      </c>
      <c r="BV50" s="71">
        <f>IFERROR(1/I50*(X50/G50),0)</f>
        <v>0</v>
      </c>
      <c r="BW50" s="71">
        <f>IFERROR(Y50*H50/G50,0)</f>
        <v>0</v>
      </c>
      <c r="BX50" s="71">
        <f>IFERROR(Z50*H50/G50,0)</f>
        <v>0</v>
      </c>
      <c r="BY50" s="71">
        <f>IFERROR(1/I50*(Y50/G50),0)</f>
        <v>0</v>
      </c>
      <c r="BZ50" s="71">
        <f>IFERROR(1/I50*(Z50/G50),0)</f>
        <v>0</v>
      </c>
      <c r="CA50" s="71">
        <f>IFERROR(AA50*H50/G50,0)</f>
        <v>0</v>
      </c>
      <c r="CB50" s="71">
        <f>IFERROR(AB50*H50/G50,0)</f>
        <v>0</v>
      </c>
      <c r="CC50" s="71">
        <f>IFERROR(1/I50*(AA50/G50),0)</f>
        <v>0</v>
      </c>
      <c r="CD50" s="71">
        <f>IFERROR(1/I50*(AB50/G50),0)</f>
        <v>0</v>
      </c>
    </row>
    <row r="51" spans="1:82" hidden="1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19" t="s">
        <v>43</v>
      </c>
      <c r="P51" s="320"/>
      <c r="Q51" s="320"/>
      <c r="R51" s="320"/>
      <c r="S51" s="320"/>
      <c r="T51" s="35" t="s">
        <v>42</v>
      </c>
      <c r="U51" s="45">
        <f>IFERROR(U50/G50,0)</f>
        <v>0</v>
      </c>
      <c r="V51" s="45">
        <f>IFERROR(V50/G50,0)</f>
        <v>0</v>
      </c>
      <c r="W51" s="45">
        <f>IFERROR(W50/G50,0)</f>
        <v>0</v>
      </c>
      <c r="X51" s="45">
        <f>IFERROR(X50/G50,0)</f>
        <v>0</v>
      </c>
      <c r="Y51" s="45">
        <f>IFERROR(Y50/G50,0)</f>
        <v>0</v>
      </c>
      <c r="Z51" s="45">
        <f>IFERROR(Z50/G50,0)</f>
        <v>0</v>
      </c>
      <c r="AA51" s="45">
        <f>IFERROR(AA50/G50,0)</f>
        <v>0</v>
      </c>
      <c r="AB51" s="45">
        <f>IFERROR(AB50/G50,0)</f>
        <v>0</v>
      </c>
      <c r="AC51" s="45">
        <f>IFERROR(IF(AC50="",0,AC50),0)</f>
        <v>0</v>
      </c>
      <c r="AD51" s="3"/>
      <c r="AE51" s="66"/>
      <c r="AF51" s="3"/>
      <c r="AG51" s="3"/>
      <c r="AK51" s="3"/>
      <c r="AN51" s="55"/>
      <c r="AO51" s="3"/>
      <c r="AP51" s="3"/>
      <c r="AQ51" s="2"/>
      <c r="AR51" s="2"/>
      <c r="AS51" s="2"/>
      <c r="AT51" s="2"/>
      <c r="AU51" s="16"/>
      <c r="AV51" s="16"/>
      <c r="AW51" s="17"/>
    </row>
    <row r="52" spans="1:82" hidden="1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19" t="s">
        <v>43</v>
      </c>
      <c r="P52" s="320"/>
      <c r="Q52" s="320"/>
      <c r="R52" s="320"/>
      <c r="S52" s="320"/>
      <c r="T52" s="35" t="s">
        <v>0</v>
      </c>
      <c r="U52" s="45">
        <f t="shared" ref="U52:AB52" si="5">IFERROR(SUM(U50:U50),0)</f>
        <v>0</v>
      </c>
      <c r="V52" s="45">
        <f t="shared" si="5"/>
        <v>0</v>
      </c>
      <c r="W52" s="45">
        <f t="shared" si="5"/>
        <v>0</v>
      </c>
      <c r="X52" s="45">
        <f t="shared" si="5"/>
        <v>0</v>
      </c>
      <c r="Y52" s="45">
        <f t="shared" si="5"/>
        <v>0</v>
      </c>
      <c r="Z52" s="45">
        <f t="shared" si="5"/>
        <v>0</v>
      </c>
      <c r="AA52" s="45">
        <f t="shared" si="5"/>
        <v>0</v>
      </c>
      <c r="AB52" s="45">
        <f t="shared" si="5"/>
        <v>0</v>
      </c>
      <c r="AC52" s="45" t="s">
        <v>57</v>
      </c>
      <c r="AD52" s="3"/>
      <c r="AE52" s="66"/>
      <c r="AF52" s="3"/>
      <c r="AG52" s="3"/>
      <c r="AK52" s="3"/>
      <c r="AN52" s="55"/>
      <c r="AO52" s="3"/>
      <c r="AP52" s="3"/>
      <c r="AQ52" s="2"/>
      <c r="AR52" s="2"/>
      <c r="AS52" s="2"/>
      <c r="AT52" s="2"/>
      <c r="AU52" s="16"/>
      <c r="AV52" s="16"/>
      <c r="AW52" s="17"/>
    </row>
    <row r="53" spans="1:82" ht="15" hidden="1" x14ac:dyDescent="0.25">
      <c r="A53" s="311" t="s">
        <v>124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09"/>
      <c r="Y53" s="309"/>
      <c r="Z53" s="309"/>
      <c r="AA53" s="305"/>
      <c r="AB53" s="305"/>
      <c r="AC53" s="305"/>
      <c r="AD53" s="305"/>
      <c r="AE53" s="306"/>
      <c r="AF53" s="313"/>
      <c r="AG53" s="2"/>
      <c r="AH53" s="2"/>
      <c r="AI53" s="2"/>
      <c r="AJ53" s="2"/>
      <c r="AK53" s="56"/>
      <c r="AL53" s="56"/>
      <c r="AM53" s="56"/>
      <c r="AN53" s="2"/>
      <c r="AO53" s="2"/>
      <c r="AP53" s="2"/>
      <c r="AQ53" s="2"/>
      <c r="AR53" s="2"/>
    </row>
    <row r="54" spans="1:82" ht="22.5" hidden="1" x14ac:dyDescent="0.2">
      <c r="A54" s="73" t="s">
        <v>125</v>
      </c>
      <c r="B54" s="74" t="s">
        <v>126</v>
      </c>
      <c r="C54" s="74">
        <v>4301060358</v>
      </c>
      <c r="D54" s="74">
        <v>4680115882652</v>
      </c>
      <c r="E54" s="75">
        <v>0.33</v>
      </c>
      <c r="F54" s="76">
        <v>6</v>
      </c>
      <c r="G54" s="75">
        <v>1.98</v>
      </c>
      <c r="H54" s="75">
        <v>2.82</v>
      </c>
      <c r="I54" s="77">
        <v>182</v>
      </c>
      <c r="J54" s="77" t="s">
        <v>86</v>
      </c>
      <c r="K54" s="78" t="s">
        <v>88</v>
      </c>
      <c r="L54" s="78"/>
      <c r="M54" s="314">
        <v>40</v>
      </c>
      <c r="N54" s="314"/>
      <c r="O54" s="32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4" s="316"/>
      <c r="Q54" s="316"/>
      <c r="R54" s="316"/>
      <c r="S54" s="316"/>
      <c r="T54" s="79" t="s">
        <v>0</v>
      </c>
      <c r="U54" s="59">
        <v>0</v>
      </c>
      <c r="V54" s="60">
        <f>IFERROR(IF(U54="",0,CEILING((U54/$G54),1)*$G54),"")</f>
        <v>0</v>
      </c>
      <c r="W54" s="59">
        <v>0</v>
      </c>
      <c r="X54" s="60">
        <f>IFERROR(IF(W54="",0,CEILING((W54/$G54),1)*$G54),"")</f>
        <v>0</v>
      </c>
      <c r="Y54" s="59">
        <v>0</v>
      </c>
      <c r="Z54" s="60">
        <f>IFERROR(IF(Y54="",0,CEILING((Y54/$G54),1)*$G54),"")</f>
        <v>0</v>
      </c>
      <c r="AA54" s="59">
        <v>0</v>
      </c>
      <c r="AB54" s="60">
        <f>IFERROR(IF(AA54="",0,CEILING((AA54/$G54),1)*$G54),"")</f>
        <v>0</v>
      </c>
      <c r="AC54" s="61" t="str">
        <f>IF(IFERROR(ROUNDUP(V54/G54,0)*0.00651,0)+IFERROR(ROUNDUP(X54/G54,0)*0.00651,0)+IFERROR(ROUNDUP(Z54/G54,0)*0.00651,0)+IFERROR(ROUNDUP(AB54/G54,0)*0.00651,0)=0,"",IFERROR(ROUNDUP(V54/G54,0)*0.00651,0)+IFERROR(ROUNDUP(X54/G54,0)*0.00651,0)+IFERROR(ROUNDUP(Z54/G54,0)*0.00651,0)+IFERROR(ROUNDUP(AB54/G54,0)*0.00651,0))</f>
        <v/>
      </c>
      <c r="AD54" s="73" t="s">
        <v>57</v>
      </c>
      <c r="AE54" s="73" t="s">
        <v>57</v>
      </c>
      <c r="AF54" s="119" t="s">
        <v>127</v>
      </c>
      <c r="AG54" s="2"/>
      <c r="AH54" s="2"/>
      <c r="AI54" s="2"/>
      <c r="AJ54" s="2"/>
      <c r="AK54" s="2"/>
      <c r="AL54" s="56"/>
      <c r="AM54" s="56"/>
      <c r="AN54" s="56"/>
      <c r="AO54" s="2"/>
      <c r="AP54" s="2"/>
      <c r="AQ54" s="2"/>
      <c r="AR54" s="2"/>
      <c r="AS54" s="2"/>
      <c r="AT54" s="2"/>
      <c r="AU54" s="16"/>
      <c r="AV54" s="16"/>
      <c r="AW54" s="17"/>
      <c r="BB54" s="118" t="s">
        <v>65</v>
      </c>
      <c r="BO54" s="71">
        <f>IFERROR(U54*H54/G54,0)</f>
        <v>0</v>
      </c>
      <c r="BP54" s="71">
        <f>IFERROR(V54*H54/G54,0)</f>
        <v>0</v>
      </c>
      <c r="BQ54" s="71">
        <f>IFERROR(1/I54*(U54/G54),0)</f>
        <v>0</v>
      </c>
      <c r="BR54" s="71">
        <f>IFERROR(1/I54*(V54/G54),0)</f>
        <v>0</v>
      </c>
      <c r="BS54" s="71">
        <f>IFERROR(W54*H54/G54,0)</f>
        <v>0</v>
      </c>
      <c r="BT54" s="71">
        <f>IFERROR(X54*H54/G54,0)</f>
        <v>0</v>
      </c>
      <c r="BU54" s="71">
        <f>IFERROR(1/I54*(W54/G54),0)</f>
        <v>0</v>
      </c>
      <c r="BV54" s="71">
        <f>IFERROR(1/I54*(X54/G54),0)</f>
        <v>0</v>
      </c>
      <c r="BW54" s="71">
        <f>IFERROR(Y54*H54/G54,0)</f>
        <v>0</v>
      </c>
      <c r="BX54" s="71">
        <f>IFERROR(Z54*H54/G54,0)</f>
        <v>0</v>
      </c>
      <c r="BY54" s="71">
        <f>IFERROR(1/I54*(Y54/G54),0)</f>
        <v>0</v>
      </c>
      <c r="BZ54" s="71">
        <f>IFERROR(1/I54*(Z54/G54),0)</f>
        <v>0</v>
      </c>
      <c r="CA54" s="71">
        <f>IFERROR(AA54*H54/G54,0)</f>
        <v>0</v>
      </c>
      <c r="CB54" s="71">
        <f>IFERROR(AB54*H54/G54,0)</f>
        <v>0</v>
      </c>
      <c r="CC54" s="71">
        <f>IFERROR(1/I54*(AA54/G54),0)</f>
        <v>0</v>
      </c>
      <c r="CD54" s="71">
        <f>IFERROR(1/I54*(AB54/G54),0)</f>
        <v>0</v>
      </c>
    </row>
    <row r="55" spans="1:82" hidden="1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19" t="s">
        <v>43</v>
      </c>
      <c r="P55" s="320"/>
      <c r="Q55" s="320"/>
      <c r="R55" s="320"/>
      <c r="S55" s="320"/>
      <c r="T55" s="35" t="s">
        <v>42</v>
      </c>
      <c r="U55" s="45">
        <f>IFERROR(U54/G54,0)</f>
        <v>0</v>
      </c>
      <c r="V55" s="45">
        <f>IFERROR(V54/G54,0)</f>
        <v>0</v>
      </c>
      <c r="W55" s="45">
        <f>IFERROR(W54/G54,0)</f>
        <v>0</v>
      </c>
      <c r="X55" s="45">
        <f>IFERROR(X54/G54,0)</f>
        <v>0</v>
      </c>
      <c r="Y55" s="45">
        <f>IFERROR(Y54/G54,0)</f>
        <v>0</v>
      </c>
      <c r="Z55" s="45">
        <f>IFERROR(Z54/G54,0)</f>
        <v>0</v>
      </c>
      <c r="AA55" s="45">
        <f>IFERROR(AA54/G54,0)</f>
        <v>0</v>
      </c>
      <c r="AB55" s="45">
        <f>IFERROR(AB54/G54,0)</f>
        <v>0</v>
      </c>
      <c r="AC55" s="45">
        <f>IFERROR(IF(AC54="",0,AC54),0)</f>
        <v>0</v>
      </c>
      <c r="AD55" s="3"/>
      <c r="AE55" s="66"/>
      <c r="AF55" s="3"/>
      <c r="AG55" s="3"/>
      <c r="AK55" s="3"/>
      <c r="AN55" s="55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idden="1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1"/>
      <c r="M56" s="321"/>
      <c r="N56" s="321"/>
      <c r="O56" s="319" t="s">
        <v>43</v>
      </c>
      <c r="P56" s="320"/>
      <c r="Q56" s="320"/>
      <c r="R56" s="320"/>
      <c r="S56" s="320"/>
      <c r="T56" s="35" t="s">
        <v>0</v>
      </c>
      <c r="U56" s="45">
        <f t="shared" ref="U56:AB56" si="6">IFERROR(SUM(U54:U54),0)</f>
        <v>0</v>
      </c>
      <c r="V56" s="45">
        <f t="shared" si="6"/>
        <v>0</v>
      </c>
      <c r="W56" s="45">
        <f t="shared" si="6"/>
        <v>0</v>
      </c>
      <c r="X56" s="45">
        <f t="shared" si="6"/>
        <v>0</v>
      </c>
      <c r="Y56" s="45">
        <f t="shared" si="6"/>
        <v>0</v>
      </c>
      <c r="Z56" s="45">
        <f t="shared" si="6"/>
        <v>0</v>
      </c>
      <c r="AA56" s="45">
        <f t="shared" si="6"/>
        <v>0</v>
      </c>
      <c r="AB56" s="45">
        <f t="shared" si="6"/>
        <v>0</v>
      </c>
      <c r="AC56" s="45" t="s">
        <v>57</v>
      </c>
      <c r="AD56" s="3"/>
      <c r="AE56" s="66"/>
      <c r="AF56" s="3"/>
      <c r="AG56" s="3"/>
      <c r="AK56" s="3"/>
      <c r="AN56" s="55"/>
      <c r="AO56" s="3"/>
      <c r="AP56" s="3"/>
      <c r="AQ56" s="2"/>
      <c r="AR56" s="2"/>
      <c r="AS56" s="2"/>
      <c r="AT56" s="2"/>
      <c r="AU56" s="16"/>
      <c r="AV56" s="16"/>
      <c r="AW56" s="17"/>
    </row>
    <row r="57" spans="1:82" ht="15" hidden="1" x14ac:dyDescent="0.25">
      <c r="A57" s="308" t="s">
        <v>92</v>
      </c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  <c r="AA57" s="305"/>
      <c r="AB57" s="305"/>
      <c r="AC57" s="305"/>
      <c r="AD57" s="305"/>
      <c r="AE57" s="306"/>
      <c r="AF57" s="310"/>
      <c r="AG57" s="2"/>
      <c r="AH57" s="2"/>
      <c r="AI57" s="2"/>
      <c r="AJ57" s="2"/>
      <c r="AK57" s="56"/>
      <c r="AL57" s="56"/>
      <c r="AM57" s="56"/>
      <c r="AN57" s="2"/>
      <c r="AO57" s="2"/>
      <c r="AP57" s="2"/>
      <c r="AQ57" s="2"/>
      <c r="AR57" s="2"/>
    </row>
    <row r="58" spans="1:82" ht="15" hidden="1" x14ac:dyDescent="0.25">
      <c r="A58" s="311" t="s">
        <v>104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9"/>
      <c r="Y58" s="309"/>
      <c r="Z58" s="309"/>
      <c r="AA58" s="305"/>
      <c r="AB58" s="305"/>
      <c r="AC58" s="305"/>
      <c r="AD58" s="305"/>
      <c r="AE58" s="306"/>
      <c r="AF58" s="313"/>
      <c r="AG58" s="2"/>
      <c r="AH58" s="2"/>
      <c r="AI58" s="2"/>
      <c r="AJ58" s="2"/>
      <c r="AK58" s="56"/>
      <c r="AL58" s="56"/>
      <c r="AM58" s="56"/>
      <c r="AN58" s="2"/>
      <c r="AO58" s="2"/>
      <c r="AP58" s="2"/>
      <c r="AQ58" s="2"/>
      <c r="AR58" s="2"/>
    </row>
    <row r="59" spans="1:82" hidden="1" x14ac:dyDescent="0.2">
      <c r="A59" s="73" t="s">
        <v>128</v>
      </c>
      <c r="B59" s="74" t="s">
        <v>129</v>
      </c>
      <c r="C59" s="74">
        <v>4301030961</v>
      </c>
      <c r="D59" s="74">
        <v>4607091387636</v>
      </c>
      <c r="E59" s="75">
        <v>0.7</v>
      </c>
      <c r="F59" s="76">
        <v>6</v>
      </c>
      <c r="G59" s="75">
        <v>4.2</v>
      </c>
      <c r="H59" s="75">
        <v>4.47</v>
      </c>
      <c r="I59" s="77">
        <v>182</v>
      </c>
      <c r="J59" s="77" t="s">
        <v>86</v>
      </c>
      <c r="K59" s="78" t="s">
        <v>107</v>
      </c>
      <c r="L59" s="78"/>
      <c r="M59" s="314">
        <v>40</v>
      </c>
      <c r="N59" s="314"/>
      <c r="O59" s="3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59" s="316"/>
      <c r="Q59" s="316"/>
      <c r="R59" s="316"/>
      <c r="S59" s="316"/>
      <c r="T59" s="79" t="s">
        <v>0</v>
      </c>
      <c r="U59" s="59">
        <v>0</v>
      </c>
      <c r="V59" s="60">
        <f>IFERROR(IF(U59="",0,CEILING((U59/$G59),1)*$G59),"")</f>
        <v>0</v>
      </c>
      <c r="W59" s="59">
        <v>0</v>
      </c>
      <c r="X59" s="60">
        <f>IFERROR(IF(W59="",0,CEILING((W59/$G59),1)*$G59),"")</f>
        <v>0</v>
      </c>
      <c r="Y59" s="59">
        <v>0</v>
      </c>
      <c r="Z59" s="60">
        <f>IFERROR(IF(Y59="",0,CEILING((Y59/$G59),1)*$G59),"")</f>
        <v>0</v>
      </c>
      <c r="AA59" s="59">
        <v>0</v>
      </c>
      <c r="AB59" s="60">
        <f>IFERROR(IF(AA59="",0,CEILING((AA59/$G59),1)*$G59),"")</f>
        <v>0</v>
      </c>
      <c r="AC59" s="61" t="str">
        <f>IF(IFERROR(ROUNDUP(V59/G59,0)*0.00651,0)+IFERROR(ROUNDUP(X59/G59,0)*0.00651,0)+IFERROR(ROUNDUP(Z59/G59,0)*0.00651,0)+IFERROR(ROUNDUP(AB59/G59,0)*0.00651,0)=0,"",IFERROR(ROUNDUP(V59/G59,0)*0.00651,0)+IFERROR(ROUNDUP(X59/G59,0)*0.00651,0)+IFERROR(ROUNDUP(Z59/G59,0)*0.00651,0)+IFERROR(ROUNDUP(AB59/G59,0)*0.00651,0))</f>
        <v/>
      </c>
      <c r="AD59" s="73" t="s">
        <v>57</v>
      </c>
      <c r="AE59" s="73" t="s">
        <v>57</v>
      </c>
      <c r="AF59" s="121" t="s">
        <v>130</v>
      </c>
      <c r="AG59" s="2"/>
      <c r="AH59" s="2"/>
      <c r="AI59" s="2"/>
      <c r="AJ59" s="2"/>
      <c r="AK59" s="2"/>
      <c r="AL59" s="56"/>
      <c r="AM59" s="56"/>
      <c r="AN59" s="56"/>
      <c r="AO59" s="2"/>
      <c r="AP59" s="2"/>
      <c r="AQ59" s="2"/>
      <c r="AR59" s="2"/>
      <c r="AS59" s="2"/>
      <c r="AT59" s="2"/>
      <c r="AU59" s="16"/>
      <c r="AV59" s="16"/>
      <c r="AW59" s="17"/>
      <c r="BB59" s="120" t="s">
        <v>65</v>
      </c>
      <c r="BO59" s="71">
        <f>IFERROR(U59*H59/G59,0)</f>
        <v>0</v>
      </c>
      <c r="BP59" s="71">
        <f>IFERROR(V59*H59/G59,0)</f>
        <v>0</v>
      </c>
      <c r="BQ59" s="71">
        <f>IFERROR(1/I59*(U59/G59),0)</f>
        <v>0</v>
      </c>
      <c r="BR59" s="71">
        <f>IFERROR(1/I59*(V59/G59),0)</f>
        <v>0</v>
      </c>
      <c r="BS59" s="71">
        <f>IFERROR(W59*H59/G59,0)</f>
        <v>0</v>
      </c>
      <c r="BT59" s="71">
        <f>IFERROR(X59*H59/G59,0)</f>
        <v>0</v>
      </c>
      <c r="BU59" s="71">
        <f>IFERROR(1/I59*(W59/G59),0)</f>
        <v>0</v>
      </c>
      <c r="BV59" s="71">
        <f>IFERROR(1/I59*(X59/G59),0)</f>
        <v>0</v>
      </c>
      <c r="BW59" s="71">
        <f>IFERROR(Y59*H59/G59,0)</f>
        <v>0</v>
      </c>
      <c r="BX59" s="71">
        <f>IFERROR(Z59*H59/G59,0)</f>
        <v>0</v>
      </c>
      <c r="BY59" s="71">
        <f>IFERROR(1/I59*(Y59/G59),0)</f>
        <v>0</v>
      </c>
      <c r="BZ59" s="71">
        <f>IFERROR(1/I59*(Z59/G59),0)</f>
        <v>0</v>
      </c>
      <c r="CA59" s="71">
        <f>IFERROR(AA59*H59/G59,0)</f>
        <v>0</v>
      </c>
      <c r="CB59" s="71">
        <f>IFERROR(AB59*H59/G59,0)</f>
        <v>0</v>
      </c>
      <c r="CC59" s="71">
        <f>IFERROR(1/I59*(AA59/G59),0)</f>
        <v>0</v>
      </c>
      <c r="CD59" s="71">
        <f>IFERROR(1/I59*(AB59/G59),0)</f>
        <v>0</v>
      </c>
    </row>
    <row r="60" spans="1:82" hidden="1" x14ac:dyDescent="0.2">
      <c r="A60" s="73" t="s">
        <v>131</v>
      </c>
      <c r="B60" s="74" t="s">
        <v>132</v>
      </c>
      <c r="C60" s="74">
        <v>4301030963</v>
      </c>
      <c r="D60" s="74">
        <v>4607091382426</v>
      </c>
      <c r="E60" s="75">
        <v>0.9</v>
      </c>
      <c r="F60" s="76">
        <v>10</v>
      </c>
      <c r="G60" s="75">
        <v>9</v>
      </c>
      <c r="H60" s="75">
        <v>9.5850000000000009</v>
      </c>
      <c r="I60" s="77">
        <v>64</v>
      </c>
      <c r="J60" s="77" t="s">
        <v>133</v>
      </c>
      <c r="K60" s="78" t="s">
        <v>107</v>
      </c>
      <c r="L60" s="78"/>
      <c r="M60" s="314">
        <v>40</v>
      </c>
      <c r="N60" s="314"/>
      <c r="O60" s="3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0" s="316"/>
      <c r="Q60" s="316"/>
      <c r="R60" s="316"/>
      <c r="S60" s="316"/>
      <c r="T60" s="79" t="s">
        <v>0</v>
      </c>
      <c r="U60" s="59">
        <v>0</v>
      </c>
      <c r="V60" s="60">
        <f>IFERROR(IF(U60="",0,CEILING((U60/$G60),1)*$G60),"")</f>
        <v>0</v>
      </c>
      <c r="W60" s="59">
        <v>0</v>
      </c>
      <c r="X60" s="60">
        <f>IFERROR(IF(W60="",0,CEILING((W60/$G60),1)*$G60),"")</f>
        <v>0</v>
      </c>
      <c r="Y60" s="59">
        <v>0</v>
      </c>
      <c r="Z60" s="60">
        <f>IFERROR(IF(Y60="",0,CEILING((Y60/$G60),1)*$G60),"")</f>
        <v>0</v>
      </c>
      <c r="AA60" s="59">
        <v>0</v>
      </c>
      <c r="AB60" s="60">
        <f>IFERROR(IF(AA60="",0,CEILING((AA60/$G60),1)*$G60),"")</f>
        <v>0</v>
      </c>
      <c r="AC60" s="61" t="str">
        <f>IF(IFERROR(ROUNDUP(V60/G60,0)*0.01898,0)+IFERROR(ROUNDUP(X60/G60,0)*0.01898,0)+IFERROR(ROUNDUP(Z60/G60,0)*0.01898,0)+IFERROR(ROUNDUP(AB60/G60,0)*0.01898,0)=0,"",IFERROR(ROUNDUP(V60/G60,0)*0.01898,0)+IFERROR(ROUNDUP(X60/G60,0)*0.01898,0)+IFERROR(ROUNDUP(Z60/G60,0)*0.01898,0)+IFERROR(ROUNDUP(AB60/G60,0)*0.01898,0))</f>
        <v/>
      </c>
      <c r="AD60" s="73" t="s">
        <v>57</v>
      </c>
      <c r="AE60" s="73" t="s">
        <v>57</v>
      </c>
      <c r="AF60" s="123" t="s">
        <v>134</v>
      </c>
      <c r="AG60" s="2"/>
      <c r="AH60" s="2"/>
      <c r="AI60" s="2"/>
      <c r="AJ60" s="2"/>
      <c r="AK60" s="2"/>
      <c r="AL60" s="56"/>
      <c r="AM60" s="56"/>
      <c r="AN60" s="56"/>
      <c r="AO60" s="2"/>
      <c r="AP60" s="2"/>
      <c r="AQ60" s="2"/>
      <c r="AR60" s="2"/>
      <c r="AS60" s="2"/>
      <c r="AT60" s="2"/>
      <c r="AU60" s="16"/>
      <c r="AV60" s="16"/>
      <c r="AW60" s="17"/>
      <c r="BB60" s="122" t="s">
        <v>65</v>
      </c>
      <c r="BO60" s="71">
        <f>IFERROR(U60*H60/G60,0)</f>
        <v>0</v>
      </c>
      <c r="BP60" s="71">
        <f>IFERROR(V60*H60/G60,0)</f>
        <v>0</v>
      </c>
      <c r="BQ60" s="71">
        <f>IFERROR(1/I60*(U60/G60),0)</f>
        <v>0</v>
      </c>
      <c r="BR60" s="71">
        <f>IFERROR(1/I60*(V60/G60),0)</f>
        <v>0</v>
      </c>
      <c r="BS60" s="71">
        <f>IFERROR(W60*H60/G60,0)</f>
        <v>0</v>
      </c>
      <c r="BT60" s="71">
        <f>IFERROR(X60*H60/G60,0)</f>
        <v>0</v>
      </c>
      <c r="BU60" s="71">
        <f>IFERROR(1/I60*(W60/G60),0)</f>
        <v>0</v>
      </c>
      <c r="BV60" s="71">
        <f>IFERROR(1/I60*(X60/G60),0)</f>
        <v>0</v>
      </c>
      <c r="BW60" s="71">
        <f>IFERROR(Y60*H60/G60,0)</f>
        <v>0</v>
      </c>
      <c r="BX60" s="71">
        <f>IFERROR(Z60*H60/G60,0)</f>
        <v>0</v>
      </c>
      <c r="BY60" s="71">
        <f>IFERROR(1/I60*(Y60/G60),0)</f>
        <v>0</v>
      </c>
      <c r="BZ60" s="71">
        <f>IFERROR(1/I60*(Z60/G60),0)</f>
        <v>0</v>
      </c>
      <c r="CA60" s="71">
        <f>IFERROR(AA60*H60/G60,0)</f>
        <v>0</v>
      </c>
      <c r="CB60" s="71">
        <f>IFERROR(AB60*H60/G60,0)</f>
        <v>0</v>
      </c>
      <c r="CC60" s="71">
        <f>IFERROR(1/I60*(AA60/G60),0)</f>
        <v>0</v>
      </c>
      <c r="CD60" s="71">
        <f>IFERROR(1/I60*(AB60/G60),0)</f>
        <v>0</v>
      </c>
    </row>
    <row r="61" spans="1:82" hidden="1" x14ac:dyDescent="0.2">
      <c r="A61" s="321"/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19" t="s">
        <v>43</v>
      </c>
      <c r="P61" s="320"/>
      <c r="Q61" s="320"/>
      <c r="R61" s="320"/>
      <c r="S61" s="320"/>
      <c r="T61" s="35" t="s">
        <v>42</v>
      </c>
      <c r="U61" s="45">
        <f>IFERROR(U59/G59,0)+IFERROR(U60/G60,0)</f>
        <v>0</v>
      </c>
      <c r="V61" s="45">
        <f>IFERROR(V59/G59,0)+IFERROR(V60/G60,0)</f>
        <v>0</v>
      </c>
      <c r="W61" s="45">
        <f>IFERROR(W59/G59,0)+IFERROR(W60/G60,0)</f>
        <v>0</v>
      </c>
      <c r="X61" s="45">
        <f>IFERROR(X59/G59,0)+IFERROR(X60/G60,0)</f>
        <v>0</v>
      </c>
      <c r="Y61" s="45">
        <f>IFERROR(Y59/G59,0)+IFERROR(Y60/G60,0)</f>
        <v>0</v>
      </c>
      <c r="Z61" s="45">
        <f>IFERROR(Z59/G59,0)+IFERROR(Z60/G60,0)</f>
        <v>0</v>
      </c>
      <c r="AA61" s="45">
        <f>IFERROR(AA59/G59,0)+IFERROR(AA60/G60,0)</f>
        <v>0</v>
      </c>
      <c r="AB61" s="45">
        <f>IFERROR(AB59/G59,0)+IFERROR(AB60/G60,0)</f>
        <v>0</v>
      </c>
      <c r="AC61" s="45">
        <f>IFERROR(IF(AC59="",0,AC59),0)+IFERROR(IF(AC60="",0,AC60),0)</f>
        <v>0</v>
      </c>
      <c r="AD61" s="3"/>
      <c r="AE61" s="66"/>
      <c r="AF61" s="3"/>
      <c r="AG61" s="3"/>
      <c r="AK61" s="3"/>
      <c r="AN61" s="55"/>
      <c r="AO61" s="3"/>
      <c r="AP61" s="3"/>
      <c r="AQ61" s="2"/>
      <c r="AR61" s="2"/>
      <c r="AS61" s="2"/>
      <c r="AT61" s="2"/>
      <c r="AU61" s="16"/>
      <c r="AV61" s="16"/>
      <c r="AW61" s="17"/>
    </row>
    <row r="62" spans="1:82" hidden="1" x14ac:dyDescent="0.2">
      <c r="A62" s="321"/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19" t="s">
        <v>43</v>
      </c>
      <c r="P62" s="320"/>
      <c r="Q62" s="320"/>
      <c r="R62" s="320"/>
      <c r="S62" s="320"/>
      <c r="T62" s="35" t="s">
        <v>0</v>
      </c>
      <c r="U62" s="45">
        <f t="shared" ref="U62:AB62" si="7">IFERROR(SUM(U59:U60),0)</f>
        <v>0</v>
      </c>
      <c r="V62" s="45">
        <f t="shared" si="7"/>
        <v>0</v>
      </c>
      <c r="W62" s="45">
        <f t="shared" si="7"/>
        <v>0</v>
      </c>
      <c r="X62" s="45">
        <f t="shared" si="7"/>
        <v>0</v>
      </c>
      <c r="Y62" s="45">
        <f t="shared" si="7"/>
        <v>0</v>
      </c>
      <c r="Z62" s="45">
        <f t="shared" si="7"/>
        <v>0</v>
      </c>
      <c r="AA62" s="45">
        <f t="shared" si="7"/>
        <v>0</v>
      </c>
      <c r="AB62" s="45">
        <f t="shared" si="7"/>
        <v>0</v>
      </c>
      <c r="AC62" s="45" t="s">
        <v>57</v>
      </c>
      <c r="AD62" s="3"/>
      <c r="AE62" s="66"/>
      <c r="AF62" s="3"/>
      <c r="AG62" s="3"/>
      <c r="AK62" s="3"/>
      <c r="AN62" s="55"/>
      <c r="AO62" s="3"/>
      <c r="AP62" s="3"/>
      <c r="AQ62" s="2"/>
      <c r="AR62" s="2"/>
      <c r="AS62" s="2"/>
      <c r="AT62" s="2"/>
      <c r="AU62" s="16"/>
      <c r="AV62" s="16"/>
      <c r="AW62" s="17"/>
    </row>
    <row r="63" spans="1:82" ht="27.75" hidden="1" customHeight="1" x14ac:dyDescent="0.2">
      <c r="A63" s="303" t="s">
        <v>135</v>
      </c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292"/>
      <c r="X63" s="292"/>
      <c r="Y63" s="292"/>
      <c r="Z63" s="292"/>
      <c r="AA63" s="305"/>
      <c r="AB63" s="305"/>
      <c r="AC63" s="305"/>
      <c r="AD63" s="305"/>
      <c r="AE63" s="306"/>
      <c r="AF63" s="307"/>
      <c r="AG63" s="2"/>
      <c r="AH63" s="2"/>
      <c r="AI63" s="2"/>
      <c r="AJ63" s="2"/>
      <c r="AK63" s="56"/>
      <c r="AL63" s="56"/>
      <c r="AM63" s="56"/>
      <c r="AN63" s="2"/>
      <c r="AO63" s="2"/>
      <c r="AP63" s="2"/>
      <c r="AQ63" s="2"/>
      <c r="AR63" s="2"/>
    </row>
    <row r="64" spans="1:82" ht="15" hidden="1" x14ac:dyDescent="0.25">
      <c r="A64" s="308" t="s">
        <v>136</v>
      </c>
      <c r="B64" s="309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  <c r="AA64" s="305"/>
      <c r="AB64" s="305"/>
      <c r="AC64" s="305"/>
      <c r="AD64" s="305"/>
      <c r="AE64" s="306"/>
      <c r="AF64" s="310"/>
      <c r="AG64" s="2"/>
      <c r="AH64" s="2"/>
      <c r="AI64" s="2"/>
      <c r="AJ64" s="2"/>
      <c r="AK64" s="56"/>
      <c r="AL64" s="56"/>
      <c r="AM64" s="56"/>
      <c r="AN64" s="2"/>
      <c r="AO64" s="2"/>
      <c r="AP64" s="2"/>
      <c r="AQ64" s="2"/>
      <c r="AR64" s="2"/>
    </row>
    <row r="65" spans="1:82" ht="15" hidden="1" x14ac:dyDescent="0.25">
      <c r="A65" s="311" t="s">
        <v>137</v>
      </c>
      <c r="B65" s="312"/>
      <c r="C65" s="312"/>
      <c r="D65" s="312"/>
      <c r="E65" s="312"/>
      <c r="F65" s="312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09"/>
      <c r="Y65" s="309"/>
      <c r="Z65" s="309"/>
      <c r="AA65" s="305"/>
      <c r="AB65" s="305"/>
      <c r="AC65" s="305"/>
      <c r="AD65" s="305"/>
      <c r="AE65" s="306"/>
      <c r="AF65" s="313"/>
      <c r="AG65" s="2"/>
      <c r="AH65" s="2"/>
      <c r="AI65" s="2"/>
      <c r="AJ65" s="2"/>
      <c r="AK65" s="56"/>
      <c r="AL65" s="56"/>
      <c r="AM65" s="56"/>
      <c r="AN65" s="2"/>
      <c r="AO65" s="2"/>
      <c r="AP65" s="2"/>
      <c r="AQ65" s="2"/>
      <c r="AR65" s="2"/>
    </row>
    <row r="66" spans="1:82" hidden="1" x14ac:dyDescent="0.2">
      <c r="A66" s="73" t="s">
        <v>138</v>
      </c>
      <c r="B66" s="74" t="s">
        <v>139</v>
      </c>
      <c r="C66" s="74">
        <v>4301020323</v>
      </c>
      <c r="D66" s="74">
        <v>4680115886223</v>
      </c>
      <c r="E66" s="75">
        <v>0.33</v>
      </c>
      <c r="F66" s="76">
        <v>6</v>
      </c>
      <c r="G66" s="75">
        <v>1.98</v>
      </c>
      <c r="H66" s="75">
        <v>2.08</v>
      </c>
      <c r="I66" s="77">
        <v>234</v>
      </c>
      <c r="J66" s="77" t="s">
        <v>108</v>
      </c>
      <c r="K66" s="78" t="s">
        <v>107</v>
      </c>
      <c r="L66" s="78"/>
      <c r="M66" s="314">
        <v>40</v>
      </c>
      <c r="N66" s="314"/>
      <c r="O66" s="3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6" s="316"/>
      <c r="Q66" s="316"/>
      <c r="R66" s="316"/>
      <c r="S66" s="316"/>
      <c r="T66" s="79" t="s">
        <v>0</v>
      </c>
      <c r="U66" s="59">
        <v>0</v>
      </c>
      <c r="V66" s="60">
        <f>IFERROR(IF(U66="",0,CEILING((U66/$G66),1)*$G66),"")</f>
        <v>0</v>
      </c>
      <c r="W66" s="59">
        <v>0</v>
      </c>
      <c r="X66" s="60">
        <f>IFERROR(IF(W66="",0,CEILING((W66/$G66),1)*$G66),"")</f>
        <v>0</v>
      </c>
      <c r="Y66" s="59">
        <v>0</v>
      </c>
      <c r="Z66" s="60">
        <f>IFERROR(IF(Y66="",0,CEILING((Y66/$G66),1)*$G66),"")</f>
        <v>0</v>
      </c>
      <c r="AA66" s="59">
        <v>0</v>
      </c>
      <c r="AB66" s="60">
        <f>IFERROR(IF(AA66="",0,CEILING((AA66/$G66),1)*$G66),"")</f>
        <v>0</v>
      </c>
      <c r="AC66" s="61" t="str">
        <f>IF(IFERROR(ROUNDUP(V66/G66,0)*0.00502,0)+IFERROR(ROUNDUP(X66/G66,0)*0.00502,0)+IFERROR(ROUNDUP(Z66/G66,0)*0.00502,0)+IFERROR(ROUNDUP(AB66/G66,0)*0.00502,0)=0,"",IFERROR(ROUNDUP(V66/G66,0)*0.00502,0)+IFERROR(ROUNDUP(X66/G66,0)*0.00502,0)+IFERROR(ROUNDUP(Z66/G66,0)*0.00502,0)+IFERROR(ROUNDUP(AB66/G66,0)*0.00502,0))</f>
        <v/>
      </c>
      <c r="AD66" s="73" t="s">
        <v>57</v>
      </c>
      <c r="AE66" s="73" t="s">
        <v>57</v>
      </c>
      <c r="AF66" s="125" t="s">
        <v>140</v>
      </c>
      <c r="AG66" s="2"/>
      <c r="AH66" s="2"/>
      <c r="AI66" s="2"/>
      <c r="AJ66" s="2"/>
      <c r="AK66" s="2"/>
      <c r="AL66" s="56"/>
      <c r="AM66" s="56"/>
      <c r="AN66" s="56"/>
      <c r="AO66" s="2"/>
      <c r="AP66" s="2"/>
      <c r="AQ66" s="2"/>
      <c r="AR66" s="2"/>
      <c r="AS66" s="2"/>
      <c r="AT66" s="2"/>
      <c r="AU66" s="16"/>
      <c r="AV66" s="16"/>
      <c r="AW66" s="17"/>
      <c r="BB66" s="124" t="s">
        <v>65</v>
      </c>
      <c r="BO66" s="71">
        <f>IFERROR(U66*H66/G66,0)</f>
        <v>0</v>
      </c>
      <c r="BP66" s="71">
        <f>IFERROR(V66*H66/G66,0)</f>
        <v>0</v>
      </c>
      <c r="BQ66" s="71">
        <f>IFERROR(1/I66*(U66/G66),0)</f>
        <v>0</v>
      </c>
      <c r="BR66" s="71">
        <f>IFERROR(1/I66*(V66/G66),0)</f>
        <v>0</v>
      </c>
      <c r="BS66" s="71">
        <f>IFERROR(W66*H66/G66,0)</f>
        <v>0</v>
      </c>
      <c r="BT66" s="71">
        <f>IFERROR(X66*H66/G66,0)</f>
        <v>0</v>
      </c>
      <c r="BU66" s="71">
        <f>IFERROR(1/I66*(W66/G66),0)</f>
        <v>0</v>
      </c>
      <c r="BV66" s="71">
        <f>IFERROR(1/I66*(X66/G66),0)</f>
        <v>0</v>
      </c>
      <c r="BW66" s="71">
        <f>IFERROR(Y66*H66/G66,0)</f>
        <v>0</v>
      </c>
      <c r="BX66" s="71">
        <f>IFERROR(Z66*H66/G66,0)</f>
        <v>0</v>
      </c>
      <c r="BY66" s="71">
        <f>IFERROR(1/I66*(Y66/G66),0)</f>
        <v>0</v>
      </c>
      <c r="BZ66" s="71">
        <f>IFERROR(1/I66*(Z66/G66),0)</f>
        <v>0</v>
      </c>
      <c r="CA66" s="71">
        <f>IFERROR(AA66*H66/G66,0)</f>
        <v>0</v>
      </c>
      <c r="CB66" s="71">
        <f>IFERROR(AB66*H66/G66,0)</f>
        <v>0</v>
      </c>
      <c r="CC66" s="71">
        <f>IFERROR(1/I66*(AA66/G66),0)</f>
        <v>0</v>
      </c>
      <c r="CD66" s="71">
        <f>IFERROR(1/I66*(AB66/G66),0)</f>
        <v>0</v>
      </c>
    </row>
    <row r="67" spans="1:82" hidden="1" x14ac:dyDescent="0.2">
      <c r="A67" s="321"/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19" t="s">
        <v>43</v>
      </c>
      <c r="P67" s="320"/>
      <c r="Q67" s="320"/>
      <c r="R67" s="320"/>
      <c r="S67" s="320"/>
      <c r="T67" s="35" t="s">
        <v>42</v>
      </c>
      <c r="U67" s="45">
        <f>IFERROR(U66/G66,0)</f>
        <v>0</v>
      </c>
      <c r="V67" s="45">
        <f>IFERROR(V66/G66,0)</f>
        <v>0</v>
      </c>
      <c r="W67" s="45">
        <f>IFERROR(W66/G66,0)</f>
        <v>0</v>
      </c>
      <c r="X67" s="45">
        <f>IFERROR(X66/G66,0)</f>
        <v>0</v>
      </c>
      <c r="Y67" s="45">
        <f>IFERROR(Y66/G66,0)</f>
        <v>0</v>
      </c>
      <c r="Z67" s="45">
        <f>IFERROR(Z66/G66,0)</f>
        <v>0</v>
      </c>
      <c r="AA67" s="45">
        <f>IFERROR(AA66/G66,0)</f>
        <v>0</v>
      </c>
      <c r="AB67" s="45">
        <f>IFERROR(AB66/G66,0)</f>
        <v>0</v>
      </c>
      <c r="AC67" s="45">
        <f>IFERROR(IF(AC66="",0,AC66),0)</f>
        <v>0</v>
      </c>
      <c r="AD67" s="3"/>
      <c r="AE67" s="66"/>
      <c r="AF67" s="3"/>
      <c r="AG67" s="3"/>
      <c r="AK67" s="3"/>
      <c r="AN67" s="55"/>
      <c r="AO67" s="3"/>
      <c r="AP67" s="3"/>
      <c r="AQ67" s="2"/>
      <c r="AR67" s="2"/>
      <c r="AS67" s="2"/>
      <c r="AT67" s="2"/>
      <c r="AU67" s="16"/>
      <c r="AV67" s="16"/>
      <c r="AW67" s="17"/>
    </row>
    <row r="68" spans="1:82" hidden="1" x14ac:dyDescent="0.2">
      <c r="A68" s="321"/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19" t="s">
        <v>43</v>
      </c>
      <c r="P68" s="320"/>
      <c r="Q68" s="320"/>
      <c r="R68" s="320"/>
      <c r="S68" s="320"/>
      <c r="T68" s="35" t="s">
        <v>0</v>
      </c>
      <c r="U68" s="45">
        <f t="shared" ref="U68:AB68" si="8">IFERROR(SUM(U66:U66),0)</f>
        <v>0</v>
      </c>
      <c r="V68" s="45">
        <f t="shared" si="8"/>
        <v>0</v>
      </c>
      <c r="W68" s="45">
        <f t="shared" si="8"/>
        <v>0</v>
      </c>
      <c r="X68" s="45">
        <f t="shared" si="8"/>
        <v>0</v>
      </c>
      <c r="Y68" s="45">
        <f t="shared" si="8"/>
        <v>0</v>
      </c>
      <c r="Z68" s="45">
        <f t="shared" si="8"/>
        <v>0</v>
      </c>
      <c r="AA68" s="45">
        <f t="shared" si="8"/>
        <v>0</v>
      </c>
      <c r="AB68" s="45">
        <f t="shared" si="8"/>
        <v>0</v>
      </c>
      <c r="AC68" s="45" t="s">
        <v>57</v>
      </c>
      <c r="AD68" s="3"/>
      <c r="AE68" s="66"/>
      <c r="AF68" s="3"/>
      <c r="AG68" s="3"/>
      <c r="AK68" s="3"/>
      <c r="AN68" s="55"/>
      <c r="AO68" s="3"/>
      <c r="AP68" s="3"/>
      <c r="AQ68" s="2"/>
      <c r="AR68" s="2"/>
      <c r="AS68" s="2"/>
      <c r="AT68" s="2"/>
      <c r="AU68" s="16"/>
      <c r="AV68" s="16"/>
      <c r="AW68" s="17"/>
    </row>
    <row r="69" spans="1:82" ht="15" hidden="1" x14ac:dyDescent="0.25">
      <c r="A69" s="311" t="s">
        <v>104</v>
      </c>
      <c r="B69" s="312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09"/>
      <c r="Y69" s="309"/>
      <c r="Z69" s="309"/>
      <c r="AA69" s="305"/>
      <c r="AB69" s="305"/>
      <c r="AC69" s="305"/>
      <c r="AD69" s="305"/>
      <c r="AE69" s="306"/>
      <c r="AF69" s="313"/>
      <c r="AG69" s="2"/>
      <c r="AH69" s="2"/>
      <c r="AI69" s="2"/>
      <c r="AJ69" s="2"/>
      <c r="AK69" s="56"/>
      <c r="AL69" s="56"/>
      <c r="AM69" s="56"/>
      <c r="AN69" s="2"/>
      <c r="AO69" s="2"/>
      <c r="AP69" s="2"/>
      <c r="AQ69" s="2"/>
      <c r="AR69" s="2"/>
    </row>
    <row r="70" spans="1:82" hidden="1" x14ac:dyDescent="0.2">
      <c r="A70" s="73" t="s">
        <v>141</v>
      </c>
      <c r="B70" s="74" t="s">
        <v>142</v>
      </c>
      <c r="C70" s="74">
        <v>4301031202</v>
      </c>
      <c r="D70" s="74">
        <v>4680115881679</v>
      </c>
      <c r="E70" s="75">
        <v>0.35</v>
      </c>
      <c r="F70" s="76">
        <v>6</v>
      </c>
      <c r="G70" s="75">
        <v>2.1</v>
      </c>
      <c r="H70" s="75">
        <v>2.2000000000000002</v>
      </c>
      <c r="I70" s="77">
        <v>234</v>
      </c>
      <c r="J70" s="77" t="s">
        <v>108</v>
      </c>
      <c r="K70" s="78" t="s">
        <v>107</v>
      </c>
      <c r="L70" s="78"/>
      <c r="M70" s="314">
        <v>40</v>
      </c>
      <c r="N70" s="314"/>
      <c r="O70" s="3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0" s="316"/>
      <c r="Q70" s="316"/>
      <c r="R70" s="316"/>
      <c r="S70" s="316"/>
      <c r="T70" s="79" t="s">
        <v>0</v>
      </c>
      <c r="U70" s="59">
        <v>0</v>
      </c>
      <c r="V70" s="60">
        <f>IFERROR(IF(U70="",0,CEILING((U70/$G70),1)*$G70),"")</f>
        <v>0</v>
      </c>
      <c r="W70" s="59">
        <v>0</v>
      </c>
      <c r="X70" s="60">
        <f>IFERROR(IF(W70="",0,CEILING((W70/$G70),1)*$G70),"")</f>
        <v>0</v>
      </c>
      <c r="Y70" s="59">
        <v>0</v>
      </c>
      <c r="Z70" s="60">
        <f>IFERROR(IF(Y70="",0,CEILING((Y70/$G70),1)*$G70),"")</f>
        <v>0</v>
      </c>
      <c r="AA70" s="59">
        <v>0</v>
      </c>
      <c r="AB70" s="60">
        <f>IFERROR(IF(AA70="",0,CEILING((AA70/$G70),1)*$G70),"")</f>
        <v>0</v>
      </c>
      <c r="AC70" s="61" t="str">
        <f>IF(IFERROR(ROUNDUP(V70/G70,0)*0.00502,0)+IFERROR(ROUNDUP(X70/G70,0)*0.00502,0)+IFERROR(ROUNDUP(Z70/G70,0)*0.00502,0)+IFERROR(ROUNDUP(AB70/G70,0)*0.00502,0)=0,"",IFERROR(ROUNDUP(V70/G70,0)*0.00502,0)+IFERROR(ROUNDUP(X70/G70,0)*0.00502,0)+IFERROR(ROUNDUP(Z70/G70,0)*0.00502,0)+IFERROR(ROUNDUP(AB70/G70,0)*0.00502,0))</f>
        <v/>
      </c>
      <c r="AD70" s="73" t="s">
        <v>57</v>
      </c>
      <c r="AE70" s="73" t="s">
        <v>57</v>
      </c>
      <c r="AF70" s="127" t="s">
        <v>143</v>
      </c>
      <c r="AG70" s="2"/>
      <c r="AH70" s="2"/>
      <c r="AI70" s="2"/>
      <c r="AJ70" s="2"/>
      <c r="AK70" s="2"/>
      <c r="AL70" s="56"/>
      <c r="AM70" s="56"/>
      <c r="AN70" s="56"/>
      <c r="AO70" s="2"/>
      <c r="AP70" s="2"/>
      <c r="AQ70" s="2"/>
      <c r="AR70" s="2"/>
      <c r="AS70" s="2"/>
      <c r="AT70" s="2"/>
      <c r="AU70" s="16"/>
      <c r="AV70" s="16"/>
      <c r="AW70" s="17"/>
      <c r="BB70" s="126" t="s">
        <v>65</v>
      </c>
      <c r="BO70" s="71">
        <f>IFERROR(U70*H70/G70,0)</f>
        <v>0</v>
      </c>
      <c r="BP70" s="71">
        <f>IFERROR(V70*H70/G70,0)</f>
        <v>0</v>
      </c>
      <c r="BQ70" s="71">
        <f>IFERROR(1/I70*(U70/G70),0)</f>
        <v>0</v>
      </c>
      <c r="BR70" s="71">
        <f>IFERROR(1/I70*(V70/G70),0)</f>
        <v>0</v>
      </c>
      <c r="BS70" s="71">
        <f>IFERROR(W70*H70/G70,0)</f>
        <v>0</v>
      </c>
      <c r="BT70" s="71">
        <f>IFERROR(X70*H70/G70,0)</f>
        <v>0</v>
      </c>
      <c r="BU70" s="71">
        <f>IFERROR(1/I70*(W70/G70),0)</f>
        <v>0</v>
      </c>
      <c r="BV70" s="71">
        <f>IFERROR(1/I70*(X70/G70),0)</f>
        <v>0</v>
      </c>
      <c r="BW70" s="71">
        <f>IFERROR(Y70*H70/G70,0)</f>
        <v>0</v>
      </c>
      <c r="BX70" s="71">
        <f>IFERROR(Z70*H70/G70,0)</f>
        <v>0</v>
      </c>
      <c r="BY70" s="71">
        <f>IFERROR(1/I70*(Y70/G70),0)</f>
        <v>0</v>
      </c>
      <c r="BZ70" s="71">
        <f>IFERROR(1/I70*(Z70/G70),0)</f>
        <v>0</v>
      </c>
      <c r="CA70" s="71">
        <f>IFERROR(AA70*H70/G70,0)</f>
        <v>0</v>
      </c>
      <c r="CB70" s="71">
        <f>IFERROR(AB70*H70/G70,0)</f>
        <v>0</v>
      </c>
      <c r="CC70" s="71">
        <f>IFERROR(1/I70*(AA70/G70),0)</f>
        <v>0</v>
      </c>
      <c r="CD70" s="71">
        <f>IFERROR(1/I70*(AB70/G70),0)</f>
        <v>0</v>
      </c>
    </row>
    <row r="71" spans="1:82" hidden="1" x14ac:dyDescent="0.2">
      <c r="A71" s="73" t="s">
        <v>144</v>
      </c>
      <c r="B71" s="74" t="s">
        <v>145</v>
      </c>
      <c r="C71" s="74">
        <v>4301031245</v>
      </c>
      <c r="D71" s="74">
        <v>4680115883963</v>
      </c>
      <c r="E71" s="75">
        <v>0.28000000000000003</v>
      </c>
      <c r="F71" s="76">
        <v>6</v>
      </c>
      <c r="G71" s="75">
        <v>1.68</v>
      </c>
      <c r="H71" s="75">
        <v>1.78</v>
      </c>
      <c r="I71" s="77">
        <v>234</v>
      </c>
      <c r="J71" s="77" t="s">
        <v>108</v>
      </c>
      <c r="K71" s="78" t="s">
        <v>107</v>
      </c>
      <c r="L71" s="78"/>
      <c r="M71" s="314">
        <v>40</v>
      </c>
      <c r="N71" s="314"/>
      <c r="O71" s="3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1" s="316"/>
      <c r="Q71" s="316"/>
      <c r="R71" s="316"/>
      <c r="S71" s="316"/>
      <c r="T71" s="79" t="s">
        <v>0</v>
      </c>
      <c r="U71" s="59">
        <v>0</v>
      </c>
      <c r="V71" s="60">
        <f>IFERROR(IF(U71="",0,CEILING((U71/$G71),1)*$G71),"")</f>
        <v>0</v>
      </c>
      <c r="W71" s="59">
        <v>0</v>
      </c>
      <c r="X71" s="60">
        <f>IFERROR(IF(W71="",0,CEILING((W71/$G71),1)*$G71),"")</f>
        <v>0</v>
      </c>
      <c r="Y71" s="59">
        <v>0</v>
      </c>
      <c r="Z71" s="60">
        <f>IFERROR(IF(Y71="",0,CEILING((Y71/$G71),1)*$G71),"")</f>
        <v>0</v>
      </c>
      <c r="AA71" s="59">
        <v>0</v>
      </c>
      <c r="AB71" s="60">
        <f>IFERROR(IF(AA71="",0,CEILING((AA71/$G71),1)*$G71),"")</f>
        <v>0</v>
      </c>
      <c r="AC71" s="61" t="str">
        <f>IF(IFERROR(ROUNDUP(V71/G71,0)*0.00502,0)+IFERROR(ROUNDUP(X71/G71,0)*0.00502,0)+IFERROR(ROUNDUP(Z71/G71,0)*0.00502,0)+IFERROR(ROUNDUP(AB71/G71,0)*0.00502,0)=0,"",IFERROR(ROUNDUP(V71/G71,0)*0.00502,0)+IFERROR(ROUNDUP(X71/G71,0)*0.00502,0)+IFERROR(ROUNDUP(Z71/G71,0)*0.00502,0)+IFERROR(ROUNDUP(AB71/G71,0)*0.00502,0))</f>
        <v/>
      </c>
      <c r="AD71" s="73" t="s">
        <v>57</v>
      </c>
      <c r="AE71" s="73" t="s">
        <v>57</v>
      </c>
      <c r="AF71" s="129" t="s">
        <v>146</v>
      </c>
      <c r="AG71" s="2"/>
      <c r="AH71" s="2"/>
      <c r="AI71" s="2"/>
      <c r="AJ71" s="2"/>
      <c r="AK71" s="2"/>
      <c r="AL71" s="56"/>
      <c r="AM71" s="56"/>
      <c r="AN71" s="56"/>
      <c r="AO71" s="2"/>
      <c r="AP71" s="2"/>
      <c r="AQ71" s="2"/>
      <c r="AR71" s="2"/>
      <c r="AS71" s="2"/>
      <c r="AT71" s="2"/>
      <c r="AU71" s="16"/>
      <c r="AV71" s="16"/>
      <c r="AW71" s="17"/>
      <c r="BB71" s="128" t="s">
        <v>65</v>
      </c>
      <c r="BO71" s="71">
        <f>IFERROR(U71*H71/G71,0)</f>
        <v>0</v>
      </c>
      <c r="BP71" s="71">
        <f>IFERROR(V71*H71/G71,0)</f>
        <v>0</v>
      </c>
      <c r="BQ71" s="71">
        <f>IFERROR(1/I71*(U71/G71),0)</f>
        <v>0</v>
      </c>
      <c r="BR71" s="71">
        <f>IFERROR(1/I71*(V71/G71),0)</f>
        <v>0</v>
      </c>
      <c r="BS71" s="71">
        <f>IFERROR(W71*H71/G71,0)</f>
        <v>0</v>
      </c>
      <c r="BT71" s="71">
        <f>IFERROR(X71*H71/G71,0)</f>
        <v>0</v>
      </c>
      <c r="BU71" s="71">
        <f>IFERROR(1/I71*(W71/G71),0)</f>
        <v>0</v>
      </c>
      <c r="BV71" s="71">
        <f>IFERROR(1/I71*(X71/G71),0)</f>
        <v>0</v>
      </c>
      <c r="BW71" s="71">
        <f>IFERROR(Y71*H71/G71,0)</f>
        <v>0</v>
      </c>
      <c r="BX71" s="71">
        <f>IFERROR(Z71*H71/G71,0)</f>
        <v>0</v>
      </c>
      <c r="BY71" s="71">
        <f>IFERROR(1/I71*(Y71/G71),0)</f>
        <v>0</v>
      </c>
      <c r="BZ71" s="71">
        <f>IFERROR(1/I71*(Z71/G71),0)</f>
        <v>0</v>
      </c>
      <c r="CA71" s="71">
        <f>IFERROR(AA71*H71/G71,0)</f>
        <v>0</v>
      </c>
      <c r="CB71" s="71">
        <f>IFERROR(AB71*H71/G71,0)</f>
        <v>0</v>
      </c>
      <c r="CC71" s="71">
        <f>IFERROR(1/I71*(AA71/G71),0)</f>
        <v>0</v>
      </c>
      <c r="CD71" s="71">
        <f>IFERROR(1/I71*(AB71/G71),0)</f>
        <v>0</v>
      </c>
    </row>
    <row r="72" spans="1:82" hidden="1" x14ac:dyDescent="0.2">
      <c r="A72" s="321"/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19" t="s">
        <v>43</v>
      </c>
      <c r="P72" s="320"/>
      <c r="Q72" s="320"/>
      <c r="R72" s="320"/>
      <c r="S72" s="320"/>
      <c r="T72" s="35" t="s">
        <v>42</v>
      </c>
      <c r="U72" s="45">
        <f>IFERROR(U70/G70,0)+IFERROR(U71/G71,0)</f>
        <v>0</v>
      </c>
      <c r="V72" s="45">
        <f>IFERROR(V70/G70,0)+IFERROR(V71/G71,0)</f>
        <v>0</v>
      </c>
      <c r="W72" s="45">
        <f>IFERROR(W70/G70,0)+IFERROR(W71/G71,0)</f>
        <v>0</v>
      </c>
      <c r="X72" s="45">
        <f>IFERROR(X70/G70,0)+IFERROR(X71/G71,0)</f>
        <v>0</v>
      </c>
      <c r="Y72" s="45">
        <f>IFERROR(Y70/G70,0)+IFERROR(Y71/G71,0)</f>
        <v>0</v>
      </c>
      <c r="Z72" s="45">
        <f>IFERROR(Z70/G70,0)+IFERROR(Z71/G71,0)</f>
        <v>0</v>
      </c>
      <c r="AA72" s="45">
        <f>IFERROR(AA70/G70,0)+IFERROR(AA71/G71,0)</f>
        <v>0</v>
      </c>
      <c r="AB72" s="45">
        <f>IFERROR(AB70/G70,0)+IFERROR(AB71/G71,0)</f>
        <v>0</v>
      </c>
      <c r="AC72" s="45">
        <f>IFERROR(IF(AC70="",0,AC70),0)+IFERROR(IF(AC71="",0,AC71),0)</f>
        <v>0</v>
      </c>
      <c r="AD72" s="3"/>
      <c r="AE72" s="66"/>
      <c r="AF72" s="3"/>
      <c r="AG72" s="3"/>
      <c r="AK72" s="3"/>
      <c r="AN72" s="55"/>
      <c r="AO72" s="3"/>
      <c r="AP72" s="3"/>
      <c r="AQ72" s="2"/>
      <c r="AR72" s="2"/>
      <c r="AS72" s="2"/>
      <c r="AT72" s="2"/>
      <c r="AU72" s="16"/>
      <c r="AV72" s="16"/>
      <c r="AW72" s="17"/>
    </row>
    <row r="73" spans="1:82" hidden="1" x14ac:dyDescent="0.2">
      <c r="A73" s="321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19" t="s">
        <v>43</v>
      </c>
      <c r="P73" s="320"/>
      <c r="Q73" s="320"/>
      <c r="R73" s="320"/>
      <c r="S73" s="320"/>
      <c r="T73" s="35" t="s">
        <v>0</v>
      </c>
      <c r="U73" s="45">
        <f t="shared" ref="U73:AB73" si="9">IFERROR(SUM(U70:U71),0)</f>
        <v>0</v>
      </c>
      <c r="V73" s="45">
        <f t="shared" si="9"/>
        <v>0</v>
      </c>
      <c r="W73" s="45">
        <f t="shared" si="9"/>
        <v>0</v>
      </c>
      <c r="X73" s="45">
        <f t="shared" si="9"/>
        <v>0</v>
      </c>
      <c r="Y73" s="45">
        <f t="shared" si="9"/>
        <v>0</v>
      </c>
      <c r="Z73" s="45">
        <f t="shared" si="9"/>
        <v>0</v>
      </c>
      <c r="AA73" s="45">
        <f t="shared" si="9"/>
        <v>0</v>
      </c>
      <c r="AB73" s="45">
        <f t="shared" si="9"/>
        <v>0</v>
      </c>
      <c r="AC73" s="45" t="s">
        <v>57</v>
      </c>
      <c r="AD73" s="3"/>
      <c r="AE73" s="66"/>
      <c r="AF73" s="3"/>
      <c r="AG73" s="3"/>
      <c r="AK73" s="3"/>
      <c r="AN73" s="55"/>
      <c r="AO73" s="3"/>
      <c r="AP73" s="3"/>
      <c r="AQ73" s="2"/>
      <c r="AR73" s="2"/>
      <c r="AS73" s="2"/>
      <c r="AT73" s="2"/>
      <c r="AU73" s="16"/>
      <c r="AV73" s="16"/>
      <c r="AW73" s="17"/>
    </row>
    <row r="74" spans="1:82" ht="15" hidden="1" x14ac:dyDescent="0.25">
      <c r="A74" s="308" t="s">
        <v>147</v>
      </c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5"/>
      <c r="AB74" s="305"/>
      <c r="AC74" s="305"/>
      <c r="AD74" s="305"/>
      <c r="AE74" s="306"/>
      <c r="AF74" s="310"/>
      <c r="AG74" s="2"/>
      <c r="AH74" s="2"/>
      <c r="AI74" s="2"/>
      <c r="AJ74" s="2"/>
      <c r="AK74" s="56"/>
      <c r="AL74" s="56"/>
      <c r="AM74" s="56"/>
      <c r="AN74" s="2"/>
      <c r="AO74" s="2"/>
      <c r="AP74" s="2"/>
      <c r="AQ74" s="2"/>
      <c r="AR74" s="2"/>
    </row>
    <row r="75" spans="1:82" ht="15" hidden="1" x14ac:dyDescent="0.25">
      <c r="A75" s="311" t="s">
        <v>94</v>
      </c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09"/>
      <c r="Y75" s="309"/>
      <c r="Z75" s="309"/>
      <c r="AA75" s="305"/>
      <c r="AB75" s="305"/>
      <c r="AC75" s="305"/>
      <c r="AD75" s="305"/>
      <c r="AE75" s="306"/>
      <c r="AF75" s="313"/>
      <c r="AG75" s="2"/>
      <c r="AH75" s="2"/>
      <c r="AI75" s="2"/>
      <c r="AJ75" s="2"/>
      <c r="AK75" s="56"/>
      <c r="AL75" s="56"/>
      <c r="AM75" s="56"/>
      <c r="AN75" s="2"/>
      <c r="AO75" s="2"/>
      <c r="AP75" s="2"/>
      <c r="AQ75" s="2"/>
      <c r="AR75" s="2"/>
    </row>
    <row r="76" spans="1:82" hidden="1" x14ac:dyDescent="0.2">
      <c r="A76" s="73" t="s">
        <v>148</v>
      </c>
      <c r="B76" s="74" t="s">
        <v>149</v>
      </c>
      <c r="C76" s="74">
        <v>4301012027</v>
      </c>
      <c r="D76" s="74">
        <v>4680115881402</v>
      </c>
      <c r="E76" s="75">
        <v>1.35</v>
      </c>
      <c r="F76" s="76">
        <v>4</v>
      </c>
      <c r="G76" s="75">
        <v>5.4</v>
      </c>
      <c r="H76" s="75">
        <v>5.76</v>
      </c>
      <c r="I76" s="77">
        <v>104</v>
      </c>
      <c r="J76" s="77" t="s">
        <v>133</v>
      </c>
      <c r="K76" s="78" t="s">
        <v>97</v>
      </c>
      <c r="L76" s="78"/>
      <c r="M76" s="314">
        <v>55</v>
      </c>
      <c r="N76" s="314"/>
      <c r="O76" s="335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6" s="316"/>
      <c r="Q76" s="316"/>
      <c r="R76" s="316"/>
      <c r="S76" s="316"/>
      <c r="T76" s="79" t="s">
        <v>0</v>
      </c>
      <c r="U76" s="59">
        <v>0</v>
      </c>
      <c r="V76" s="60">
        <f>IFERROR(IF(U76="",0,CEILING((U76/$G76),1)*$G76),"")</f>
        <v>0</v>
      </c>
      <c r="W76" s="59">
        <v>0</v>
      </c>
      <c r="X76" s="60">
        <f>IFERROR(IF(W76="",0,CEILING((W76/$G76),1)*$G76),"")</f>
        <v>0</v>
      </c>
      <c r="Y76" s="59">
        <v>0</v>
      </c>
      <c r="Z76" s="60">
        <f>IFERROR(IF(Y76="",0,CEILING((Y76/$G76),1)*$G76),"")</f>
        <v>0</v>
      </c>
      <c r="AA76" s="59">
        <v>0</v>
      </c>
      <c r="AB76" s="60">
        <f>IFERROR(IF(AA76="",0,CEILING((AA76/$G76),1)*$G76),"")</f>
        <v>0</v>
      </c>
      <c r="AC76" s="61" t="str">
        <f>IF(IFERROR(ROUNDUP(V76/G76,0)*0.01196,0)+IFERROR(ROUNDUP(X76/G76,0)*0.01196,0)+IFERROR(ROUNDUP(Z76/G76,0)*0.01196,0)+IFERROR(ROUNDUP(AB76/G76,0)*0.01196,0)=0,"",IFERROR(ROUNDUP(V76/G76,0)*0.01196,0)+IFERROR(ROUNDUP(X76/G76,0)*0.01196,0)+IFERROR(ROUNDUP(Z76/G76,0)*0.01196,0)+IFERROR(ROUNDUP(AB76/G76,0)*0.01196,0))</f>
        <v/>
      </c>
      <c r="AD76" s="73" t="s">
        <v>57</v>
      </c>
      <c r="AE76" s="73" t="s">
        <v>57</v>
      </c>
      <c r="AF76" s="131" t="s">
        <v>150</v>
      </c>
      <c r="AG76" s="2"/>
      <c r="AH76" s="2"/>
      <c r="AI76" s="2"/>
      <c r="AJ76" s="2"/>
      <c r="AK76" s="2"/>
      <c r="AL76" s="56"/>
      <c r="AM76" s="56"/>
      <c r="AN76" s="56"/>
      <c r="AO76" s="2"/>
      <c r="AP76" s="2"/>
      <c r="AQ76" s="2"/>
      <c r="AR76" s="2"/>
      <c r="AS76" s="2"/>
      <c r="AT76" s="2"/>
      <c r="AU76" s="16"/>
      <c r="AV76" s="16"/>
      <c r="AW76" s="17"/>
      <c r="BB76" s="130" t="s">
        <v>65</v>
      </c>
      <c r="BO76" s="71">
        <f>IFERROR(U76*H76/G76,0)</f>
        <v>0</v>
      </c>
      <c r="BP76" s="71">
        <f>IFERROR(V76*H76/G76,0)</f>
        <v>0</v>
      </c>
      <c r="BQ76" s="71">
        <f>IFERROR(1/I76*(U76/G76),0)</f>
        <v>0</v>
      </c>
      <c r="BR76" s="71">
        <f>IFERROR(1/I76*(V76/G76),0)</f>
        <v>0</v>
      </c>
      <c r="BS76" s="71">
        <f>IFERROR(W76*H76/G76,0)</f>
        <v>0</v>
      </c>
      <c r="BT76" s="71">
        <f>IFERROR(X76*H76/G76,0)</f>
        <v>0</v>
      </c>
      <c r="BU76" s="71">
        <f>IFERROR(1/I76*(W76/G76),0)</f>
        <v>0</v>
      </c>
      <c r="BV76" s="71">
        <f>IFERROR(1/I76*(X76/G76),0)</f>
        <v>0</v>
      </c>
      <c r="BW76" s="71">
        <f>IFERROR(Y76*H76/G76,0)</f>
        <v>0</v>
      </c>
      <c r="BX76" s="71">
        <f>IFERROR(Z76*H76/G76,0)</f>
        <v>0</v>
      </c>
      <c r="BY76" s="71">
        <f>IFERROR(1/I76*(Y76/G76),0)</f>
        <v>0</v>
      </c>
      <c r="BZ76" s="71">
        <f>IFERROR(1/I76*(Z76/G76),0)</f>
        <v>0</v>
      </c>
      <c r="CA76" s="71">
        <f>IFERROR(AA76*H76/G76,0)</f>
        <v>0</v>
      </c>
      <c r="CB76" s="71">
        <f>IFERROR(AB76*H76/G76,0)</f>
        <v>0</v>
      </c>
      <c r="CC76" s="71">
        <f>IFERROR(1/I76*(AA76/G76),0)</f>
        <v>0</v>
      </c>
      <c r="CD76" s="71">
        <f>IFERROR(1/I76*(AB76/G76),0)</f>
        <v>0</v>
      </c>
    </row>
    <row r="77" spans="1:82" hidden="1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19" t="s">
        <v>43</v>
      </c>
      <c r="P77" s="320"/>
      <c r="Q77" s="320"/>
      <c r="R77" s="320"/>
      <c r="S77" s="320"/>
      <c r="T77" s="35" t="s">
        <v>42</v>
      </c>
      <c r="U77" s="45">
        <f>IFERROR(U76/G76,0)</f>
        <v>0</v>
      </c>
      <c r="V77" s="45">
        <f>IFERROR(V76/G76,0)</f>
        <v>0</v>
      </c>
      <c r="W77" s="45">
        <f>IFERROR(W76/G76,0)</f>
        <v>0</v>
      </c>
      <c r="X77" s="45">
        <f>IFERROR(X76/G76,0)</f>
        <v>0</v>
      </c>
      <c r="Y77" s="45">
        <f>IFERROR(Y76/G76,0)</f>
        <v>0</v>
      </c>
      <c r="Z77" s="45">
        <f>IFERROR(Z76/G76,0)</f>
        <v>0</v>
      </c>
      <c r="AA77" s="45">
        <f>IFERROR(AA76/G76,0)</f>
        <v>0</v>
      </c>
      <c r="AB77" s="45">
        <f>IFERROR(AB76/G76,0)</f>
        <v>0</v>
      </c>
      <c r="AC77" s="45">
        <f>IFERROR(IF(AC76="",0,AC76),0)</f>
        <v>0</v>
      </c>
      <c r="AD77" s="3"/>
      <c r="AE77" s="66"/>
      <c r="AF77" s="3"/>
      <c r="AG77" s="3"/>
      <c r="AK77" s="3"/>
      <c r="AN77" s="55"/>
      <c r="AO77" s="3"/>
      <c r="AP77" s="3"/>
      <c r="AQ77" s="2"/>
      <c r="AR77" s="2"/>
      <c r="AS77" s="2"/>
      <c r="AT77" s="2"/>
      <c r="AU77" s="16"/>
      <c r="AV77" s="16"/>
      <c r="AW77" s="17"/>
    </row>
    <row r="78" spans="1:82" hidden="1" x14ac:dyDescent="0.2">
      <c r="A78" s="321"/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19" t="s">
        <v>43</v>
      </c>
      <c r="P78" s="320"/>
      <c r="Q78" s="320"/>
      <c r="R78" s="320"/>
      <c r="S78" s="320"/>
      <c r="T78" s="35" t="s">
        <v>0</v>
      </c>
      <c r="U78" s="45">
        <f t="shared" ref="U78:AB78" si="10">IFERROR(SUM(U76:U76),0)</f>
        <v>0</v>
      </c>
      <c r="V78" s="45">
        <f t="shared" si="10"/>
        <v>0</v>
      </c>
      <c r="W78" s="45">
        <f t="shared" si="10"/>
        <v>0</v>
      </c>
      <c r="X78" s="45">
        <f t="shared" si="10"/>
        <v>0</v>
      </c>
      <c r="Y78" s="45">
        <f t="shared" si="10"/>
        <v>0</v>
      </c>
      <c r="Z78" s="45">
        <f t="shared" si="10"/>
        <v>0</v>
      </c>
      <c r="AA78" s="45">
        <f t="shared" si="10"/>
        <v>0</v>
      </c>
      <c r="AB78" s="45">
        <f t="shared" si="10"/>
        <v>0</v>
      </c>
      <c r="AC78" s="45" t="s">
        <v>57</v>
      </c>
      <c r="AD78" s="3"/>
      <c r="AE78" s="66"/>
      <c r="AF78" s="3"/>
      <c r="AG78" s="3"/>
      <c r="AK78" s="3"/>
      <c r="AN78" s="55"/>
      <c r="AO78" s="3"/>
      <c r="AP78" s="3"/>
      <c r="AQ78" s="2"/>
      <c r="AR78" s="2"/>
      <c r="AS78" s="2"/>
      <c r="AT78" s="2"/>
      <c r="AU78" s="16"/>
      <c r="AV78" s="16"/>
      <c r="AW78" s="17"/>
    </row>
    <row r="79" spans="1:82" ht="15" hidden="1" x14ac:dyDescent="0.25">
      <c r="A79" s="311" t="s">
        <v>137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09"/>
      <c r="Y79" s="309"/>
      <c r="Z79" s="309"/>
      <c r="AA79" s="305"/>
      <c r="AB79" s="305"/>
      <c r="AC79" s="305"/>
      <c r="AD79" s="305"/>
      <c r="AE79" s="306"/>
      <c r="AF79" s="313"/>
      <c r="AG79" s="2"/>
      <c r="AH79" s="2"/>
      <c r="AI79" s="2"/>
      <c r="AJ79" s="2"/>
      <c r="AK79" s="56"/>
      <c r="AL79" s="56"/>
      <c r="AM79" s="56"/>
      <c r="AN79" s="2"/>
      <c r="AO79" s="2"/>
      <c r="AP79" s="2"/>
      <c r="AQ79" s="2"/>
      <c r="AR79" s="2"/>
    </row>
    <row r="80" spans="1:82" hidden="1" x14ac:dyDescent="0.2">
      <c r="A80" s="73" t="s">
        <v>151</v>
      </c>
      <c r="B80" s="74" t="s">
        <v>152</v>
      </c>
      <c r="C80" s="74">
        <v>4301020220</v>
      </c>
      <c r="D80" s="74">
        <v>4680115880764</v>
      </c>
      <c r="E80" s="75">
        <v>0.35</v>
      </c>
      <c r="F80" s="76">
        <v>6</v>
      </c>
      <c r="G80" s="75">
        <v>2.1</v>
      </c>
      <c r="H80" s="75">
        <v>2.2799999999999998</v>
      </c>
      <c r="I80" s="77">
        <v>182</v>
      </c>
      <c r="J80" s="77" t="s">
        <v>86</v>
      </c>
      <c r="K80" s="78" t="s">
        <v>97</v>
      </c>
      <c r="L80" s="78"/>
      <c r="M80" s="314">
        <v>50</v>
      </c>
      <c r="N80" s="314"/>
      <c r="O80" s="3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80" s="316"/>
      <c r="Q80" s="316"/>
      <c r="R80" s="316"/>
      <c r="S80" s="316"/>
      <c r="T80" s="79" t="s">
        <v>0</v>
      </c>
      <c r="U80" s="59">
        <v>0</v>
      </c>
      <c r="V80" s="60">
        <f>IFERROR(IF(U80="",0,CEILING((U80/$G80),1)*$G80),"")</f>
        <v>0</v>
      </c>
      <c r="W80" s="59">
        <v>0</v>
      </c>
      <c r="X80" s="60">
        <f>IFERROR(IF(W80="",0,CEILING((W80/$G80),1)*$G80),"")</f>
        <v>0</v>
      </c>
      <c r="Y80" s="59">
        <v>0</v>
      </c>
      <c r="Z80" s="60">
        <f>IFERROR(IF(Y80="",0,CEILING((Y80/$G80),1)*$G80),"")</f>
        <v>0</v>
      </c>
      <c r="AA80" s="59">
        <v>0</v>
      </c>
      <c r="AB80" s="60">
        <f>IFERROR(IF(AA80="",0,CEILING((AA80/$G80),1)*$G80),"")</f>
        <v>0</v>
      </c>
      <c r="AC80" s="61" t="str">
        <f>IF(IFERROR(ROUNDUP(V80/G80,0)*0.00651,0)+IFERROR(ROUNDUP(X80/G80,0)*0.00651,0)+IFERROR(ROUNDUP(Z80/G80,0)*0.00651,0)+IFERROR(ROUNDUP(AB80/G80,0)*0.00651,0)=0,"",IFERROR(ROUNDUP(V80/G80,0)*0.00651,0)+IFERROR(ROUNDUP(X80/G80,0)*0.00651,0)+IFERROR(ROUNDUP(Z80/G80,0)*0.00651,0)+IFERROR(ROUNDUP(AB80/G80,0)*0.00651,0))</f>
        <v/>
      </c>
      <c r="AD80" s="73" t="s">
        <v>57</v>
      </c>
      <c r="AE80" s="73" t="s">
        <v>57</v>
      </c>
      <c r="AF80" s="133" t="s">
        <v>153</v>
      </c>
      <c r="AG80" s="2"/>
      <c r="AH80" s="2"/>
      <c r="AI80" s="2"/>
      <c r="AJ80" s="2"/>
      <c r="AK80" s="2"/>
      <c r="AL80" s="56"/>
      <c r="AM80" s="56"/>
      <c r="AN80" s="56"/>
      <c r="AO80" s="2"/>
      <c r="AP80" s="2"/>
      <c r="AQ80" s="2"/>
      <c r="AR80" s="2"/>
      <c r="AS80" s="2"/>
      <c r="AT80" s="2"/>
      <c r="AU80" s="16"/>
      <c r="AV80" s="16"/>
      <c r="AW80" s="17"/>
      <c r="BB80" s="132" t="s">
        <v>65</v>
      </c>
      <c r="BO80" s="71">
        <f>IFERROR(U80*H80/G80,0)</f>
        <v>0</v>
      </c>
      <c r="BP80" s="71">
        <f>IFERROR(V80*H80/G80,0)</f>
        <v>0</v>
      </c>
      <c r="BQ80" s="71">
        <f>IFERROR(1/I80*(U80/G80),0)</f>
        <v>0</v>
      </c>
      <c r="BR80" s="71">
        <f>IFERROR(1/I80*(V80/G80),0)</f>
        <v>0</v>
      </c>
      <c r="BS80" s="71">
        <f>IFERROR(W80*H80/G80,0)</f>
        <v>0</v>
      </c>
      <c r="BT80" s="71">
        <f>IFERROR(X80*H80/G80,0)</f>
        <v>0</v>
      </c>
      <c r="BU80" s="71">
        <f>IFERROR(1/I80*(W80/G80),0)</f>
        <v>0</v>
      </c>
      <c r="BV80" s="71">
        <f>IFERROR(1/I80*(X80/G80),0)</f>
        <v>0</v>
      </c>
      <c r="BW80" s="71">
        <f>IFERROR(Y80*H80/G80,0)</f>
        <v>0</v>
      </c>
      <c r="BX80" s="71">
        <f>IFERROR(Z80*H80/G80,0)</f>
        <v>0</v>
      </c>
      <c r="BY80" s="71">
        <f>IFERROR(1/I80*(Y80/G80),0)</f>
        <v>0</v>
      </c>
      <c r="BZ80" s="71">
        <f>IFERROR(1/I80*(Z80/G80),0)</f>
        <v>0</v>
      </c>
      <c r="CA80" s="71">
        <f>IFERROR(AA80*H80/G80,0)</f>
        <v>0</v>
      </c>
      <c r="CB80" s="71">
        <f>IFERROR(AB80*H80/G80,0)</f>
        <v>0</v>
      </c>
      <c r="CC80" s="71">
        <f>IFERROR(1/I80*(AA80/G80),0)</f>
        <v>0</v>
      </c>
      <c r="CD80" s="71">
        <f>IFERROR(1/I80*(AB80/G80),0)</f>
        <v>0</v>
      </c>
    </row>
    <row r="81" spans="1:82" hidden="1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19" t="s">
        <v>43</v>
      </c>
      <c r="P81" s="320"/>
      <c r="Q81" s="320"/>
      <c r="R81" s="320"/>
      <c r="S81" s="320"/>
      <c r="T81" s="35" t="s">
        <v>42</v>
      </c>
      <c r="U81" s="45">
        <f>IFERROR(U80/G80,0)</f>
        <v>0</v>
      </c>
      <c r="V81" s="45">
        <f>IFERROR(V80/G80,0)</f>
        <v>0</v>
      </c>
      <c r="W81" s="45">
        <f>IFERROR(W80/G80,0)</f>
        <v>0</v>
      </c>
      <c r="X81" s="45">
        <f>IFERROR(X80/G80,0)</f>
        <v>0</v>
      </c>
      <c r="Y81" s="45">
        <f>IFERROR(Y80/G80,0)</f>
        <v>0</v>
      </c>
      <c r="Z81" s="45">
        <f>IFERROR(Z80/G80,0)</f>
        <v>0</v>
      </c>
      <c r="AA81" s="45">
        <f>IFERROR(AA80/G80,0)</f>
        <v>0</v>
      </c>
      <c r="AB81" s="45">
        <f>IFERROR(AB80/G80,0)</f>
        <v>0</v>
      </c>
      <c r="AC81" s="45">
        <f>IFERROR(IF(AC80="",0,AC80),0)</f>
        <v>0</v>
      </c>
      <c r="AD81" s="3"/>
      <c r="AE81" s="66"/>
      <c r="AF81" s="3"/>
      <c r="AG81" s="3"/>
      <c r="AK81" s="3"/>
      <c r="AN81" s="55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idden="1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19" t="s">
        <v>43</v>
      </c>
      <c r="P82" s="320"/>
      <c r="Q82" s="320"/>
      <c r="R82" s="320"/>
      <c r="S82" s="320"/>
      <c r="T82" s="35" t="s">
        <v>0</v>
      </c>
      <c r="U82" s="45">
        <f t="shared" ref="U82:AB82" si="11">IFERROR(SUM(U80:U80),0)</f>
        <v>0</v>
      </c>
      <c r="V82" s="45">
        <f t="shared" si="11"/>
        <v>0</v>
      </c>
      <c r="W82" s="45">
        <f t="shared" si="11"/>
        <v>0</v>
      </c>
      <c r="X82" s="45">
        <f t="shared" si="11"/>
        <v>0</v>
      </c>
      <c r="Y82" s="45">
        <f t="shared" si="11"/>
        <v>0</v>
      </c>
      <c r="Z82" s="45">
        <f t="shared" si="11"/>
        <v>0</v>
      </c>
      <c r="AA82" s="45">
        <f t="shared" si="11"/>
        <v>0</v>
      </c>
      <c r="AB82" s="45">
        <f t="shared" si="11"/>
        <v>0</v>
      </c>
      <c r="AC82" s="45" t="s">
        <v>57</v>
      </c>
      <c r="AD82" s="3"/>
      <c r="AE82" s="66"/>
      <c r="AF82" s="3"/>
      <c r="AG82" s="3"/>
      <c r="AK82" s="3"/>
      <c r="AN82" s="55"/>
      <c r="AO82" s="3"/>
      <c r="AP82" s="3"/>
      <c r="AQ82" s="2"/>
      <c r="AR82" s="2"/>
      <c r="AS82" s="2"/>
      <c r="AT82" s="2"/>
      <c r="AU82" s="16"/>
      <c r="AV82" s="16"/>
      <c r="AW82" s="17"/>
    </row>
    <row r="83" spans="1:82" ht="15" hidden="1" x14ac:dyDescent="0.25">
      <c r="A83" s="311" t="s">
        <v>104</v>
      </c>
      <c r="B83" s="312"/>
      <c r="C83" s="312"/>
      <c r="D83" s="312"/>
      <c r="E83" s="312"/>
      <c r="F83" s="312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09"/>
      <c r="Y83" s="309"/>
      <c r="Z83" s="309"/>
      <c r="AA83" s="305"/>
      <c r="AB83" s="305"/>
      <c r="AC83" s="305"/>
      <c r="AD83" s="305"/>
      <c r="AE83" s="306"/>
      <c r="AF83" s="313"/>
      <c r="AG83" s="2"/>
      <c r="AH83" s="2"/>
      <c r="AI83" s="2"/>
      <c r="AJ83" s="2"/>
      <c r="AK83" s="56"/>
      <c r="AL83" s="56"/>
      <c r="AM83" s="56"/>
      <c r="AN83" s="2"/>
      <c r="AO83" s="2"/>
      <c r="AP83" s="2"/>
      <c r="AQ83" s="2"/>
      <c r="AR83" s="2"/>
    </row>
    <row r="84" spans="1:82" hidden="1" x14ac:dyDescent="0.2">
      <c r="A84" s="73" t="s">
        <v>154</v>
      </c>
      <c r="B84" s="74" t="s">
        <v>155</v>
      </c>
      <c r="C84" s="74">
        <v>4301031376</v>
      </c>
      <c r="D84" s="74">
        <v>4680115884038</v>
      </c>
      <c r="E84" s="75">
        <v>0.3</v>
      </c>
      <c r="F84" s="76">
        <v>6</v>
      </c>
      <c r="G84" s="75">
        <v>1.8</v>
      </c>
      <c r="H84" s="75">
        <v>1.9</v>
      </c>
      <c r="I84" s="77">
        <v>234</v>
      </c>
      <c r="J84" s="77" t="s">
        <v>108</v>
      </c>
      <c r="K84" s="78" t="s">
        <v>107</v>
      </c>
      <c r="L84" s="78"/>
      <c r="M84" s="314">
        <v>40</v>
      </c>
      <c r="N84" s="314"/>
      <c r="O84" s="337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4" s="316"/>
      <c r="Q84" s="316"/>
      <c r="R84" s="316"/>
      <c r="S84" s="316"/>
      <c r="T84" s="79" t="s">
        <v>0</v>
      </c>
      <c r="U84" s="59">
        <v>0</v>
      </c>
      <c r="V84" s="60">
        <f>IFERROR(IF(U84="",0,CEILING((U84/$G84),1)*$G84),"")</f>
        <v>0</v>
      </c>
      <c r="W84" s="59">
        <v>0</v>
      </c>
      <c r="X84" s="60">
        <f>IFERROR(IF(W84="",0,CEILING((W84/$G84),1)*$G84),"")</f>
        <v>0</v>
      </c>
      <c r="Y84" s="59">
        <v>0</v>
      </c>
      <c r="Z84" s="60">
        <f>IFERROR(IF(Y84="",0,CEILING((Y84/$G84),1)*$G84),"")</f>
        <v>0</v>
      </c>
      <c r="AA84" s="59">
        <v>0</v>
      </c>
      <c r="AB84" s="60">
        <f>IFERROR(IF(AA84="",0,CEILING((AA84/$G84),1)*$G84),"")</f>
        <v>0</v>
      </c>
      <c r="AC84" s="61" t="str">
        <f>IF(IFERROR(ROUNDUP(V84/G84,0)*0.00502,0)+IFERROR(ROUNDUP(X84/G84,0)*0.00502,0)+IFERROR(ROUNDUP(Z84/G84,0)*0.00502,0)+IFERROR(ROUNDUP(AB84/G84,0)*0.00502,0)=0,"",IFERROR(ROUNDUP(V84/G84,0)*0.00502,0)+IFERROR(ROUNDUP(X84/G84,0)*0.00502,0)+IFERROR(ROUNDUP(Z84/G84,0)*0.00502,0)+IFERROR(ROUNDUP(AB84/G84,0)*0.00502,0))</f>
        <v/>
      </c>
      <c r="AD84" s="73" t="s">
        <v>57</v>
      </c>
      <c r="AE84" s="73" t="s">
        <v>57</v>
      </c>
      <c r="AF84" s="135" t="s">
        <v>156</v>
      </c>
      <c r="AG84" s="2"/>
      <c r="AH84" s="2"/>
      <c r="AI84" s="2"/>
      <c r="AJ84" s="2"/>
      <c r="AK84" s="2"/>
      <c r="AL84" s="56"/>
      <c r="AM84" s="56"/>
      <c r="AN84" s="56"/>
      <c r="AO84" s="2"/>
      <c r="AP84" s="2"/>
      <c r="AQ84" s="2"/>
      <c r="AR84" s="2"/>
      <c r="AS84" s="2"/>
      <c r="AT84" s="2"/>
      <c r="AU84" s="16"/>
      <c r="AV84" s="16"/>
      <c r="AW84" s="17"/>
      <c r="BB84" s="134" t="s">
        <v>65</v>
      </c>
      <c r="BO84" s="71">
        <f>IFERROR(U84*H84/G84,0)</f>
        <v>0</v>
      </c>
      <c r="BP84" s="71">
        <f>IFERROR(V84*H84/G84,0)</f>
        <v>0</v>
      </c>
      <c r="BQ84" s="71">
        <f>IFERROR(1/I84*(U84/G84),0)</f>
        <v>0</v>
      </c>
      <c r="BR84" s="71">
        <f>IFERROR(1/I84*(V84/G84),0)</f>
        <v>0</v>
      </c>
      <c r="BS84" s="71">
        <f>IFERROR(W84*H84/G84,0)</f>
        <v>0</v>
      </c>
      <c r="BT84" s="71">
        <f>IFERROR(X84*H84/G84,0)</f>
        <v>0</v>
      </c>
      <c r="BU84" s="71">
        <f>IFERROR(1/I84*(W84/G84),0)</f>
        <v>0</v>
      </c>
      <c r="BV84" s="71">
        <f>IFERROR(1/I84*(X84/G84),0)</f>
        <v>0</v>
      </c>
      <c r="BW84" s="71">
        <f>IFERROR(Y84*H84/G84,0)</f>
        <v>0</v>
      </c>
      <c r="BX84" s="71">
        <f>IFERROR(Z84*H84/G84,0)</f>
        <v>0</v>
      </c>
      <c r="BY84" s="71">
        <f>IFERROR(1/I84*(Y84/G84),0)</f>
        <v>0</v>
      </c>
      <c r="BZ84" s="71">
        <f>IFERROR(1/I84*(Z84/G84),0)</f>
        <v>0</v>
      </c>
      <c r="CA84" s="71">
        <f>IFERROR(AA84*H84/G84,0)</f>
        <v>0</v>
      </c>
      <c r="CB84" s="71">
        <f>IFERROR(AB84*H84/G84,0)</f>
        <v>0</v>
      </c>
      <c r="CC84" s="71">
        <f>IFERROR(1/I84*(AA84/G84),0)</f>
        <v>0</v>
      </c>
      <c r="CD84" s="71">
        <f>IFERROR(1/I84*(AB84/G84),0)</f>
        <v>0</v>
      </c>
    </row>
    <row r="85" spans="1:82" hidden="1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1"/>
      <c r="M85" s="321"/>
      <c r="N85" s="321"/>
      <c r="O85" s="319" t="s">
        <v>43</v>
      </c>
      <c r="P85" s="320"/>
      <c r="Q85" s="320"/>
      <c r="R85" s="320"/>
      <c r="S85" s="320"/>
      <c r="T85" s="35" t="s">
        <v>42</v>
      </c>
      <c r="U85" s="45">
        <f>IFERROR(U84/G84,0)</f>
        <v>0</v>
      </c>
      <c r="V85" s="45">
        <f>IFERROR(V84/G84,0)</f>
        <v>0</v>
      </c>
      <c r="W85" s="45">
        <f>IFERROR(W84/G84,0)</f>
        <v>0</v>
      </c>
      <c r="X85" s="45">
        <f>IFERROR(X84/G84,0)</f>
        <v>0</v>
      </c>
      <c r="Y85" s="45">
        <f>IFERROR(Y84/G84,0)</f>
        <v>0</v>
      </c>
      <c r="Z85" s="45">
        <f>IFERROR(Z84/G84,0)</f>
        <v>0</v>
      </c>
      <c r="AA85" s="45">
        <f>IFERROR(AA84/G84,0)</f>
        <v>0</v>
      </c>
      <c r="AB85" s="45">
        <f>IFERROR(AB84/G84,0)</f>
        <v>0</v>
      </c>
      <c r="AC85" s="45">
        <f>IFERROR(IF(AC84="",0,AC84),0)</f>
        <v>0</v>
      </c>
      <c r="AD85" s="3"/>
      <c r="AE85" s="66"/>
      <c r="AF85" s="3"/>
      <c r="AG85" s="3"/>
      <c r="AK85" s="3"/>
      <c r="AN85" s="55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idden="1" x14ac:dyDescent="0.2">
      <c r="A86" s="321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19" t="s">
        <v>43</v>
      </c>
      <c r="P86" s="320"/>
      <c r="Q86" s="320"/>
      <c r="R86" s="320"/>
      <c r="S86" s="320"/>
      <c r="T86" s="35" t="s">
        <v>0</v>
      </c>
      <c r="U86" s="45">
        <f t="shared" ref="U86:AB86" si="12">IFERROR(SUM(U84:U84),0)</f>
        <v>0</v>
      </c>
      <c r="V86" s="45">
        <f t="shared" si="12"/>
        <v>0</v>
      </c>
      <c r="W86" s="45">
        <f t="shared" si="12"/>
        <v>0</v>
      </c>
      <c r="X86" s="45">
        <f t="shared" si="12"/>
        <v>0</v>
      </c>
      <c r="Y86" s="45">
        <f t="shared" si="12"/>
        <v>0</v>
      </c>
      <c r="Z86" s="45">
        <f t="shared" si="12"/>
        <v>0</v>
      </c>
      <c r="AA86" s="45">
        <f t="shared" si="12"/>
        <v>0</v>
      </c>
      <c r="AB86" s="45">
        <f t="shared" si="12"/>
        <v>0</v>
      </c>
      <c r="AC86" s="45" t="s">
        <v>57</v>
      </c>
      <c r="AD86" s="3"/>
      <c r="AE86" s="66"/>
      <c r="AF86" s="3"/>
      <c r="AG86" s="3"/>
      <c r="AK86" s="3"/>
      <c r="AN86" s="55"/>
      <c r="AO86" s="3"/>
      <c r="AP86" s="3"/>
      <c r="AQ86" s="2"/>
      <c r="AR86" s="2"/>
      <c r="AS86" s="2"/>
      <c r="AT86" s="2"/>
      <c r="AU86" s="16"/>
      <c r="AV86" s="16"/>
      <c r="AW86" s="17"/>
    </row>
    <row r="87" spans="1:82" ht="15" hidden="1" x14ac:dyDescent="0.25">
      <c r="A87" s="308" t="s">
        <v>157</v>
      </c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5"/>
      <c r="AB87" s="305"/>
      <c r="AC87" s="305"/>
      <c r="AD87" s="305"/>
      <c r="AE87" s="306"/>
      <c r="AF87" s="310"/>
      <c r="AG87" s="2"/>
      <c r="AH87" s="2"/>
      <c r="AI87" s="2"/>
      <c r="AJ87" s="2"/>
      <c r="AK87" s="56"/>
      <c r="AL87" s="56"/>
      <c r="AM87" s="56"/>
      <c r="AN87" s="2"/>
      <c r="AO87" s="2"/>
      <c r="AP87" s="2"/>
      <c r="AQ87" s="2"/>
      <c r="AR87" s="2"/>
    </row>
    <row r="88" spans="1:82" ht="15" hidden="1" x14ac:dyDescent="0.25">
      <c r="A88" s="311" t="s">
        <v>94</v>
      </c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09"/>
      <c r="Y88" s="309"/>
      <c r="Z88" s="309"/>
      <c r="AA88" s="305"/>
      <c r="AB88" s="305"/>
      <c r="AC88" s="305"/>
      <c r="AD88" s="305"/>
      <c r="AE88" s="306"/>
      <c r="AF88" s="313"/>
      <c r="AG88" s="2"/>
      <c r="AH88" s="2"/>
      <c r="AI88" s="2"/>
      <c r="AJ88" s="2"/>
      <c r="AK88" s="56"/>
      <c r="AL88" s="56"/>
      <c r="AM88" s="56"/>
      <c r="AN88" s="2"/>
      <c r="AO88" s="2"/>
      <c r="AP88" s="2"/>
      <c r="AQ88" s="2"/>
      <c r="AR88" s="2"/>
    </row>
    <row r="89" spans="1:82" hidden="1" x14ac:dyDescent="0.2">
      <c r="A89" s="73" t="s">
        <v>158</v>
      </c>
      <c r="B89" s="74" t="s">
        <v>159</v>
      </c>
      <c r="C89" s="74">
        <v>4301011824</v>
      </c>
      <c r="D89" s="74">
        <v>4680115884144</v>
      </c>
      <c r="E89" s="75">
        <v>0.4</v>
      </c>
      <c r="F89" s="76">
        <v>10</v>
      </c>
      <c r="G89" s="75">
        <v>4</v>
      </c>
      <c r="H89" s="75">
        <v>4.21</v>
      </c>
      <c r="I89" s="77">
        <v>132</v>
      </c>
      <c r="J89" s="77" t="s">
        <v>98</v>
      </c>
      <c r="K89" s="78" t="s">
        <v>97</v>
      </c>
      <c r="L89" s="78"/>
      <c r="M89" s="314">
        <v>55</v>
      </c>
      <c r="N89" s="314"/>
      <c r="O89" s="3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89" s="316"/>
      <c r="Q89" s="316"/>
      <c r="R89" s="316"/>
      <c r="S89" s="316"/>
      <c r="T89" s="79" t="s">
        <v>0</v>
      </c>
      <c r="U89" s="59">
        <v>0</v>
      </c>
      <c r="V89" s="60">
        <f>IFERROR(IF(U89="",0,CEILING((U89/$G89),1)*$G89),"")</f>
        <v>0</v>
      </c>
      <c r="W89" s="59">
        <v>0</v>
      </c>
      <c r="X89" s="60">
        <f>IFERROR(IF(W89="",0,CEILING((W89/$G89),1)*$G89),"")</f>
        <v>0</v>
      </c>
      <c r="Y89" s="59">
        <v>0</v>
      </c>
      <c r="Z89" s="60">
        <f>IFERROR(IF(Y89="",0,CEILING((Y89/$G89),1)*$G89),"")</f>
        <v>0</v>
      </c>
      <c r="AA89" s="59">
        <v>0</v>
      </c>
      <c r="AB89" s="60">
        <f>IFERROR(IF(AA89="",0,CEILING((AA89/$G89),1)*$G89),"")</f>
        <v>0</v>
      </c>
      <c r="AC89" s="61" t="str">
        <f>IF(IFERROR(ROUNDUP(V89/G89,0)*0.00902,0)+IFERROR(ROUNDUP(X89/G89,0)*0.00902,0)+IFERROR(ROUNDUP(Z89/G89,0)*0.00902,0)+IFERROR(ROUNDUP(AB89/G89,0)*0.00902,0)=0,"",IFERROR(ROUNDUP(V89/G89,0)*0.00902,0)+IFERROR(ROUNDUP(X89/G89,0)*0.00902,0)+IFERROR(ROUNDUP(Z89/G89,0)*0.00902,0)+IFERROR(ROUNDUP(AB89/G89,0)*0.00902,0))</f>
        <v/>
      </c>
      <c r="AD89" s="73" t="s">
        <v>57</v>
      </c>
      <c r="AE89" s="73" t="s">
        <v>57</v>
      </c>
      <c r="AF89" s="137" t="s">
        <v>160</v>
      </c>
      <c r="AG89" s="2"/>
      <c r="AH89" s="2"/>
      <c r="AI89" s="2"/>
      <c r="AJ89" s="2"/>
      <c r="AK89" s="2"/>
      <c r="AL89" s="56"/>
      <c r="AM89" s="56"/>
      <c r="AN89" s="56"/>
      <c r="AO89" s="2"/>
      <c r="AP89" s="2"/>
      <c r="AQ89" s="2"/>
      <c r="AR89" s="2"/>
      <c r="AS89" s="2"/>
      <c r="AT89" s="2"/>
      <c r="AU89" s="16"/>
      <c r="AV89" s="16"/>
      <c r="AW89" s="17"/>
      <c r="BB89" s="136" t="s">
        <v>65</v>
      </c>
      <c r="BO89" s="71">
        <f>IFERROR(U89*H89/G89,0)</f>
        <v>0</v>
      </c>
      <c r="BP89" s="71">
        <f>IFERROR(V89*H89/G89,0)</f>
        <v>0</v>
      </c>
      <c r="BQ89" s="71">
        <f>IFERROR(1/I89*(U89/G89),0)</f>
        <v>0</v>
      </c>
      <c r="BR89" s="71">
        <f>IFERROR(1/I89*(V89/G89),0)</f>
        <v>0</v>
      </c>
      <c r="BS89" s="71">
        <f>IFERROR(W89*H89/G89,0)</f>
        <v>0</v>
      </c>
      <c r="BT89" s="71">
        <f>IFERROR(X89*H89/G89,0)</f>
        <v>0</v>
      </c>
      <c r="BU89" s="71">
        <f>IFERROR(1/I89*(W89/G89),0)</f>
        <v>0</v>
      </c>
      <c r="BV89" s="71">
        <f>IFERROR(1/I89*(X89/G89),0)</f>
        <v>0</v>
      </c>
      <c r="BW89" s="71">
        <f>IFERROR(Y89*H89/G89,0)</f>
        <v>0</v>
      </c>
      <c r="BX89" s="71">
        <f>IFERROR(Z89*H89/G89,0)</f>
        <v>0</v>
      </c>
      <c r="BY89" s="71">
        <f>IFERROR(1/I89*(Y89/G89),0)</f>
        <v>0</v>
      </c>
      <c r="BZ89" s="71">
        <f>IFERROR(1/I89*(Z89/G89),0)</f>
        <v>0</v>
      </c>
      <c r="CA89" s="71">
        <f>IFERROR(AA89*H89/G89,0)</f>
        <v>0</v>
      </c>
      <c r="CB89" s="71">
        <f>IFERROR(AB89*H89/G89,0)</f>
        <v>0</v>
      </c>
      <c r="CC89" s="71">
        <f>IFERROR(1/I89*(AA89/G89),0)</f>
        <v>0</v>
      </c>
      <c r="CD89" s="71">
        <f>IFERROR(1/I89*(AB89/G89),0)</f>
        <v>0</v>
      </c>
    </row>
    <row r="90" spans="1:82" hidden="1" x14ac:dyDescent="0.2">
      <c r="A90" s="73" t="s">
        <v>161</v>
      </c>
      <c r="B90" s="74" t="s">
        <v>162</v>
      </c>
      <c r="C90" s="74">
        <v>4301012149</v>
      </c>
      <c r="D90" s="74">
        <v>4680115886551</v>
      </c>
      <c r="E90" s="75">
        <v>0.4</v>
      </c>
      <c r="F90" s="76">
        <v>10</v>
      </c>
      <c r="G90" s="75">
        <v>4</v>
      </c>
      <c r="H90" s="75">
        <v>4.21</v>
      </c>
      <c r="I90" s="77">
        <v>132</v>
      </c>
      <c r="J90" s="77" t="s">
        <v>98</v>
      </c>
      <c r="K90" s="78" t="s">
        <v>97</v>
      </c>
      <c r="L90" s="78"/>
      <c r="M90" s="314">
        <v>55</v>
      </c>
      <c r="N90" s="314"/>
      <c r="O90" s="33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0" s="316"/>
      <c r="Q90" s="316"/>
      <c r="R90" s="316"/>
      <c r="S90" s="316"/>
      <c r="T90" s="79" t="s">
        <v>0</v>
      </c>
      <c r="U90" s="59">
        <v>0</v>
      </c>
      <c r="V90" s="60">
        <f>IFERROR(IF(U90="",0,CEILING((U90/$G90),1)*$G90),"")</f>
        <v>0</v>
      </c>
      <c r="W90" s="59">
        <v>0</v>
      </c>
      <c r="X90" s="60">
        <f>IFERROR(IF(W90="",0,CEILING((W90/$G90),1)*$G90),"")</f>
        <v>0</v>
      </c>
      <c r="Y90" s="59">
        <v>0</v>
      </c>
      <c r="Z90" s="60">
        <f>IFERROR(IF(Y90="",0,CEILING((Y90/$G90),1)*$G90),"")</f>
        <v>0</v>
      </c>
      <c r="AA90" s="59">
        <v>0</v>
      </c>
      <c r="AB90" s="60">
        <f>IFERROR(IF(AA90="",0,CEILING((AA90/$G90),1)*$G90),"")</f>
        <v>0</v>
      </c>
      <c r="AC90" s="61" t="str">
        <f>IF(IFERROR(ROUNDUP(V90/G90,0)*0.00902,0)+IFERROR(ROUNDUP(X90/G90,0)*0.00902,0)+IFERROR(ROUNDUP(Z90/G90,0)*0.00902,0)+IFERROR(ROUNDUP(AB90/G90,0)*0.00902,0)=0,"",IFERROR(ROUNDUP(V90/G90,0)*0.00902,0)+IFERROR(ROUNDUP(X90/G90,0)*0.00902,0)+IFERROR(ROUNDUP(Z90/G90,0)*0.00902,0)+IFERROR(ROUNDUP(AB90/G90,0)*0.00902,0))</f>
        <v/>
      </c>
      <c r="AD90" s="73" t="s">
        <v>57</v>
      </c>
      <c r="AE90" s="73" t="s">
        <v>57</v>
      </c>
      <c r="AF90" s="139" t="s">
        <v>163</v>
      </c>
      <c r="AG90" s="2"/>
      <c r="AH90" s="2"/>
      <c r="AI90" s="2"/>
      <c r="AJ90" s="2"/>
      <c r="AK90" s="2"/>
      <c r="AL90" s="56"/>
      <c r="AM90" s="56"/>
      <c r="AN90" s="56"/>
      <c r="AO90" s="2"/>
      <c r="AP90" s="2"/>
      <c r="AQ90" s="2"/>
      <c r="AR90" s="2"/>
      <c r="AS90" s="2"/>
      <c r="AT90" s="2"/>
      <c r="AU90" s="16"/>
      <c r="AV90" s="16"/>
      <c r="AW90" s="17"/>
      <c r="BB90" s="138" t="s">
        <v>65</v>
      </c>
      <c r="BO90" s="71">
        <f>IFERROR(U90*H90/G90,0)</f>
        <v>0</v>
      </c>
      <c r="BP90" s="71">
        <f>IFERROR(V90*H90/G90,0)</f>
        <v>0</v>
      </c>
      <c r="BQ90" s="71">
        <f>IFERROR(1/I90*(U90/G90),0)</f>
        <v>0</v>
      </c>
      <c r="BR90" s="71">
        <f>IFERROR(1/I90*(V90/G90),0)</f>
        <v>0</v>
      </c>
      <c r="BS90" s="71">
        <f>IFERROR(W90*H90/G90,0)</f>
        <v>0</v>
      </c>
      <c r="BT90" s="71">
        <f>IFERROR(X90*H90/G90,0)</f>
        <v>0</v>
      </c>
      <c r="BU90" s="71">
        <f>IFERROR(1/I90*(W90/G90),0)</f>
        <v>0</v>
      </c>
      <c r="BV90" s="71">
        <f>IFERROR(1/I90*(X90/G90),0)</f>
        <v>0</v>
      </c>
      <c r="BW90" s="71">
        <f>IFERROR(Y90*H90/G90,0)</f>
        <v>0</v>
      </c>
      <c r="BX90" s="71">
        <f>IFERROR(Z90*H90/G90,0)</f>
        <v>0</v>
      </c>
      <c r="BY90" s="71">
        <f>IFERROR(1/I90*(Y90/G90),0)</f>
        <v>0</v>
      </c>
      <c r="BZ90" s="71">
        <f>IFERROR(1/I90*(Z90/G90),0)</f>
        <v>0</v>
      </c>
      <c r="CA90" s="71">
        <f>IFERROR(AA90*H90/G90,0)</f>
        <v>0</v>
      </c>
      <c r="CB90" s="71">
        <f>IFERROR(AB90*H90/G90,0)</f>
        <v>0</v>
      </c>
      <c r="CC90" s="71">
        <f>IFERROR(1/I90*(AA90/G90),0)</f>
        <v>0</v>
      </c>
      <c r="CD90" s="71">
        <f>IFERROR(1/I90*(AB90/G90),0)</f>
        <v>0</v>
      </c>
    </row>
    <row r="91" spans="1:82" hidden="1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19" t="s">
        <v>43</v>
      </c>
      <c r="P91" s="320"/>
      <c r="Q91" s="320"/>
      <c r="R91" s="320"/>
      <c r="S91" s="320"/>
      <c r="T91" s="35" t="s">
        <v>42</v>
      </c>
      <c r="U91" s="45">
        <f>IFERROR(U89/G89,0)+IFERROR(U90/G90,0)</f>
        <v>0</v>
      </c>
      <c r="V91" s="45">
        <f>IFERROR(V89/G89,0)+IFERROR(V90/G90,0)</f>
        <v>0</v>
      </c>
      <c r="W91" s="45">
        <f>IFERROR(W89/G89,0)+IFERROR(W90/G90,0)</f>
        <v>0</v>
      </c>
      <c r="X91" s="45">
        <f>IFERROR(X89/G89,0)+IFERROR(X90/G90,0)</f>
        <v>0</v>
      </c>
      <c r="Y91" s="45">
        <f>IFERROR(Y89/G89,0)+IFERROR(Y90/G90,0)</f>
        <v>0</v>
      </c>
      <c r="Z91" s="45">
        <f>IFERROR(Z89/G89,0)+IFERROR(Z90/G90,0)</f>
        <v>0</v>
      </c>
      <c r="AA91" s="45">
        <f>IFERROR(AA89/G89,0)+IFERROR(AA90/G90,0)</f>
        <v>0</v>
      </c>
      <c r="AB91" s="45">
        <f>IFERROR(AB89/G89,0)+IFERROR(AB90/G90,0)</f>
        <v>0</v>
      </c>
      <c r="AC91" s="45">
        <f>IFERROR(IF(AC89="",0,AC89),0)+IFERROR(IF(AC90="",0,AC90),0)</f>
        <v>0</v>
      </c>
      <c r="AD91" s="3"/>
      <c r="AE91" s="66"/>
      <c r="AF91" s="3"/>
      <c r="AG91" s="3"/>
      <c r="AK91" s="3"/>
      <c r="AN91" s="55"/>
      <c r="AO91" s="3"/>
      <c r="AP91" s="3"/>
      <c r="AQ91" s="2"/>
      <c r="AR91" s="2"/>
      <c r="AS91" s="2"/>
      <c r="AT91" s="2"/>
      <c r="AU91" s="16"/>
      <c r="AV91" s="16"/>
      <c r="AW91" s="17"/>
    </row>
    <row r="92" spans="1:82" hidden="1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19" t="s">
        <v>43</v>
      </c>
      <c r="P92" s="320"/>
      <c r="Q92" s="320"/>
      <c r="R92" s="320"/>
      <c r="S92" s="320"/>
      <c r="T92" s="35" t="s">
        <v>0</v>
      </c>
      <c r="U92" s="45">
        <f t="shared" ref="U92:AB92" si="13">IFERROR(SUM(U89:U90),0)</f>
        <v>0</v>
      </c>
      <c r="V92" s="45">
        <f t="shared" si="13"/>
        <v>0</v>
      </c>
      <c r="W92" s="45">
        <f t="shared" si="13"/>
        <v>0</v>
      </c>
      <c r="X92" s="45">
        <f t="shared" si="13"/>
        <v>0</v>
      </c>
      <c r="Y92" s="45">
        <f t="shared" si="13"/>
        <v>0</v>
      </c>
      <c r="Z92" s="45">
        <f t="shared" si="13"/>
        <v>0</v>
      </c>
      <c r="AA92" s="45">
        <f t="shared" si="13"/>
        <v>0</v>
      </c>
      <c r="AB92" s="45">
        <f t="shared" si="13"/>
        <v>0</v>
      </c>
      <c r="AC92" s="45" t="s">
        <v>57</v>
      </c>
      <c r="AD92" s="3"/>
      <c r="AE92" s="66"/>
      <c r="AF92" s="3"/>
      <c r="AG92" s="3"/>
      <c r="AK92" s="3"/>
      <c r="AN92" s="55"/>
      <c r="AO92" s="3"/>
      <c r="AP92" s="3"/>
      <c r="AQ92" s="2"/>
      <c r="AR92" s="2"/>
      <c r="AS92" s="2"/>
      <c r="AT92" s="2"/>
      <c r="AU92" s="16"/>
      <c r="AV92" s="16"/>
      <c r="AW92" s="17"/>
    </row>
    <row r="93" spans="1:82" ht="15" hidden="1" x14ac:dyDescent="0.25">
      <c r="A93" s="311" t="s">
        <v>137</v>
      </c>
      <c r="B93" s="312"/>
      <c r="C93" s="312"/>
      <c r="D93" s="312"/>
      <c r="E93" s="312"/>
      <c r="F93" s="312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09"/>
      <c r="Y93" s="309"/>
      <c r="Z93" s="309"/>
      <c r="AA93" s="305"/>
      <c r="AB93" s="305"/>
      <c r="AC93" s="305"/>
      <c r="AD93" s="305"/>
      <c r="AE93" s="306"/>
      <c r="AF93" s="313"/>
      <c r="AG93" s="2"/>
      <c r="AH93" s="2"/>
      <c r="AI93" s="2"/>
      <c r="AJ93" s="2"/>
      <c r="AK93" s="56"/>
      <c r="AL93" s="56"/>
      <c r="AM93" s="56"/>
      <c r="AN93" s="2"/>
      <c r="AO93" s="2"/>
      <c r="AP93" s="2"/>
      <c r="AQ93" s="2"/>
      <c r="AR93" s="2"/>
    </row>
    <row r="94" spans="1:82" hidden="1" x14ac:dyDescent="0.2">
      <c r="A94" s="73" t="s">
        <v>164</v>
      </c>
      <c r="B94" s="74" t="s">
        <v>165</v>
      </c>
      <c r="C94" s="74">
        <v>4301020377</v>
      </c>
      <c r="D94" s="74">
        <v>4680115885981</v>
      </c>
      <c r="E94" s="75">
        <v>0.33</v>
      </c>
      <c r="F94" s="76">
        <v>6</v>
      </c>
      <c r="G94" s="75">
        <v>1.98</v>
      </c>
      <c r="H94" s="75">
        <v>2.08</v>
      </c>
      <c r="I94" s="77">
        <v>234</v>
      </c>
      <c r="J94" s="77" t="s">
        <v>108</v>
      </c>
      <c r="K94" s="78" t="s">
        <v>85</v>
      </c>
      <c r="L94" s="78"/>
      <c r="M94" s="314">
        <v>50</v>
      </c>
      <c r="N94" s="314"/>
      <c r="O94" s="3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4" s="316"/>
      <c r="Q94" s="316"/>
      <c r="R94" s="316"/>
      <c r="S94" s="316"/>
      <c r="T94" s="79" t="s">
        <v>0</v>
      </c>
      <c r="U94" s="59">
        <v>0</v>
      </c>
      <c r="V94" s="60">
        <f>IFERROR(IF(U94="",0,CEILING((U94/$G94),1)*$G94),"")</f>
        <v>0</v>
      </c>
      <c r="W94" s="59">
        <v>0</v>
      </c>
      <c r="X94" s="60">
        <f>IFERROR(IF(W94="",0,CEILING((W94/$G94),1)*$G94),"")</f>
        <v>0</v>
      </c>
      <c r="Y94" s="59">
        <v>0</v>
      </c>
      <c r="Z94" s="60">
        <f>IFERROR(IF(Y94="",0,CEILING((Y94/$G94),1)*$G94),"")</f>
        <v>0</v>
      </c>
      <c r="AA94" s="59">
        <v>0</v>
      </c>
      <c r="AB94" s="60">
        <f>IFERROR(IF(AA94="",0,CEILING((AA94/$G94),1)*$G94),"")</f>
        <v>0</v>
      </c>
      <c r="AC94" s="61" t="str">
        <f>IF(IFERROR(ROUNDUP(V94/G94,0)*0.00502,0)+IFERROR(ROUNDUP(X94/G94,0)*0.00502,0)+IFERROR(ROUNDUP(Z94/G94,0)*0.00502,0)+IFERROR(ROUNDUP(AB94/G94,0)*0.00502,0)=0,"",IFERROR(ROUNDUP(V94/G94,0)*0.00502,0)+IFERROR(ROUNDUP(X94/G94,0)*0.00502,0)+IFERROR(ROUNDUP(Z94/G94,0)*0.00502,0)+IFERROR(ROUNDUP(AB94/G94,0)*0.00502,0))</f>
        <v/>
      </c>
      <c r="AD94" s="73" t="s">
        <v>57</v>
      </c>
      <c r="AE94" s="73" t="s">
        <v>57</v>
      </c>
      <c r="AF94" s="141" t="s">
        <v>166</v>
      </c>
      <c r="AG94" s="2"/>
      <c r="AH94" s="2"/>
      <c r="AI94" s="2"/>
      <c r="AJ94" s="2"/>
      <c r="AK94" s="2"/>
      <c r="AL94" s="56"/>
      <c r="AM94" s="56"/>
      <c r="AN94" s="56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1">
        <f>IFERROR(U94*H94/G94,0)</f>
        <v>0</v>
      </c>
      <c r="BP94" s="71">
        <f>IFERROR(V94*H94/G94,0)</f>
        <v>0</v>
      </c>
      <c r="BQ94" s="71">
        <f>IFERROR(1/I94*(U94/G94),0)</f>
        <v>0</v>
      </c>
      <c r="BR94" s="71">
        <f>IFERROR(1/I94*(V94/G94),0)</f>
        <v>0</v>
      </c>
      <c r="BS94" s="71">
        <f>IFERROR(W94*H94/G94,0)</f>
        <v>0</v>
      </c>
      <c r="BT94" s="71">
        <f>IFERROR(X94*H94/G94,0)</f>
        <v>0</v>
      </c>
      <c r="BU94" s="71">
        <f>IFERROR(1/I94*(W94/G94),0)</f>
        <v>0</v>
      </c>
      <c r="BV94" s="71">
        <f>IFERROR(1/I94*(X94/G94),0)</f>
        <v>0</v>
      </c>
      <c r="BW94" s="71">
        <f>IFERROR(Y94*H94/G94,0)</f>
        <v>0</v>
      </c>
      <c r="BX94" s="71">
        <f>IFERROR(Z94*H94/G94,0)</f>
        <v>0</v>
      </c>
      <c r="BY94" s="71">
        <f>IFERROR(1/I94*(Y94/G94),0)</f>
        <v>0</v>
      </c>
      <c r="BZ94" s="71">
        <f>IFERROR(1/I94*(Z94/G94),0)</f>
        <v>0</v>
      </c>
      <c r="CA94" s="71">
        <f>IFERROR(AA94*H94/G94,0)</f>
        <v>0</v>
      </c>
      <c r="CB94" s="71">
        <f>IFERROR(AB94*H94/G94,0)</f>
        <v>0</v>
      </c>
      <c r="CC94" s="71">
        <f>IFERROR(1/I94*(AA94/G94),0)</f>
        <v>0</v>
      </c>
      <c r="CD94" s="71">
        <f>IFERROR(1/I94*(AB94/G94),0)</f>
        <v>0</v>
      </c>
    </row>
    <row r="95" spans="1:82" hidden="1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19" t="s">
        <v>43</v>
      </c>
      <c r="P95" s="320"/>
      <c r="Q95" s="320"/>
      <c r="R95" s="320"/>
      <c r="S95" s="320"/>
      <c r="T95" s="35" t="s">
        <v>42</v>
      </c>
      <c r="U95" s="45">
        <f>IFERROR(U94/G94,0)</f>
        <v>0</v>
      </c>
      <c r="V95" s="45">
        <f>IFERROR(V94/G94,0)</f>
        <v>0</v>
      </c>
      <c r="W95" s="45">
        <f>IFERROR(W94/G94,0)</f>
        <v>0</v>
      </c>
      <c r="X95" s="45">
        <f>IFERROR(X94/G94,0)</f>
        <v>0</v>
      </c>
      <c r="Y95" s="45">
        <f>IFERROR(Y94/G94,0)</f>
        <v>0</v>
      </c>
      <c r="Z95" s="45">
        <f>IFERROR(Z94/G94,0)</f>
        <v>0</v>
      </c>
      <c r="AA95" s="45">
        <f>IFERROR(AA94/G94,0)</f>
        <v>0</v>
      </c>
      <c r="AB95" s="45">
        <f>IFERROR(AB94/G94,0)</f>
        <v>0</v>
      </c>
      <c r="AC95" s="45">
        <f>IFERROR(IF(AC94="",0,AC94),0)</f>
        <v>0</v>
      </c>
      <c r="AD95" s="3"/>
      <c r="AE95" s="66"/>
      <c r="AF95" s="3"/>
      <c r="AG95" s="3"/>
      <c r="AK95" s="3"/>
      <c r="AN95" s="55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19" t="s">
        <v>43</v>
      </c>
      <c r="P96" s="320"/>
      <c r="Q96" s="320"/>
      <c r="R96" s="320"/>
      <c r="S96" s="320"/>
      <c r="T96" s="35" t="s">
        <v>0</v>
      </c>
      <c r="U96" s="45">
        <f t="shared" ref="U96:AB96" si="14">IFERROR(SUM(U94:U94),0)</f>
        <v>0</v>
      </c>
      <c r="V96" s="45">
        <f t="shared" si="14"/>
        <v>0</v>
      </c>
      <c r="W96" s="45">
        <f t="shared" si="14"/>
        <v>0</v>
      </c>
      <c r="X96" s="45">
        <f t="shared" si="14"/>
        <v>0</v>
      </c>
      <c r="Y96" s="45">
        <f t="shared" si="14"/>
        <v>0</v>
      </c>
      <c r="Z96" s="45">
        <f t="shared" si="14"/>
        <v>0</v>
      </c>
      <c r="AA96" s="45">
        <f t="shared" si="14"/>
        <v>0</v>
      </c>
      <c r="AB96" s="45">
        <f t="shared" si="14"/>
        <v>0</v>
      </c>
      <c r="AC96" s="45" t="s">
        <v>57</v>
      </c>
      <c r="AD96" s="3"/>
      <c r="AE96" s="66"/>
      <c r="AF96" s="3"/>
      <c r="AG96" s="3"/>
      <c r="AK96" s="3"/>
      <c r="AN96" s="55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308" t="s">
        <v>167</v>
      </c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  <c r="AA97" s="305"/>
      <c r="AB97" s="305"/>
      <c r="AC97" s="305"/>
      <c r="AD97" s="305"/>
      <c r="AE97" s="306"/>
      <c r="AF97" s="310"/>
      <c r="AG97" s="2"/>
      <c r="AH97" s="2"/>
      <c r="AI97" s="2"/>
      <c r="AJ97" s="2"/>
      <c r="AK97" s="56"/>
      <c r="AL97" s="56"/>
      <c r="AM97" s="56"/>
      <c r="AN97" s="2"/>
      <c r="AO97" s="2"/>
      <c r="AP97" s="2"/>
      <c r="AQ97" s="2"/>
      <c r="AR97" s="2"/>
    </row>
    <row r="98" spans="1:82" ht="15" hidden="1" x14ac:dyDescent="0.25">
      <c r="A98" s="311" t="s">
        <v>94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9"/>
      <c r="Y98" s="309"/>
      <c r="Z98" s="309"/>
      <c r="AA98" s="305"/>
      <c r="AB98" s="305"/>
      <c r="AC98" s="305"/>
      <c r="AD98" s="305"/>
      <c r="AE98" s="306"/>
      <c r="AF98" s="313"/>
      <c r="AG98" s="2"/>
      <c r="AH98" s="2"/>
      <c r="AI98" s="2"/>
      <c r="AJ98" s="2"/>
      <c r="AK98" s="56"/>
      <c r="AL98" s="56"/>
      <c r="AM98" s="56"/>
      <c r="AN98" s="2"/>
      <c r="AO98" s="2"/>
      <c r="AP98" s="2"/>
      <c r="AQ98" s="2"/>
      <c r="AR98" s="2"/>
    </row>
    <row r="99" spans="1:82" hidden="1" x14ac:dyDescent="0.2">
      <c r="A99" s="73" t="s">
        <v>168</v>
      </c>
      <c r="B99" s="74" t="s">
        <v>169</v>
      </c>
      <c r="C99" s="74">
        <v>4301012176</v>
      </c>
      <c r="D99" s="74">
        <v>4680115886773</v>
      </c>
      <c r="E99" s="75">
        <v>0.9</v>
      </c>
      <c r="F99" s="76">
        <v>10</v>
      </c>
      <c r="G99" s="75">
        <v>9</v>
      </c>
      <c r="H99" s="75">
        <v>9.4350000000000005</v>
      </c>
      <c r="I99" s="77">
        <v>64</v>
      </c>
      <c r="J99" s="77" t="s">
        <v>133</v>
      </c>
      <c r="K99" s="78" t="s">
        <v>97</v>
      </c>
      <c r="L99" s="78"/>
      <c r="M99" s="314">
        <v>31</v>
      </c>
      <c r="N99" s="314"/>
      <c r="O99" s="341" t="s">
        <v>170</v>
      </c>
      <c r="P99" s="316"/>
      <c r="Q99" s="316"/>
      <c r="R99" s="316"/>
      <c r="S99" s="316"/>
      <c r="T99" s="79" t="s">
        <v>0</v>
      </c>
      <c r="U99" s="59">
        <v>0</v>
      </c>
      <c r="V99" s="60">
        <f>IFERROR(IF(U99="",0,CEILING((U99/$G99),1)*$G99),"")</f>
        <v>0</v>
      </c>
      <c r="W99" s="59">
        <v>0</v>
      </c>
      <c r="X99" s="60">
        <f>IFERROR(IF(W99="",0,CEILING((W99/$G99),1)*$G99),"")</f>
        <v>0</v>
      </c>
      <c r="Y99" s="59">
        <v>0</v>
      </c>
      <c r="Z99" s="60">
        <f>IFERROR(IF(Y99="",0,CEILING((Y99/$G99),1)*$G99),"")</f>
        <v>0</v>
      </c>
      <c r="AA99" s="59">
        <v>0</v>
      </c>
      <c r="AB99" s="60">
        <f>IFERROR(IF(AA99="",0,CEILING((AA99/$G99),1)*$G99),"")</f>
        <v>0</v>
      </c>
      <c r="AC99" s="61" t="str">
        <f>IF(IFERROR(ROUNDUP(V99/G99,0)*0.01898,0)+IFERROR(ROUNDUP(X99/G99,0)*0.01898,0)+IFERROR(ROUNDUP(Z99/G99,0)*0.01898,0)+IFERROR(ROUNDUP(AB99/G99,0)*0.01898,0)=0,"",IFERROR(ROUNDUP(V99/G99,0)*0.01898,0)+IFERROR(ROUNDUP(X99/G99,0)*0.01898,0)+IFERROR(ROUNDUP(Z99/G99,0)*0.01898,0)+IFERROR(ROUNDUP(AB99/G99,0)*0.01898,0))</f>
        <v/>
      </c>
      <c r="AD99" s="73" t="s">
        <v>57</v>
      </c>
      <c r="AE99" s="73" t="s">
        <v>57</v>
      </c>
      <c r="AF99" s="143" t="s">
        <v>171</v>
      </c>
      <c r="AG99" s="2"/>
      <c r="AH99" s="2"/>
      <c r="AI99" s="2"/>
      <c r="AJ99" s="2"/>
      <c r="AK99" s="2"/>
      <c r="AL99" s="56"/>
      <c r="AM99" s="56"/>
      <c r="AN99" s="56"/>
      <c r="AO99" s="2"/>
      <c r="AP99" s="2"/>
      <c r="AQ99" s="2"/>
      <c r="AR99" s="2"/>
      <c r="AS99" s="2"/>
      <c r="AT99" s="2"/>
      <c r="AU99" s="16"/>
      <c r="AV99" s="16"/>
      <c r="AW99" s="17"/>
      <c r="BB99" s="142" t="s">
        <v>65</v>
      </c>
      <c r="BO99" s="71">
        <f>IFERROR(U99*H99/G99,0)</f>
        <v>0</v>
      </c>
      <c r="BP99" s="71">
        <f>IFERROR(V99*H99/G99,0)</f>
        <v>0</v>
      </c>
      <c r="BQ99" s="71">
        <f>IFERROR(1/I99*(U99/G99),0)</f>
        <v>0</v>
      </c>
      <c r="BR99" s="71">
        <f>IFERROR(1/I99*(V99/G99),0)</f>
        <v>0</v>
      </c>
      <c r="BS99" s="71">
        <f>IFERROR(W99*H99/G99,0)</f>
        <v>0</v>
      </c>
      <c r="BT99" s="71">
        <f>IFERROR(X99*H99/G99,0)</f>
        <v>0</v>
      </c>
      <c r="BU99" s="71">
        <f>IFERROR(1/I99*(W99/G99),0)</f>
        <v>0</v>
      </c>
      <c r="BV99" s="71">
        <f>IFERROR(1/I99*(X99/G99),0)</f>
        <v>0</v>
      </c>
      <c r="BW99" s="71">
        <f>IFERROR(Y99*H99/G99,0)</f>
        <v>0</v>
      </c>
      <c r="BX99" s="71">
        <f>IFERROR(Z99*H99/G99,0)</f>
        <v>0</v>
      </c>
      <c r="BY99" s="71">
        <f>IFERROR(1/I99*(Y99/G99),0)</f>
        <v>0</v>
      </c>
      <c r="BZ99" s="71">
        <f>IFERROR(1/I99*(Z99/G99),0)</f>
        <v>0</v>
      </c>
      <c r="CA99" s="71">
        <f>IFERROR(AA99*H99/G99,0)</f>
        <v>0</v>
      </c>
      <c r="CB99" s="71">
        <f>IFERROR(AB99*H99/G99,0)</f>
        <v>0</v>
      </c>
      <c r="CC99" s="71">
        <f>IFERROR(1/I99*(AA99/G99),0)</f>
        <v>0</v>
      </c>
      <c r="CD99" s="71">
        <f>IFERROR(1/I99*(AB99/G99),0)</f>
        <v>0</v>
      </c>
    </row>
    <row r="100" spans="1:82" hidden="1" x14ac:dyDescent="0.2">
      <c r="A100" s="321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  <c r="N100" s="321"/>
      <c r="O100" s="319" t="s">
        <v>43</v>
      </c>
      <c r="P100" s="320"/>
      <c r="Q100" s="320"/>
      <c r="R100" s="320"/>
      <c r="S100" s="320"/>
      <c r="T100" s="35" t="s">
        <v>42</v>
      </c>
      <c r="U100" s="45">
        <f>IFERROR(U99/G99,0)</f>
        <v>0</v>
      </c>
      <c r="V100" s="45">
        <f>IFERROR(V99/G99,0)</f>
        <v>0</v>
      </c>
      <c r="W100" s="45">
        <f>IFERROR(W99/G99,0)</f>
        <v>0</v>
      </c>
      <c r="X100" s="45">
        <f>IFERROR(X99/G99,0)</f>
        <v>0</v>
      </c>
      <c r="Y100" s="45">
        <f>IFERROR(Y99/G99,0)</f>
        <v>0</v>
      </c>
      <c r="Z100" s="45">
        <f>IFERROR(Z99/G99,0)</f>
        <v>0</v>
      </c>
      <c r="AA100" s="45">
        <f>IFERROR(AA99/G99,0)</f>
        <v>0</v>
      </c>
      <c r="AB100" s="45">
        <f>IFERROR(AB99/G99,0)</f>
        <v>0</v>
      </c>
      <c r="AC100" s="45">
        <f>IFERROR(IF(AC99="",0,AC99),0)</f>
        <v>0</v>
      </c>
      <c r="AD100" s="3"/>
      <c r="AE100" s="66"/>
      <c r="AF100" s="3"/>
      <c r="AG100" s="3"/>
      <c r="AK100" s="3"/>
      <c r="AN100" s="55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idden="1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1"/>
      <c r="N101" s="321"/>
      <c r="O101" s="319" t="s">
        <v>43</v>
      </c>
      <c r="P101" s="320"/>
      <c r="Q101" s="320"/>
      <c r="R101" s="320"/>
      <c r="S101" s="320"/>
      <c r="T101" s="35" t="s">
        <v>0</v>
      </c>
      <c r="U101" s="45">
        <f t="shared" ref="U101:AB101" si="15">IFERROR(SUM(U99:U99),0)</f>
        <v>0</v>
      </c>
      <c r="V101" s="45">
        <f t="shared" si="15"/>
        <v>0</v>
      </c>
      <c r="W101" s="45">
        <f t="shared" si="15"/>
        <v>0</v>
      </c>
      <c r="X101" s="45">
        <f t="shared" si="15"/>
        <v>0</v>
      </c>
      <c r="Y101" s="45">
        <f t="shared" si="15"/>
        <v>0</v>
      </c>
      <c r="Z101" s="45">
        <f t="shared" si="15"/>
        <v>0</v>
      </c>
      <c r="AA101" s="45">
        <f t="shared" si="15"/>
        <v>0</v>
      </c>
      <c r="AB101" s="45">
        <f t="shared" si="15"/>
        <v>0</v>
      </c>
      <c r="AC101" s="45" t="s">
        <v>57</v>
      </c>
      <c r="AD101" s="3"/>
      <c r="AE101" s="66"/>
      <c r="AF101" s="3"/>
      <c r="AG101" s="3"/>
      <c r="AK101" s="3"/>
      <c r="AN101" s="55"/>
      <c r="AO101" s="3"/>
      <c r="AP101" s="3"/>
      <c r="AQ101" s="2"/>
      <c r="AR101" s="2"/>
      <c r="AS101" s="2"/>
      <c r="AT101" s="2"/>
      <c r="AU101" s="16"/>
      <c r="AV101" s="16"/>
      <c r="AW101" s="17"/>
    </row>
    <row r="102" spans="1:82" ht="15" hidden="1" x14ac:dyDescent="0.25">
      <c r="A102" s="308" t="s">
        <v>172</v>
      </c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305"/>
      <c r="AB102" s="305"/>
      <c r="AC102" s="305"/>
      <c r="AD102" s="305"/>
      <c r="AE102" s="306"/>
      <c r="AF102" s="310"/>
      <c r="AG102" s="2"/>
      <c r="AH102" s="2"/>
      <c r="AI102" s="2"/>
      <c r="AJ102" s="2"/>
      <c r="AK102" s="56"/>
      <c r="AL102" s="56"/>
      <c r="AM102" s="56"/>
      <c r="AN102" s="2"/>
      <c r="AO102" s="2"/>
      <c r="AP102" s="2"/>
      <c r="AQ102" s="2"/>
      <c r="AR102" s="2"/>
    </row>
    <row r="103" spans="1:82" ht="15" hidden="1" x14ac:dyDescent="0.25">
      <c r="A103" s="311" t="s">
        <v>82</v>
      </c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312"/>
      <c r="V103" s="312"/>
      <c r="W103" s="312"/>
      <c r="X103" s="309"/>
      <c r="Y103" s="309"/>
      <c r="Z103" s="309"/>
      <c r="AA103" s="305"/>
      <c r="AB103" s="305"/>
      <c r="AC103" s="305"/>
      <c r="AD103" s="305"/>
      <c r="AE103" s="306"/>
      <c r="AF103" s="313"/>
      <c r="AG103" s="2"/>
      <c r="AH103" s="2"/>
      <c r="AI103" s="2"/>
      <c r="AJ103" s="2"/>
      <c r="AK103" s="56"/>
      <c r="AL103" s="56"/>
      <c r="AM103" s="56"/>
      <c r="AN103" s="2"/>
      <c r="AO103" s="2"/>
      <c r="AP103" s="2"/>
      <c r="AQ103" s="2"/>
      <c r="AR103" s="2"/>
    </row>
    <row r="104" spans="1:82" ht="22.5" hidden="1" x14ac:dyDescent="0.2">
      <c r="A104" s="73" t="s">
        <v>173</v>
      </c>
      <c r="B104" s="74" t="s">
        <v>174</v>
      </c>
      <c r="C104" s="74">
        <v>4301051893</v>
      </c>
      <c r="D104" s="74">
        <v>4680115886186</v>
      </c>
      <c r="E104" s="75">
        <v>0.3</v>
      </c>
      <c r="F104" s="76">
        <v>6</v>
      </c>
      <c r="G104" s="75">
        <v>1.8</v>
      </c>
      <c r="H104" s="75">
        <v>1.98</v>
      </c>
      <c r="I104" s="77">
        <v>182</v>
      </c>
      <c r="J104" s="77" t="s">
        <v>86</v>
      </c>
      <c r="K104" s="78" t="s">
        <v>85</v>
      </c>
      <c r="L104" s="78"/>
      <c r="M104" s="314">
        <v>45</v>
      </c>
      <c r="N104" s="314"/>
      <c r="O104" s="34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P104" s="316"/>
      <c r="Q104" s="316"/>
      <c r="R104" s="316"/>
      <c r="S104" s="316"/>
      <c r="T104" s="79" t="s">
        <v>0</v>
      </c>
      <c r="U104" s="59">
        <v>0</v>
      </c>
      <c r="V104" s="60">
        <f>IFERROR(IF(U104="",0,CEILING((U104/$G104),1)*$G104),"")</f>
        <v>0</v>
      </c>
      <c r="W104" s="59">
        <v>0</v>
      </c>
      <c r="X104" s="60">
        <f>IFERROR(IF(W104="",0,CEILING((W104/$G104),1)*$G104),"")</f>
        <v>0</v>
      </c>
      <c r="Y104" s="59">
        <v>0</v>
      </c>
      <c r="Z104" s="60">
        <f>IFERROR(IF(Y104="",0,CEILING((Y104/$G104),1)*$G104),"")</f>
        <v>0</v>
      </c>
      <c r="AA104" s="59">
        <v>0</v>
      </c>
      <c r="AB104" s="60">
        <f>IFERROR(IF(AA104="",0,CEILING((AA104/$G104),1)*$G104),"")</f>
        <v>0</v>
      </c>
      <c r="AC104" s="61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3" t="s">
        <v>57</v>
      </c>
      <c r="AE104" s="73" t="s">
        <v>57</v>
      </c>
      <c r="AF104" s="145" t="s">
        <v>175</v>
      </c>
      <c r="AG104" s="2"/>
      <c r="AH104" s="2"/>
      <c r="AI104" s="2"/>
      <c r="AJ104" s="2"/>
      <c r="AK104" s="2"/>
      <c r="AL104" s="56"/>
      <c r="AM104" s="56"/>
      <c r="AN104" s="56"/>
      <c r="AO104" s="2"/>
      <c r="AP104" s="2"/>
      <c r="AQ104" s="2"/>
      <c r="AR104" s="2"/>
      <c r="AS104" s="2"/>
      <c r="AT104" s="2"/>
      <c r="AU104" s="16"/>
      <c r="AV104" s="16"/>
      <c r="AW104" s="17"/>
      <c r="BB104" s="144" t="s">
        <v>65</v>
      </c>
      <c r="BO104" s="71">
        <f>IFERROR(U104*H104/G104,0)</f>
        <v>0</v>
      </c>
      <c r="BP104" s="71">
        <f>IFERROR(V104*H104/G104,0)</f>
        <v>0</v>
      </c>
      <c r="BQ104" s="71">
        <f>IFERROR(1/I104*(U104/G104),0)</f>
        <v>0</v>
      </c>
      <c r="BR104" s="71">
        <f>IFERROR(1/I104*(V104/G104),0)</f>
        <v>0</v>
      </c>
      <c r="BS104" s="71">
        <f>IFERROR(W104*H104/G104,0)</f>
        <v>0</v>
      </c>
      <c r="BT104" s="71">
        <f>IFERROR(X104*H104/G104,0)</f>
        <v>0</v>
      </c>
      <c r="BU104" s="71">
        <f>IFERROR(1/I104*(W104/G104),0)</f>
        <v>0</v>
      </c>
      <c r="BV104" s="71">
        <f>IFERROR(1/I104*(X104/G104),0)</f>
        <v>0</v>
      </c>
      <c r="BW104" s="71">
        <f>IFERROR(Y104*H104/G104,0)</f>
        <v>0</v>
      </c>
      <c r="BX104" s="71">
        <f>IFERROR(Z104*H104/G104,0)</f>
        <v>0</v>
      </c>
      <c r="BY104" s="71">
        <f>IFERROR(1/I104*(Y104/G104),0)</f>
        <v>0</v>
      </c>
      <c r="BZ104" s="71">
        <f>IFERROR(1/I104*(Z104/G104),0)</f>
        <v>0</v>
      </c>
      <c r="CA104" s="71">
        <f>IFERROR(AA104*H104/G104,0)</f>
        <v>0</v>
      </c>
      <c r="CB104" s="71">
        <f>IFERROR(AB104*H104/G104,0)</f>
        <v>0</v>
      </c>
      <c r="CC104" s="71">
        <f>IFERROR(1/I104*(AA104/G104),0)</f>
        <v>0</v>
      </c>
      <c r="CD104" s="71">
        <f>IFERROR(1/I104*(AB104/G104),0)</f>
        <v>0</v>
      </c>
    </row>
    <row r="105" spans="1:82" ht="33.75" hidden="1" x14ac:dyDescent="0.2">
      <c r="A105" s="73" t="s">
        <v>176</v>
      </c>
      <c r="B105" s="74" t="s">
        <v>177</v>
      </c>
      <c r="C105" s="74">
        <v>4301051388</v>
      </c>
      <c r="D105" s="74">
        <v>4680115881211</v>
      </c>
      <c r="E105" s="75">
        <v>0.4</v>
      </c>
      <c r="F105" s="76">
        <v>6</v>
      </c>
      <c r="G105" s="75">
        <v>2.4</v>
      </c>
      <c r="H105" s="75">
        <v>2.58</v>
      </c>
      <c r="I105" s="77">
        <v>182</v>
      </c>
      <c r="J105" s="77" t="s">
        <v>86</v>
      </c>
      <c r="K105" s="78" t="s">
        <v>85</v>
      </c>
      <c r="L105" s="78"/>
      <c r="M105" s="314">
        <v>45</v>
      </c>
      <c r="N105" s="314"/>
      <c r="O105" s="3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5" s="316"/>
      <c r="Q105" s="316"/>
      <c r="R105" s="316"/>
      <c r="S105" s="316"/>
      <c r="T105" s="79" t="s">
        <v>0</v>
      </c>
      <c r="U105" s="59">
        <v>0</v>
      </c>
      <c r="V105" s="60">
        <f>IFERROR(IF(U105="",0,CEILING((U105/$G105),1)*$G105),"")</f>
        <v>0</v>
      </c>
      <c r="W105" s="59">
        <v>0</v>
      </c>
      <c r="X105" s="60">
        <f>IFERROR(IF(W105="",0,CEILING((W105/$G105),1)*$G105),"")</f>
        <v>0</v>
      </c>
      <c r="Y105" s="59">
        <v>0</v>
      </c>
      <c r="Z105" s="60">
        <f>IFERROR(IF(Y105="",0,CEILING((Y105/$G105),1)*$G105),"")</f>
        <v>0</v>
      </c>
      <c r="AA105" s="59">
        <v>0</v>
      </c>
      <c r="AB105" s="60">
        <f>IFERROR(IF(AA105="",0,CEILING((AA105/$G105),1)*$G105),"")</f>
        <v>0</v>
      </c>
      <c r="AC105" s="61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3" t="s">
        <v>57</v>
      </c>
      <c r="AE105" s="73" t="s">
        <v>57</v>
      </c>
      <c r="AF105" s="147" t="s">
        <v>178</v>
      </c>
      <c r="AG105" s="2"/>
      <c r="AH105" s="2"/>
      <c r="AI105" s="2"/>
      <c r="AJ105" s="2"/>
      <c r="AK105" s="2"/>
      <c r="AL105" s="56"/>
      <c r="AM105" s="56"/>
      <c r="AN105" s="56"/>
      <c r="AO105" s="2"/>
      <c r="AP105" s="2"/>
      <c r="AQ105" s="2"/>
      <c r="AR105" s="2"/>
      <c r="AS105" s="2"/>
      <c r="AT105" s="2"/>
      <c r="AU105" s="16"/>
      <c r="AV105" s="16"/>
      <c r="AW105" s="17"/>
      <c r="BB105" s="146" t="s">
        <v>65</v>
      </c>
      <c r="BO105" s="71">
        <f>IFERROR(U105*H105/G105,0)</f>
        <v>0</v>
      </c>
      <c r="BP105" s="71">
        <f>IFERROR(V105*H105/G105,0)</f>
        <v>0</v>
      </c>
      <c r="BQ105" s="71">
        <f>IFERROR(1/I105*(U105/G105),0)</f>
        <v>0</v>
      </c>
      <c r="BR105" s="71">
        <f>IFERROR(1/I105*(V105/G105),0)</f>
        <v>0</v>
      </c>
      <c r="BS105" s="71">
        <f>IFERROR(W105*H105/G105,0)</f>
        <v>0</v>
      </c>
      <c r="BT105" s="71">
        <f>IFERROR(X105*H105/G105,0)</f>
        <v>0</v>
      </c>
      <c r="BU105" s="71">
        <f>IFERROR(1/I105*(W105/G105),0)</f>
        <v>0</v>
      </c>
      <c r="BV105" s="71">
        <f>IFERROR(1/I105*(X105/G105),0)</f>
        <v>0</v>
      </c>
      <c r="BW105" s="71">
        <f>IFERROR(Y105*H105/G105,0)</f>
        <v>0</v>
      </c>
      <c r="BX105" s="71">
        <f>IFERROR(Z105*H105/G105,0)</f>
        <v>0</v>
      </c>
      <c r="BY105" s="71">
        <f>IFERROR(1/I105*(Y105/G105),0)</f>
        <v>0</v>
      </c>
      <c r="BZ105" s="71">
        <f>IFERROR(1/I105*(Z105/G105),0)</f>
        <v>0</v>
      </c>
      <c r="CA105" s="71">
        <f>IFERROR(AA105*H105/G105,0)</f>
        <v>0</v>
      </c>
      <c r="CB105" s="71">
        <f>IFERROR(AB105*H105/G105,0)</f>
        <v>0</v>
      </c>
      <c r="CC105" s="71">
        <f>IFERROR(1/I105*(AA105/G105),0)</f>
        <v>0</v>
      </c>
      <c r="CD105" s="71">
        <f>IFERROR(1/I105*(AB105/G105),0)</f>
        <v>0</v>
      </c>
    </row>
    <row r="106" spans="1:82" ht="33.75" hidden="1" x14ac:dyDescent="0.2">
      <c r="A106" s="73" t="s">
        <v>176</v>
      </c>
      <c r="B106" s="74" t="s">
        <v>177</v>
      </c>
      <c r="C106" s="74">
        <v>4301051576</v>
      </c>
      <c r="D106" s="74">
        <v>4680115881211</v>
      </c>
      <c r="E106" s="75">
        <v>0.4</v>
      </c>
      <c r="F106" s="76">
        <v>6</v>
      </c>
      <c r="G106" s="75">
        <v>2.4</v>
      </c>
      <c r="H106" s="75">
        <v>2.58</v>
      </c>
      <c r="I106" s="77">
        <v>182</v>
      </c>
      <c r="J106" s="77" t="s">
        <v>86</v>
      </c>
      <c r="K106" s="78" t="s">
        <v>88</v>
      </c>
      <c r="L106" s="78"/>
      <c r="M106" s="314">
        <v>45</v>
      </c>
      <c r="N106" s="314"/>
      <c r="O106" s="34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6" s="316"/>
      <c r="Q106" s="316"/>
      <c r="R106" s="316"/>
      <c r="S106" s="316"/>
      <c r="T106" s="79" t="s">
        <v>0</v>
      </c>
      <c r="U106" s="59">
        <v>0</v>
      </c>
      <c r="V106" s="60">
        <f>IFERROR(IF(U106="",0,CEILING((U106/$G106),1)*$G106),"")</f>
        <v>0</v>
      </c>
      <c r="W106" s="59">
        <v>0</v>
      </c>
      <c r="X106" s="60">
        <f>IFERROR(IF(W106="",0,CEILING((W106/$G106),1)*$G106),"")</f>
        <v>0</v>
      </c>
      <c r="Y106" s="59">
        <v>0</v>
      </c>
      <c r="Z106" s="60">
        <f>IFERROR(IF(Y106="",0,CEILING((Y106/$G106),1)*$G106),"")</f>
        <v>0</v>
      </c>
      <c r="AA106" s="59">
        <v>0</v>
      </c>
      <c r="AB106" s="60">
        <f>IFERROR(IF(AA106="",0,CEILING((AA106/$G106),1)*$G106),"")</f>
        <v>0</v>
      </c>
      <c r="AC106" s="61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3" t="s">
        <v>57</v>
      </c>
      <c r="AE106" s="73" t="s">
        <v>57</v>
      </c>
      <c r="AF106" s="149" t="s">
        <v>178</v>
      </c>
      <c r="AG106" s="2"/>
      <c r="AH106" s="2"/>
      <c r="AI106" s="2"/>
      <c r="AJ106" s="2"/>
      <c r="AK106" s="2"/>
      <c r="AL106" s="56"/>
      <c r="AM106" s="56"/>
      <c r="AN106" s="56"/>
      <c r="AO106" s="2"/>
      <c r="AP106" s="2"/>
      <c r="AQ106" s="2"/>
      <c r="AR106" s="2"/>
      <c r="AS106" s="2"/>
      <c r="AT106" s="2"/>
      <c r="AU106" s="16"/>
      <c r="AV106" s="16"/>
      <c r="AW106" s="17"/>
      <c r="BB106" s="148" t="s">
        <v>65</v>
      </c>
      <c r="BO106" s="71">
        <f>IFERROR(U106*H106/G106,0)</f>
        <v>0</v>
      </c>
      <c r="BP106" s="71">
        <f>IFERROR(V106*H106/G106,0)</f>
        <v>0</v>
      </c>
      <c r="BQ106" s="71">
        <f>IFERROR(1/I106*(U106/G106),0)</f>
        <v>0</v>
      </c>
      <c r="BR106" s="71">
        <f>IFERROR(1/I106*(V106/G106),0)</f>
        <v>0</v>
      </c>
      <c r="BS106" s="71">
        <f>IFERROR(W106*H106/G106,0)</f>
        <v>0</v>
      </c>
      <c r="BT106" s="71">
        <f>IFERROR(X106*H106/G106,0)</f>
        <v>0</v>
      </c>
      <c r="BU106" s="71">
        <f>IFERROR(1/I106*(W106/G106),0)</f>
        <v>0</v>
      </c>
      <c r="BV106" s="71">
        <f>IFERROR(1/I106*(X106/G106),0)</f>
        <v>0</v>
      </c>
      <c r="BW106" s="71">
        <f>IFERROR(Y106*H106/G106,0)</f>
        <v>0</v>
      </c>
      <c r="BX106" s="71">
        <f>IFERROR(Z106*H106/G106,0)</f>
        <v>0</v>
      </c>
      <c r="BY106" s="71">
        <f>IFERROR(1/I106*(Y106/G106),0)</f>
        <v>0</v>
      </c>
      <c r="BZ106" s="71">
        <f>IFERROR(1/I106*(Z106/G106),0)</f>
        <v>0</v>
      </c>
      <c r="CA106" s="71">
        <f>IFERROR(AA106*H106/G106,0)</f>
        <v>0</v>
      </c>
      <c r="CB106" s="71">
        <f>IFERROR(AB106*H106/G106,0)</f>
        <v>0</v>
      </c>
      <c r="CC106" s="71">
        <f>IFERROR(1/I106*(AA106/G106),0)</f>
        <v>0</v>
      </c>
      <c r="CD106" s="71">
        <f>IFERROR(1/I106*(AB106/G106),0)</f>
        <v>0</v>
      </c>
    </row>
    <row r="107" spans="1:82" ht="22.5" hidden="1" x14ac:dyDescent="0.2">
      <c r="A107" s="73" t="s">
        <v>179</v>
      </c>
      <c r="B107" s="74" t="s">
        <v>180</v>
      </c>
      <c r="C107" s="74">
        <v>4301051939</v>
      </c>
      <c r="D107" s="74">
        <v>4680115881020</v>
      </c>
      <c r="E107" s="75">
        <v>0.84</v>
      </c>
      <c r="F107" s="76">
        <v>4</v>
      </c>
      <c r="G107" s="75">
        <v>3.36</v>
      </c>
      <c r="H107" s="75">
        <v>3.57</v>
      </c>
      <c r="I107" s="77">
        <v>132</v>
      </c>
      <c r="J107" s="77" t="s">
        <v>98</v>
      </c>
      <c r="K107" s="78" t="s">
        <v>88</v>
      </c>
      <c r="L107" s="78"/>
      <c r="M107" s="314">
        <v>45</v>
      </c>
      <c r="N107" s="314"/>
      <c r="O107" s="3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07" s="316"/>
      <c r="Q107" s="316"/>
      <c r="R107" s="316"/>
      <c r="S107" s="316"/>
      <c r="T107" s="79" t="s">
        <v>0</v>
      </c>
      <c r="U107" s="59">
        <v>0</v>
      </c>
      <c r="V107" s="60">
        <f>IFERROR(IF(U107="",0,CEILING((U107/$G107),1)*$G107),"")</f>
        <v>0</v>
      </c>
      <c r="W107" s="59">
        <v>0</v>
      </c>
      <c r="X107" s="60">
        <f>IFERROR(IF(W107="",0,CEILING((W107/$G107),1)*$G107),"")</f>
        <v>0</v>
      </c>
      <c r="Y107" s="59">
        <v>0</v>
      </c>
      <c r="Z107" s="60">
        <f>IFERROR(IF(Y107="",0,CEILING((Y107/$G107),1)*$G107),"")</f>
        <v>0</v>
      </c>
      <c r="AA107" s="59">
        <v>0</v>
      </c>
      <c r="AB107" s="60">
        <f>IFERROR(IF(AA107="",0,CEILING((AA107/$G107),1)*$G107),"")</f>
        <v>0</v>
      </c>
      <c r="AC107" s="61" t="str">
        <f>IF(IFERROR(ROUNDUP(V107/G107,0)*0.00902,0)+IFERROR(ROUNDUP(X107/G107,0)*0.00902,0)+IFERROR(ROUNDUP(Z107/G107,0)*0.00902,0)+IFERROR(ROUNDUP(AB107/G107,0)*0.00902,0)=0,"",IFERROR(ROUNDUP(V107/G107,0)*0.00902,0)+IFERROR(ROUNDUP(X107/G107,0)*0.00902,0)+IFERROR(ROUNDUP(Z107/G107,0)*0.00902,0)+IFERROR(ROUNDUP(AB107/G107,0)*0.00902,0))</f>
        <v/>
      </c>
      <c r="AD107" s="73" t="s">
        <v>57</v>
      </c>
      <c r="AE107" s="73" t="s">
        <v>57</v>
      </c>
      <c r="AF107" s="151" t="s">
        <v>175</v>
      </c>
      <c r="AG107" s="2"/>
      <c r="AH107" s="2"/>
      <c r="AI107" s="2"/>
      <c r="AJ107" s="2"/>
      <c r="AK107" s="2"/>
      <c r="AL107" s="56"/>
      <c r="AM107" s="56"/>
      <c r="AN107" s="56"/>
      <c r="AO107" s="2"/>
      <c r="AP107" s="2"/>
      <c r="AQ107" s="2"/>
      <c r="AR107" s="2"/>
      <c r="AS107" s="2"/>
      <c r="AT107" s="2"/>
      <c r="AU107" s="16"/>
      <c r="AV107" s="16"/>
      <c r="AW107" s="17"/>
      <c r="BB107" s="150" t="s">
        <v>65</v>
      </c>
      <c r="BO107" s="71">
        <f>IFERROR(U107*H107/G107,0)</f>
        <v>0</v>
      </c>
      <c r="BP107" s="71">
        <f>IFERROR(V107*H107/G107,0)</f>
        <v>0</v>
      </c>
      <c r="BQ107" s="71">
        <f>IFERROR(1/I107*(U107/G107),0)</f>
        <v>0</v>
      </c>
      <c r="BR107" s="71">
        <f>IFERROR(1/I107*(V107/G107),0)</f>
        <v>0</v>
      </c>
      <c r="BS107" s="71">
        <f>IFERROR(W107*H107/G107,0)</f>
        <v>0</v>
      </c>
      <c r="BT107" s="71">
        <f>IFERROR(X107*H107/G107,0)</f>
        <v>0</v>
      </c>
      <c r="BU107" s="71">
        <f>IFERROR(1/I107*(W107/G107),0)</f>
        <v>0</v>
      </c>
      <c r="BV107" s="71">
        <f>IFERROR(1/I107*(X107/G107),0)</f>
        <v>0</v>
      </c>
      <c r="BW107" s="71">
        <f>IFERROR(Y107*H107/G107,0)</f>
        <v>0</v>
      </c>
      <c r="BX107" s="71">
        <f>IFERROR(Z107*H107/G107,0)</f>
        <v>0</v>
      </c>
      <c r="BY107" s="71">
        <f>IFERROR(1/I107*(Y107/G107),0)</f>
        <v>0</v>
      </c>
      <c r="BZ107" s="71">
        <f>IFERROR(1/I107*(Z107/G107),0)</f>
        <v>0</v>
      </c>
      <c r="CA107" s="71">
        <f>IFERROR(AA107*H107/G107,0)</f>
        <v>0</v>
      </c>
      <c r="CB107" s="71">
        <f>IFERROR(AB107*H107/G107,0)</f>
        <v>0</v>
      </c>
      <c r="CC107" s="71">
        <f>IFERROR(1/I107*(AA107/G107),0)</f>
        <v>0</v>
      </c>
      <c r="CD107" s="71">
        <f>IFERROR(1/I107*(AB107/G107),0)</f>
        <v>0</v>
      </c>
    </row>
    <row r="108" spans="1:82" hidden="1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19" t="s">
        <v>43</v>
      </c>
      <c r="P108" s="320"/>
      <c r="Q108" s="320"/>
      <c r="R108" s="320"/>
      <c r="S108" s="320"/>
      <c r="T108" s="35" t="s">
        <v>42</v>
      </c>
      <c r="U108" s="45">
        <f>IFERROR(U104/G104,0)+IFERROR(U105/G105,0)+IFERROR(U106/G106,0)+IFERROR(U107/G107,0)</f>
        <v>0</v>
      </c>
      <c r="V108" s="45">
        <f>IFERROR(V104/G104,0)+IFERROR(V105/G105,0)+IFERROR(V106/G106,0)+IFERROR(V107/G107,0)</f>
        <v>0</v>
      </c>
      <c r="W108" s="45">
        <f>IFERROR(W104/G104,0)+IFERROR(W105/G105,0)+IFERROR(W106/G106,0)+IFERROR(W107/G107,0)</f>
        <v>0</v>
      </c>
      <c r="X108" s="45">
        <f>IFERROR(X104/G104,0)+IFERROR(X105/G105,0)+IFERROR(X106/G106,0)+IFERROR(X107/G107,0)</f>
        <v>0</v>
      </c>
      <c r="Y108" s="45">
        <f>IFERROR(Y104/G104,0)+IFERROR(Y105/G105,0)+IFERROR(Y106/G106,0)+IFERROR(Y107/G107,0)</f>
        <v>0</v>
      </c>
      <c r="Z108" s="45">
        <f>IFERROR(Z104/G104,0)+IFERROR(Z105/G105,0)+IFERROR(Z106/G106,0)+IFERROR(Z107/G107,0)</f>
        <v>0</v>
      </c>
      <c r="AA108" s="45">
        <f>IFERROR(AA104/G104,0)+IFERROR(AA105/G105,0)+IFERROR(AA106/G106,0)+IFERROR(AA107/G107,0)</f>
        <v>0</v>
      </c>
      <c r="AB108" s="45">
        <f>IFERROR(AB104/G104,0)+IFERROR(AB105/G105,0)+IFERROR(AB106/G106,0)+IFERROR(AB107/G107,0)</f>
        <v>0</v>
      </c>
      <c r="AC108" s="45">
        <f>IFERROR(IF(AC104="",0,AC104),0)+IFERROR(IF(AC105="",0,AC105),0)+IFERROR(IF(AC106="",0,AC106),0)+IFERROR(IF(AC107="",0,AC107),0)</f>
        <v>0</v>
      </c>
      <c r="AD108" s="3"/>
      <c r="AE108" s="66"/>
      <c r="AF108" s="3"/>
      <c r="AG108" s="3"/>
      <c r="AK108" s="3"/>
      <c r="AN108" s="55"/>
      <c r="AO108" s="3"/>
      <c r="AP108" s="3"/>
      <c r="AQ108" s="2"/>
      <c r="AR108" s="2"/>
      <c r="AS108" s="2"/>
      <c r="AT108" s="2"/>
      <c r="AU108" s="16"/>
      <c r="AV108" s="16"/>
      <c r="AW108" s="17"/>
    </row>
    <row r="109" spans="1:82" hidden="1" x14ac:dyDescent="0.2">
      <c r="A109" s="321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19" t="s">
        <v>43</v>
      </c>
      <c r="P109" s="320"/>
      <c r="Q109" s="320"/>
      <c r="R109" s="320"/>
      <c r="S109" s="320"/>
      <c r="T109" s="35" t="s">
        <v>0</v>
      </c>
      <c r="U109" s="45">
        <f t="shared" ref="U109:AB109" si="16">IFERROR(SUM(U104:U107),0)</f>
        <v>0</v>
      </c>
      <c r="V109" s="45">
        <f t="shared" si="16"/>
        <v>0</v>
      </c>
      <c r="W109" s="45">
        <f t="shared" si="16"/>
        <v>0</v>
      </c>
      <c r="X109" s="45">
        <f t="shared" si="16"/>
        <v>0</v>
      </c>
      <c r="Y109" s="45">
        <f t="shared" si="16"/>
        <v>0</v>
      </c>
      <c r="Z109" s="45">
        <f t="shared" si="16"/>
        <v>0</v>
      </c>
      <c r="AA109" s="45">
        <f t="shared" si="16"/>
        <v>0</v>
      </c>
      <c r="AB109" s="45">
        <f t="shared" si="16"/>
        <v>0</v>
      </c>
      <c r="AC109" s="45" t="s">
        <v>57</v>
      </c>
      <c r="AD109" s="3"/>
      <c r="AE109" s="66"/>
      <c r="AF109" s="3"/>
      <c r="AG109" s="3"/>
      <c r="AK109" s="3"/>
      <c r="AN109" s="55"/>
      <c r="AO109" s="3"/>
      <c r="AP109" s="3"/>
      <c r="AQ109" s="2"/>
      <c r="AR109" s="2"/>
      <c r="AS109" s="2"/>
      <c r="AT109" s="2"/>
      <c r="AU109" s="16"/>
      <c r="AV109" s="16"/>
      <c r="AW109" s="17"/>
    </row>
    <row r="110" spans="1:82" ht="15" hidden="1" x14ac:dyDescent="0.25">
      <c r="A110" s="308" t="s">
        <v>181</v>
      </c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  <c r="AA110" s="305"/>
      <c r="AB110" s="305"/>
      <c r="AC110" s="305"/>
      <c r="AD110" s="305"/>
      <c r="AE110" s="306"/>
      <c r="AF110" s="310"/>
      <c r="AG110" s="2"/>
      <c r="AH110" s="2"/>
      <c r="AI110" s="2"/>
      <c r="AJ110" s="2"/>
      <c r="AK110" s="56"/>
      <c r="AL110" s="56"/>
      <c r="AM110" s="56"/>
      <c r="AN110" s="2"/>
      <c r="AO110" s="2"/>
      <c r="AP110" s="2"/>
      <c r="AQ110" s="2"/>
      <c r="AR110" s="2"/>
    </row>
    <row r="111" spans="1:82" ht="15" hidden="1" x14ac:dyDescent="0.25">
      <c r="A111" s="311" t="s">
        <v>94</v>
      </c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09"/>
      <c r="Y111" s="309"/>
      <c r="Z111" s="309"/>
      <c r="AA111" s="305"/>
      <c r="AB111" s="305"/>
      <c r="AC111" s="305"/>
      <c r="AD111" s="305"/>
      <c r="AE111" s="306"/>
      <c r="AF111" s="313"/>
      <c r="AG111" s="2"/>
      <c r="AH111" s="2"/>
      <c r="AI111" s="2"/>
      <c r="AJ111" s="2"/>
      <c r="AK111" s="56"/>
      <c r="AL111" s="56"/>
      <c r="AM111" s="56"/>
      <c r="AN111" s="2"/>
      <c r="AO111" s="2"/>
      <c r="AP111" s="2"/>
      <c r="AQ111" s="2"/>
      <c r="AR111" s="2"/>
    </row>
    <row r="112" spans="1:82" hidden="1" x14ac:dyDescent="0.2">
      <c r="A112" s="73" t="s">
        <v>182</v>
      </c>
      <c r="B112" s="74" t="s">
        <v>183</v>
      </c>
      <c r="C112" s="74">
        <v>4301011304</v>
      </c>
      <c r="D112" s="74">
        <v>4607091389296</v>
      </c>
      <c r="E112" s="75">
        <v>0.4</v>
      </c>
      <c r="F112" s="76">
        <v>10</v>
      </c>
      <c r="G112" s="75">
        <v>4</v>
      </c>
      <c r="H112" s="75">
        <v>4.21</v>
      </c>
      <c r="I112" s="77">
        <v>132</v>
      </c>
      <c r="J112" s="77" t="s">
        <v>98</v>
      </c>
      <c r="K112" s="78" t="s">
        <v>97</v>
      </c>
      <c r="L112" s="78"/>
      <c r="M112" s="314">
        <v>45</v>
      </c>
      <c r="N112" s="314"/>
      <c r="O112" s="3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2" s="316"/>
      <c r="Q112" s="316"/>
      <c r="R112" s="316"/>
      <c r="S112" s="316"/>
      <c r="T112" s="79" t="s">
        <v>0</v>
      </c>
      <c r="U112" s="59">
        <v>0</v>
      </c>
      <c r="V112" s="60">
        <f>IFERROR(IF(U112="",0,CEILING((U112/$G112),1)*$G112),"")</f>
        <v>0</v>
      </c>
      <c r="W112" s="59">
        <v>0</v>
      </c>
      <c r="X112" s="60">
        <f>IFERROR(IF(W112="",0,CEILING((W112/$G112),1)*$G112),"")</f>
        <v>0</v>
      </c>
      <c r="Y112" s="59">
        <v>0</v>
      </c>
      <c r="Z112" s="60">
        <f>IFERROR(IF(Y112="",0,CEILING((Y112/$G112),1)*$G112),"")</f>
        <v>0</v>
      </c>
      <c r="AA112" s="59">
        <v>0</v>
      </c>
      <c r="AB112" s="60">
        <f>IFERROR(IF(AA112="",0,CEILING((AA112/$G112),1)*$G112),"")</f>
        <v>0</v>
      </c>
      <c r="AC112" s="61" t="str">
        <f>IF(IFERROR(ROUNDUP(V112/G112,0)*0.00902,0)+IFERROR(ROUNDUP(X112/G112,0)*0.00902,0)+IFERROR(ROUNDUP(Z112/G112,0)*0.00902,0)+IFERROR(ROUNDUP(AB112/G112,0)*0.00902,0)=0,"",IFERROR(ROUNDUP(V112/G112,0)*0.00902,0)+IFERROR(ROUNDUP(X112/G112,0)*0.00902,0)+IFERROR(ROUNDUP(Z112/G112,0)*0.00902,0)+IFERROR(ROUNDUP(AB112/G112,0)*0.00902,0))</f>
        <v/>
      </c>
      <c r="AD112" s="73" t="s">
        <v>57</v>
      </c>
      <c r="AE112" s="73" t="s">
        <v>57</v>
      </c>
      <c r="AF112" s="153" t="s">
        <v>184</v>
      </c>
      <c r="AG112" s="2"/>
      <c r="AH112" s="2"/>
      <c r="AI112" s="2"/>
      <c r="AJ112" s="2"/>
      <c r="AK112" s="2"/>
      <c r="AL112" s="56"/>
      <c r="AM112" s="56"/>
      <c r="AN112" s="56"/>
      <c r="AO112" s="2"/>
      <c r="AP112" s="2"/>
      <c r="AQ112" s="2"/>
      <c r="AR112" s="2"/>
      <c r="AS112" s="2"/>
      <c r="AT112" s="2"/>
      <c r="AU112" s="16"/>
      <c r="AV112" s="16"/>
      <c r="AW112" s="17"/>
      <c r="BB112" s="152" t="s">
        <v>65</v>
      </c>
      <c r="BO112" s="71">
        <f>IFERROR(U112*H112/G112,0)</f>
        <v>0</v>
      </c>
      <c r="BP112" s="71">
        <f>IFERROR(V112*H112/G112,0)</f>
        <v>0</v>
      </c>
      <c r="BQ112" s="71">
        <f>IFERROR(1/I112*(U112/G112),0)</f>
        <v>0</v>
      </c>
      <c r="BR112" s="71">
        <f>IFERROR(1/I112*(V112/G112),0)</f>
        <v>0</v>
      </c>
      <c r="BS112" s="71">
        <f>IFERROR(W112*H112/G112,0)</f>
        <v>0</v>
      </c>
      <c r="BT112" s="71">
        <f>IFERROR(X112*H112/G112,0)</f>
        <v>0</v>
      </c>
      <c r="BU112" s="71">
        <f>IFERROR(1/I112*(W112/G112),0)</f>
        <v>0</v>
      </c>
      <c r="BV112" s="71">
        <f>IFERROR(1/I112*(X112/G112),0)</f>
        <v>0</v>
      </c>
      <c r="BW112" s="71">
        <f>IFERROR(Y112*H112/G112,0)</f>
        <v>0</v>
      </c>
      <c r="BX112" s="71">
        <f>IFERROR(Z112*H112/G112,0)</f>
        <v>0</v>
      </c>
      <c r="BY112" s="71">
        <f>IFERROR(1/I112*(Y112/G112),0)</f>
        <v>0</v>
      </c>
      <c r="BZ112" s="71">
        <f>IFERROR(1/I112*(Z112/G112),0)</f>
        <v>0</v>
      </c>
      <c r="CA112" s="71">
        <f>IFERROR(AA112*H112/G112,0)</f>
        <v>0</v>
      </c>
      <c r="CB112" s="71">
        <f>IFERROR(AB112*H112/G112,0)</f>
        <v>0</v>
      </c>
      <c r="CC112" s="71">
        <f>IFERROR(1/I112*(AA112/G112),0)</f>
        <v>0</v>
      </c>
      <c r="CD112" s="71">
        <f>IFERROR(1/I112*(AB112/G112),0)</f>
        <v>0</v>
      </c>
    </row>
    <row r="113" spans="1:82" hidden="1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19" t="s">
        <v>43</v>
      </c>
      <c r="P113" s="320"/>
      <c r="Q113" s="320"/>
      <c r="R113" s="320"/>
      <c r="S113" s="320"/>
      <c r="T113" s="35" t="s">
        <v>42</v>
      </c>
      <c r="U113" s="45">
        <f>IFERROR(U112/G112,0)</f>
        <v>0</v>
      </c>
      <c r="V113" s="45">
        <f>IFERROR(V112/G112,0)</f>
        <v>0</v>
      </c>
      <c r="W113" s="45">
        <f>IFERROR(W112/G112,0)</f>
        <v>0</v>
      </c>
      <c r="X113" s="45">
        <f>IFERROR(X112/G112,0)</f>
        <v>0</v>
      </c>
      <c r="Y113" s="45">
        <f>IFERROR(Y112/G112,0)</f>
        <v>0</v>
      </c>
      <c r="Z113" s="45">
        <f>IFERROR(Z112/G112,0)</f>
        <v>0</v>
      </c>
      <c r="AA113" s="45">
        <f>IFERROR(AA112/G112,0)</f>
        <v>0</v>
      </c>
      <c r="AB113" s="45">
        <f>IFERROR(AB112/G112,0)</f>
        <v>0</v>
      </c>
      <c r="AC113" s="45">
        <f>IFERROR(IF(AC112="",0,AC112),0)</f>
        <v>0</v>
      </c>
      <c r="AD113" s="3"/>
      <c r="AE113" s="66"/>
      <c r="AF113" s="3"/>
      <c r="AG113" s="3"/>
      <c r="AK113" s="3"/>
      <c r="AN113" s="55"/>
      <c r="AO113" s="3"/>
      <c r="AP113" s="3"/>
      <c r="AQ113" s="2"/>
      <c r="AR113" s="2"/>
      <c r="AS113" s="2"/>
      <c r="AT113" s="2"/>
      <c r="AU113" s="16"/>
      <c r="AV113" s="16"/>
      <c r="AW113" s="17"/>
    </row>
    <row r="114" spans="1:82" hidden="1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19" t="s">
        <v>43</v>
      </c>
      <c r="P114" s="320"/>
      <c r="Q114" s="320"/>
      <c r="R114" s="320"/>
      <c r="S114" s="320"/>
      <c r="T114" s="35" t="s">
        <v>0</v>
      </c>
      <c r="U114" s="45">
        <f t="shared" ref="U114:AB114" si="17">IFERROR(SUM(U112:U112),0)</f>
        <v>0</v>
      </c>
      <c r="V114" s="45">
        <f t="shared" si="17"/>
        <v>0</v>
      </c>
      <c r="W114" s="45">
        <f t="shared" si="17"/>
        <v>0</v>
      </c>
      <c r="X114" s="45">
        <f t="shared" si="17"/>
        <v>0</v>
      </c>
      <c r="Y114" s="45">
        <f t="shared" si="17"/>
        <v>0</v>
      </c>
      <c r="Z114" s="45">
        <f t="shared" si="17"/>
        <v>0</v>
      </c>
      <c r="AA114" s="45">
        <f t="shared" si="17"/>
        <v>0</v>
      </c>
      <c r="AB114" s="45">
        <f t="shared" si="17"/>
        <v>0</v>
      </c>
      <c r="AC114" s="45" t="s">
        <v>57</v>
      </c>
      <c r="AD114" s="3"/>
      <c r="AE114" s="66"/>
      <c r="AF114" s="3"/>
      <c r="AG114" s="3"/>
      <c r="AK114" s="3"/>
      <c r="AN114" s="55"/>
      <c r="AO114" s="3"/>
      <c r="AP114" s="3"/>
      <c r="AQ114" s="2"/>
      <c r="AR114" s="2"/>
      <c r="AS114" s="2"/>
      <c r="AT114" s="2"/>
      <c r="AU114" s="16"/>
      <c r="AV114" s="16"/>
      <c r="AW114" s="17"/>
    </row>
    <row r="115" spans="1:82" ht="15" hidden="1" x14ac:dyDescent="0.25">
      <c r="A115" s="308" t="s">
        <v>185</v>
      </c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  <c r="AA115" s="305"/>
      <c r="AB115" s="305"/>
      <c r="AC115" s="305"/>
      <c r="AD115" s="305"/>
      <c r="AE115" s="306"/>
      <c r="AF115" s="310"/>
      <c r="AG115" s="2"/>
      <c r="AH115" s="2"/>
      <c r="AI115" s="2"/>
      <c r="AJ115" s="2"/>
      <c r="AK115" s="56"/>
      <c r="AL115" s="56"/>
      <c r="AM115" s="56"/>
      <c r="AN115" s="2"/>
      <c r="AO115" s="2"/>
      <c r="AP115" s="2"/>
      <c r="AQ115" s="2"/>
      <c r="AR115" s="2"/>
    </row>
    <row r="116" spans="1:82" ht="15" hidden="1" x14ac:dyDescent="0.25">
      <c r="A116" s="311" t="s">
        <v>94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09"/>
      <c r="Y116" s="309"/>
      <c r="Z116" s="309"/>
      <c r="AA116" s="305"/>
      <c r="AB116" s="305"/>
      <c r="AC116" s="305"/>
      <c r="AD116" s="305"/>
      <c r="AE116" s="306"/>
      <c r="AF116" s="313"/>
      <c r="AG116" s="2"/>
      <c r="AH116" s="2"/>
      <c r="AI116" s="2"/>
      <c r="AJ116" s="2"/>
      <c r="AK116" s="56"/>
      <c r="AL116" s="56"/>
      <c r="AM116" s="56"/>
      <c r="AN116" s="2"/>
      <c r="AO116" s="2"/>
      <c r="AP116" s="2"/>
      <c r="AQ116" s="2"/>
      <c r="AR116" s="2"/>
    </row>
    <row r="117" spans="1:82" hidden="1" x14ac:dyDescent="0.2">
      <c r="A117" s="73" t="s">
        <v>186</v>
      </c>
      <c r="B117" s="74" t="s">
        <v>187</v>
      </c>
      <c r="C117" s="74">
        <v>4301011594</v>
      </c>
      <c r="D117" s="74">
        <v>4680115883413</v>
      </c>
      <c r="E117" s="75">
        <v>0.37</v>
      </c>
      <c r="F117" s="76">
        <v>10</v>
      </c>
      <c r="G117" s="75">
        <v>3.7</v>
      </c>
      <c r="H117" s="75">
        <v>3.91</v>
      </c>
      <c r="I117" s="77">
        <v>132</v>
      </c>
      <c r="J117" s="77" t="s">
        <v>98</v>
      </c>
      <c r="K117" s="78" t="s">
        <v>97</v>
      </c>
      <c r="L117" s="78"/>
      <c r="M117" s="314">
        <v>55</v>
      </c>
      <c r="N117" s="314"/>
      <c r="O117" s="3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17" s="316"/>
      <c r="Q117" s="316"/>
      <c r="R117" s="316"/>
      <c r="S117" s="316"/>
      <c r="T117" s="79" t="s">
        <v>0</v>
      </c>
      <c r="U117" s="59">
        <v>0</v>
      </c>
      <c r="V117" s="60">
        <f>IFERROR(IF(U117="",0,CEILING((U117/$G117),1)*$G117),"")</f>
        <v>0</v>
      </c>
      <c r="W117" s="59">
        <v>0</v>
      </c>
      <c r="X117" s="60">
        <f>IFERROR(IF(W117="",0,CEILING((W117/$G117),1)*$G117),"")</f>
        <v>0</v>
      </c>
      <c r="Y117" s="59">
        <v>0</v>
      </c>
      <c r="Z117" s="60">
        <f>IFERROR(IF(Y117="",0,CEILING((Y117/$G117),1)*$G117),"")</f>
        <v>0</v>
      </c>
      <c r="AA117" s="59">
        <v>0</v>
      </c>
      <c r="AB117" s="60">
        <f>IFERROR(IF(AA117="",0,CEILING((AA117/$G117),1)*$G117),"")</f>
        <v>0</v>
      </c>
      <c r="AC117" s="61" t="str">
        <f>IF(IFERROR(ROUNDUP(V117/G117,0)*0.00902,0)+IFERROR(ROUNDUP(X117/G117,0)*0.00902,0)+IFERROR(ROUNDUP(Z117/G117,0)*0.00902,0)+IFERROR(ROUNDUP(AB117/G117,0)*0.00902,0)=0,"",IFERROR(ROUNDUP(V117/G117,0)*0.00902,0)+IFERROR(ROUNDUP(X117/G117,0)*0.00902,0)+IFERROR(ROUNDUP(Z117/G117,0)*0.00902,0)+IFERROR(ROUNDUP(AB117/G117,0)*0.00902,0))</f>
        <v/>
      </c>
      <c r="AD117" s="73" t="s">
        <v>57</v>
      </c>
      <c r="AE117" s="73" t="s">
        <v>57</v>
      </c>
      <c r="AF117" s="155" t="s">
        <v>188</v>
      </c>
      <c r="AG117" s="2"/>
      <c r="AH117" s="2"/>
      <c r="AI117" s="2"/>
      <c r="AJ117" s="2"/>
      <c r="AK117" s="2"/>
      <c r="AL117" s="56"/>
      <c r="AM117" s="56"/>
      <c r="AN117" s="56"/>
      <c r="AO117" s="2"/>
      <c r="AP117" s="2"/>
      <c r="AQ117" s="2"/>
      <c r="AR117" s="2"/>
      <c r="AS117" s="2"/>
      <c r="AT117" s="2"/>
      <c r="AU117" s="16"/>
      <c r="AV117" s="16"/>
      <c r="AW117" s="17"/>
      <c r="BB117" s="154" t="s">
        <v>65</v>
      </c>
      <c r="BO117" s="71">
        <f>IFERROR(U117*H117/G117,0)</f>
        <v>0</v>
      </c>
      <c r="BP117" s="71">
        <f>IFERROR(V117*H117/G117,0)</f>
        <v>0</v>
      </c>
      <c r="BQ117" s="71">
        <f>IFERROR(1/I117*(U117/G117),0)</f>
        <v>0</v>
      </c>
      <c r="BR117" s="71">
        <f>IFERROR(1/I117*(V117/G117),0)</f>
        <v>0</v>
      </c>
      <c r="BS117" s="71">
        <f>IFERROR(W117*H117/G117,0)</f>
        <v>0</v>
      </c>
      <c r="BT117" s="71">
        <f>IFERROR(X117*H117/G117,0)</f>
        <v>0</v>
      </c>
      <c r="BU117" s="71">
        <f>IFERROR(1/I117*(W117/G117),0)</f>
        <v>0</v>
      </c>
      <c r="BV117" s="71">
        <f>IFERROR(1/I117*(X117/G117),0)</f>
        <v>0</v>
      </c>
      <c r="BW117" s="71">
        <f>IFERROR(Y117*H117/G117,0)</f>
        <v>0</v>
      </c>
      <c r="BX117" s="71">
        <f>IFERROR(Z117*H117/G117,0)</f>
        <v>0</v>
      </c>
      <c r="BY117" s="71">
        <f>IFERROR(1/I117*(Y117/G117),0)</f>
        <v>0</v>
      </c>
      <c r="BZ117" s="71">
        <f>IFERROR(1/I117*(Z117/G117),0)</f>
        <v>0</v>
      </c>
      <c r="CA117" s="71">
        <f>IFERROR(AA117*H117/G117,0)</f>
        <v>0</v>
      </c>
      <c r="CB117" s="71">
        <f>IFERROR(AB117*H117/G117,0)</f>
        <v>0</v>
      </c>
      <c r="CC117" s="71">
        <f>IFERROR(1/I117*(AA117/G117),0)</f>
        <v>0</v>
      </c>
      <c r="CD117" s="71">
        <f>IFERROR(1/I117*(AB117/G117),0)</f>
        <v>0</v>
      </c>
    </row>
    <row r="118" spans="1:82" hidden="1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19" t="s">
        <v>43</v>
      </c>
      <c r="P118" s="320"/>
      <c r="Q118" s="320"/>
      <c r="R118" s="320"/>
      <c r="S118" s="320"/>
      <c r="T118" s="35" t="s">
        <v>42</v>
      </c>
      <c r="U118" s="45">
        <f>IFERROR(U117/G117,0)</f>
        <v>0</v>
      </c>
      <c r="V118" s="45">
        <f>IFERROR(V117/G117,0)</f>
        <v>0</v>
      </c>
      <c r="W118" s="45">
        <f>IFERROR(W117/G117,0)</f>
        <v>0</v>
      </c>
      <c r="X118" s="45">
        <f>IFERROR(X117/G117,0)</f>
        <v>0</v>
      </c>
      <c r="Y118" s="45">
        <f>IFERROR(Y117/G117,0)</f>
        <v>0</v>
      </c>
      <c r="Z118" s="45">
        <f>IFERROR(Z117/G117,0)</f>
        <v>0</v>
      </c>
      <c r="AA118" s="45">
        <f>IFERROR(AA117/G117,0)</f>
        <v>0</v>
      </c>
      <c r="AB118" s="45">
        <f>IFERROR(AB117/G117,0)</f>
        <v>0</v>
      </c>
      <c r="AC118" s="45">
        <f>IFERROR(IF(AC117="",0,AC117),0)</f>
        <v>0</v>
      </c>
      <c r="AD118" s="3"/>
      <c r="AE118" s="66"/>
      <c r="AF118" s="3"/>
      <c r="AG118" s="3"/>
      <c r="AK118" s="3"/>
      <c r="AN118" s="55"/>
      <c r="AO118" s="3"/>
      <c r="AP118" s="3"/>
      <c r="AQ118" s="2"/>
      <c r="AR118" s="2"/>
      <c r="AS118" s="2"/>
      <c r="AT118" s="2"/>
      <c r="AU118" s="16"/>
      <c r="AV118" s="16"/>
      <c r="AW118" s="17"/>
    </row>
    <row r="119" spans="1:82" hidden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19" t="s">
        <v>43</v>
      </c>
      <c r="P119" s="320"/>
      <c r="Q119" s="320"/>
      <c r="R119" s="320"/>
      <c r="S119" s="320"/>
      <c r="T119" s="35" t="s">
        <v>0</v>
      </c>
      <c r="U119" s="45">
        <f t="shared" ref="U119:AB119" si="18">IFERROR(SUM(U117:U117),0)</f>
        <v>0</v>
      </c>
      <c r="V119" s="45">
        <f t="shared" si="18"/>
        <v>0</v>
      </c>
      <c r="W119" s="45">
        <f t="shared" si="18"/>
        <v>0</v>
      </c>
      <c r="X119" s="45">
        <f t="shared" si="18"/>
        <v>0</v>
      </c>
      <c r="Y119" s="45">
        <f t="shared" si="18"/>
        <v>0</v>
      </c>
      <c r="Z119" s="45">
        <f t="shared" si="18"/>
        <v>0</v>
      </c>
      <c r="AA119" s="45">
        <f t="shared" si="18"/>
        <v>0</v>
      </c>
      <c r="AB119" s="45">
        <f t="shared" si="18"/>
        <v>0</v>
      </c>
      <c r="AC119" s="45" t="s">
        <v>57</v>
      </c>
      <c r="AD119" s="3"/>
      <c r="AE119" s="66"/>
      <c r="AF119" s="3"/>
      <c r="AG119" s="3"/>
      <c r="AK119" s="3"/>
      <c r="AN119" s="55"/>
      <c r="AO119" s="3"/>
      <c r="AP119" s="3"/>
      <c r="AQ119" s="2"/>
      <c r="AR119" s="2"/>
      <c r="AS119" s="2"/>
      <c r="AT119" s="2"/>
      <c r="AU119" s="16"/>
      <c r="AV119" s="16"/>
      <c r="AW119" s="17"/>
    </row>
    <row r="120" spans="1:82" ht="15" hidden="1" x14ac:dyDescent="0.25">
      <c r="A120" s="311" t="s">
        <v>104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09"/>
      <c r="Y120" s="309"/>
      <c r="Z120" s="309"/>
      <c r="AA120" s="305"/>
      <c r="AB120" s="305"/>
      <c r="AC120" s="305"/>
      <c r="AD120" s="305"/>
      <c r="AE120" s="306"/>
      <c r="AF120" s="313"/>
      <c r="AG120" s="2"/>
      <c r="AH120" s="2"/>
      <c r="AI120" s="2"/>
      <c r="AJ120" s="2"/>
      <c r="AK120" s="56"/>
      <c r="AL120" s="56"/>
      <c r="AM120" s="56"/>
      <c r="AN120" s="2"/>
      <c r="AO120" s="2"/>
      <c r="AP120" s="2"/>
      <c r="AQ120" s="2"/>
      <c r="AR120" s="2"/>
    </row>
    <row r="121" spans="1:82" hidden="1" x14ac:dyDescent="0.2">
      <c r="A121" s="73" t="s">
        <v>189</v>
      </c>
      <c r="B121" s="74" t="s">
        <v>190</v>
      </c>
      <c r="C121" s="74">
        <v>4301031377</v>
      </c>
      <c r="D121" s="74">
        <v>4680115882881</v>
      </c>
      <c r="E121" s="75">
        <v>0.28000000000000003</v>
      </c>
      <c r="F121" s="76">
        <v>6</v>
      </c>
      <c r="G121" s="75">
        <v>1.68</v>
      </c>
      <c r="H121" s="75">
        <v>1.81</v>
      </c>
      <c r="I121" s="77">
        <v>234</v>
      </c>
      <c r="J121" s="77" t="s">
        <v>108</v>
      </c>
      <c r="K121" s="78" t="s">
        <v>107</v>
      </c>
      <c r="L121" s="78"/>
      <c r="M121" s="314">
        <v>40</v>
      </c>
      <c r="N121" s="314"/>
      <c r="O121" s="348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1" s="316"/>
      <c r="Q121" s="316"/>
      <c r="R121" s="316"/>
      <c r="S121" s="316"/>
      <c r="T121" s="79" t="s">
        <v>0</v>
      </c>
      <c r="U121" s="59">
        <v>0</v>
      </c>
      <c r="V121" s="60">
        <f>IFERROR(IF(U121="",0,CEILING((U121/$G121),1)*$G121),"")</f>
        <v>0</v>
      </c>
      <c r="W121" s="59">
        <v>0</v>
      </c>
      <c r="X121" s="60">
        <f>IFERROR(IF(W121="",0,CEILING((W121/$G121),1)*$G121),"")</f>
        <v>0</v>
      </c>
      <c r="Y121" s="59">
        <v>0</v>
      </c>
      <c r="Z121" s="60">
        <f>IFERROR(IF(Y121="",0,CEILING((Y121/$G121),1)*$G121),"")</f>
        <v>0</v>
      </c>
      <c r="AA121" s="59">
        <v>0</v>
      </c>
      <c r="AB121" s="60">
        <f>IFERROR(IF(AA121="",0,CEILING((AA121/$G121),1)*$G121),"")</f>
        <v>0</v>
      </c>
      <c r="AC121" s="61" t="str">
        <f>IF(IFERROR(ROUNDUP(V121/G121,0)*0.00502,0)+IFERROR(ROUNDUP(X121/G121,0)*0.00502,0)+IFERROR(ROUNDUP(Z121/G121,0)*0.00502,0)+IFERROR(ROUNDUP(AB121/G121,0)*0.00502,0)=0,"",IFERROR(ROUNDUP(V121/G121,0)*0.00502,0)+IFERROR(ROUNDUP(X121/G121,0)*0.00502,0)+IFERROR(ROUNDUP(Z121/G121,0)*0.00502,0)+IFERROR(ROUNDUP(AB121/G121,0)*0.00502,0))</f>
        <v/>
      </c>
      <c r="AD121" s="73" t="s">
        <v>57</v>
      </c>
      <c r="AE121" s="73" t="s">
        <v>57</v>
      </c>
      <c r="AF121" s="157" t="s">
        <v>191</v>
      </c>
      <c r="AG121" s="2"/>
      <c r="AH121" s="2"/>
      <c r="AI121" s="2"/>
      <c r="AJ121" s="2"/>
      <c r="AK121" s="2"/>
      <c r="AL121" s="56"/>
      <c r="AM121" s="56"/>
      <c r="AN121" s="56"/>
      <c r="AO121" s="2"/>
      <c r="AP121" s="2"/>
      <c r="AQ121" s="2"/>
      <c r="AR121" s="2"/>
      <c r="AS121" s="2"/>
      <c r="AT121" s="2"/>
      <c r="AU121" s="16"/>
      <c r="AV121" s="16"/>
      <c r="AW121" s="17"/>
      <c r="BB121" s="156" t="s">
        <v>65</v>
      </c>
      <c r="BO121" s="71">
        <f>IFERROR(U121*H121/G121,0)</f>
        <v>0</v>
      </c>
      <c r="BP121" s="71">
        <f>IFERROR(V121*H121/G121,0)</f>
        <v>0</v>
      </c>
      <c r="BQ121" s="71">
        <f>IFERROR(1/I121*(U121/G121),0)</f>
        <v>0</v>
      </c>
      <c r="BR121" s="71">
        <f>IFERROR(1/I121*(V121/G121),0)</f>
        <v>0</v>
      </c>
      <c r="BS121" s="71">
        <f>IFERROR(W121*H121/G121,0)</f>
        <v>0</v>
      </c>
      <c r="BT121" s="71">
        <f>IFERROR(X121*H121/G121,0)</f>
        <v>0</v>
      </c>
      <c r="BU121" s="71">
        <f>IFERROR(1/I121*(W121/G121),0)</f>
        <v>0</v>
      </c>
      <c r="BV121" s="71">
        <f>IFERROR(1/I121*(X121/G121),0)</f>
        <v>0</v>
      </c>
      <c r="BW121" s="71">
        <f>IFERROR(Y121*H121/G121,0)</f>
        <v>0</v>
      </c>
      <c r="BX121" s="71">
        <f>IFERROR(Z121*H121/G121,0)</f>
        <v>0</v>
      </c>
      <c r="BY121" s="71">
        <f>IFERROR(1/I121*(Y121/G121),0)</f>
        <v>0</v>
      </c>
      <c r="BZ121" s="71">
        <f>IFERROR(1/I121*(Z121/G121),0)</f>
        <v>0</v>
      </c>
      <c r="CA121" s="71">
        <f>IFERROR(AA121*H121/G121,0)</f>
        <v>0</v>
      </c>
      <c r="CB121" s="71">
        <f>IFERROR(AB121*H121/G121,0)</f>
        <v>0</v>
      </c>
      <c r="CC121" s="71">
        <f>IFERROR(1/I121*(AA121/G121),0)</f>
        <v>0</v>
      </c>
      <c r="CD121" s="71">
        <f>IFERROR(1/I121*(AB121/G121),0)</f>
        <v>0</v>
      </c>
    </row>
    <row r="122" spans="1:82" hidden="1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19" t="s">
        <v>43</v>
      </c>
      <c r="P122" s="320"/>
      <c r="Q122" s="320"/>
      <c r="R122" s="320"/>
      <c r="S122" s="320"/>
      <c r="T122" s="35" t="s">
        <v>42</v>
      </c>
      <c r="U122" s="45">
        <f>IFERROR(U121/G121,0)</f>
        <v>0</v>
      </c>
      <c r="V122" s="45">
        <f>IFERROR(V121/G121,0)</f>
        <v>0</v>
      </c>
      <c r="W122" s="45">
        <f>IFERROR(W121/G121,0)</f>
        <v>0</v>
      </c>
      <c r="X122" s="45">
        <f>IFERROR(X121/G121,0)</f>
        <v>0</v>
      </c>
      <c r="Y122" s="45">
        <f>IFERROR(Y121/G121,0)</f>
        <v>0</v>
      </c>
      <c r="Z122" s="45">
        <f>IFERROR(Z121/G121,0)</f>
        <v>0</v>
      </c>
      <c r="AA122" s="45">
        <f>IFERROR(AA121/G121,0)</f>
        <v>0</v>
      </c>
      <c r="AB122" s="45">
        <f>IFERROR(AB121/G121,0)</f>
        <v>0</v>
      </c>
      <c r="AC122" s="45">
        <f>IFERROR(IF(AC121="",0,AC121),0)</f>
        <v>0</v>
      </c>
      <c r="AD122" s="3"/>
      <c r="AE122" s="66"/>
      <c r="AF122" s="3"/>
      <c r="AG122" s="3"/>
      <c r="AK122" s="3"/>
      <c r="AN122" s="55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idden="1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19" t="s">
        <v>43</v>
      </c>
      <c r="P123" s="320"/>
      <c r="Q123" s="320"/>
      <c r="R123" s="320"/>
      <c r="S123" s="320"/>
      <c r="T123" s="35" t="s">
        <v>0</v>
      </c>
      <c r="U123" s="45">
        <f t="shared" ref="U123:AB123" si="19">IFERROR(SUM(U121:U121),0)</f>
        <v>0</v>
      </c>
      <c r="V123" s="45">
        <f t="shared" si="19"/>
        <v>0</v>
      </c>
      <c r="W123" s="45">
        <f t="shared" si="19"/>
        <v>0</v>
      </c>
      <c r="X123" s="45">
        <f t="shared" si="19"/>
        <v>0</v>
      </c>
      <c r="Y123" s="45">
        <f t="shared" si="19"/>
        <v>0</v>
      </c>
      <c r="Z123" s="45">
        <f t="shared" si="19"/>
        <v>0</v>
      </c>
      <c r="AA123" s="45">
        <f t="shared" si="19"/>
        <v>0</v>
      </c>
      <c r="AB123" s="45">
        <f t="shared" si="19"/>
        <v>0</v>
      </c>
      <c r="AC123" s="45" t="s">
        <v>57</v>
      </c>
      <c r="AD123" s="3"/>
      <c r="AE123" s="66"/>
      <c r="AF123" s="3"/>
      <c r="AG123" s="3"/>
      <c r="AK123" s="3"/>
      <c r="AN123" s="55"/>
      <c r="AO123" s="3"/>
      <c r="AP123" s="3"/>
      <c r="AQ123" s="2"/>
      <c r="AR123" s="2"/>
      <c r="AS123" s="2"/>
      <c r="AT123" s="2"/>
      <c r="AU123" s="16"/>
      <c r="AV123" s="16"/>
      <c r="AW123" s="17"/>
    </row>
    <row r="124" spans="1:82" ht="15" hidden="1" x14ac:dyDescent="0.25">
      <c r="A124" s="308" t="s">
        <v>192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  <c r="AA124" s="305"/>
      <c r="AB124" s="305"/>
      <c r="AC124" s="305"/>
      <c r="AD124" s="305"/>
      <c r="AE124" s="306"/>
      <c r="AF124" s="310"/>
      <c r="AG124" s="2"/>
      <c r="AH124" s="2"/>
      <c r="AI124" s="2"/>
      <c r="AJ124" s="2"/>
      <c r="AK124" s="56"/>
      <c r="AL124" s="56"/>
      <c r="AM124" s="56"/>
      <c r="AN124" s="2"/>
      <c r="AO124" s="2"/>
      <c r="AP124" s="2"/>
      <c r="AQ124" s="2"/>
      <c r="AR124" s="2"/>
    </row>
    <row r="125" spans="1:82" ht="15" hidden="1" x14ac:dyDescent="0.25">
      <c r="A125" s="311" t="s">
        <v>104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09"/>
      <c r="Y125" s="309"/>
      <c r="Z125" s="309"/>
      <c r="AA125" s="305"/>
      <c r="AB125" s="305"/>
      <c r="AC125" s="305"/>
      <c r="AD125" s="305"/>
      <c r="AE125" s="306"/>
      <c r="AF125" s="313"/>
      <c r="AG125" s="2"/>
      <c r="AH125" s="2"/>
      <c r="AI125" s="2"/>
      <c r="AJ125" s="2"/>
      <c r="AK125" s="56"/>
      <c r="AL125" s="56"/>
      <c r="AM125" s="56"/>
      <c r="AN125" s="2"/>
      <c r="AO125" s="2"/>
      <c r="AP125" s="2"/>
      <c r="AQ125" s="2"/>
      <c r="AR125" s="2"/>
    </row>
    <row r="126" spans="1:82" x14ac:dyDescent="0.2">
      <c r="A126" s="73" t="s">
        <v>193</v>
      </c>
      <c r="B126" s="74" t="s">
        <v>194</v>
      </c>
      <c r="C126" s="74">
        <v>4301031301</v>
      </c>
      <c r="D126" s="74">
        <v>4680115884700</v>
      </c>
      <c r="E126" s="75">
        <v>0.57999999999999996</v>
      </c>
      <c r="F126" s="76">
        <v>6</v>
      </c>
      <c r="G126" s="75">
        <v>3.48</v>
      </c>
      <c r="H126" s="75">
        <v>3.66</v>
      </c>
      <c r="I126" s="77">
        <v>182</v>
      </c>
      <c r="J126" s="77" t="s">
        <v>86</v>
      </c>
      <c r="K126" s="78" t="s">
        <v>107</v>
      </c>
      <c r="L126" s="78"/>
      <c r="M126" s="314">
        <v>40</v>
      </c>
      <c r="N126" s="314"/>
      <c r="O126" s="34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6" s="316"/>
      <c r="Q126" s="316"/>
      <c r="R126" s="316"/>
      <c r="S126" s="316"/>
      <c r="T126" s="79" t="s">
        <v>0</v>
      </c>
      <c r="U126" s="59">
        <v>0</v>
      </c>
      <c r="V126" s="60">
        <f>IFERROR(IF(U126="",0,CEILING((U126/$G126),1)*$G126),"")</f>
        <v>0</v>
      </c>
      <c r="W126" s="59">
        <v>240</v>
      </c>
      <c r="X126" s="60">
        <f>IFERROR(IF(W126="",0,CEILING((W126/$G126),1)*$G126),"")</f>
        <v>240.12</v>
      </c>
      <c r="Y126" s="59">
        <v>0</v>
      </c>
      <c r="Z126" s="60">
        <f>IFERROR(IF(Y126="",0,CEILING((Y126/$G126),1)*$G126),"")</f>
        <v>0</v>
      </c>
      <c r="AA126" s="59">
        <v>0</v>
      </c>
      <c r="AB126" s="60">
        <f>IFERROR(IF(AA126="",0,CEILING((AA126/$G126),1)*$G126),"")</f>
        <v>0</v>
      </c>
      <c r="AC126" s="61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>0.44919000000000003</v>
      </c>
      <c r="AD126" s="73" t="s">
        <v>57</v>
      </c>
      <c r="AE126" s="73" t="s">
        <v>57</v>
      </c>
      <c r="AF126" s="159" t="s">
        <v>195</v>
      </c>
      <c r="AG126" s="2"/>
      <c r="AH126" s="2"/>
      <c r="AI126" s="2"/>
      <c r="AJ126" s="2"/>
      <c r="AK126" s="2"/>
      <c r="AL126" s="56"/>
      <c r="AM126" s="56"/>
      <c r="AN126" s="56"/>
      <c r="AO126" s="2"/>
      <c r="AP126" s="2"/>
      <c r="AQ126" s="2"/>
      <c r="AR126" s="2"/>
      <c r="AS126" s="2"/>
      <c r="AT126" s="2"/>
      <c r="AU126" s="16"/>
      <c r="AV126" s="16"/>
      <c r="AW126" s="17"/>
      <c r="BB126" s="158" t="s">
        <v>65</v>
      </c>
      <c r="BO126" s="71">
        <f>IFERROR(U126*H126/G126,0)</f>
        <v>0</v>
      </c>
      <c r="BP126" s="71">
        <f>IFERROR(V126*H126/G126,0)</f>
        <v>0</v>
      </c>
      <c r="BQ126" s="71">
        <f>IFERROR(1/I126*(U126/G126),0)</f>
        <v>0</v>
      </c>
      <c r="BR126" s="71">
        <f>IFERROR(1/I126*(V126/G126),0)</f>
        <v>0</v>
      </c>
      <c r="BS126" s="71">
        <f>IFERROR(W126*H126/G126,0)</f>
        <v>252.41379310344831</v>
      </c>
      <c r="BT126" s="71">
        <f>IFERROR(X126*H126/G126,0)</f>
        <v>252.54</v>
      </c>
      <c r="BU126" s="71">
        <f>IFERROR(1/I126*(W126/G126),0)</f>
        <v>0.37893141341417208</v>
      </c>
      <c r="BV126" s="71">
        <f>IFERROR(1/I126*(X126/G126),0)</f>
        <v>0.37912087912087916</v>
      </c>
      <c r="BW126" s="71">
        <f>IFERROR(Y126*H126/G126,0)</f>
        <v>0</v>
      </c>
      <c r="BX126" s="71">
        <f>IFERROR(Z126*H126/G126,0)</f>
        <v>0</v>
      </c>
      <c r="BY126" s="71">
        <f>IFERROR(1/I126*(Y126/G126),0)</f>
        <v>0</v>
      </c>
      <c r="BZ126" s="71">
        <f>IFERROR(1/I126*(Z126/G126),0)</f>
        <v>0</v>
      </c>
      <c r="CA126" s="71">
        <f>IFERROR(AA126*H126/G126,0)</f>
        <v>0</v>
      </c>
      <c r="CB126" s="71">
        <f>IFERROR(AB126*H126/G126,0)</f>
        <v>0</v>
      </c>
      <c r="CC126" s="71">
        <f>IFERROR(1/I126*(AA126/G126),0)</f>
        <v>0</v>
      </c>
      <c r="CD126" s="71">
        <f>IFERROR(1/I126*(AB126/G126),0)</f>
        <v>0</v>
      </c>
    </row>
    <row r="127" spans="1:82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19" t="s">
        <v>43</v>
      </c>
      <c r="P127" s="320"/>
      <c r="Q127" s="320"/>
      <c r="R127" s="320"/>
      <c r="S127" s="320"/>
      <c r="T127" s="35" t="s">
        <v>42</v>
      </c>
      <c r="U127" s="45">
        <f>IFERROR(U126/G126,0)</f>
        <v>0</v>
      </c>
      <c r="V127" s="45">
        <f>IFERROR(V126/G126,0)</f>
        <v>0</v>
      </c>
      <c r="W127" s="45">
        <f>IFERROR(W126/G126,0)</f>
        <v>68.965517241379317</v>
      </c>
      <c r="X127" s="45">
        <f>IFERROR(X126/G126,0)</f>
        <v>69</v>
      </c>
      <c r="Y127" s="45">
        <f>IFERROR(Y126/G126,0)</f>
        <v>0</v>
      </c>
      <c r="Z127" s="45">
        <f>IFERROR(Z126/G126,0)</f>
        <v>0</v>
      </c>
      <c r="AA127" s="45">
        <f>IFERROR(AA126/G126,0)</f>
        <v>0</v>
      </c>
      <c r="AB127" s="45">
        <f>IFERROR(AB126/G126,0)</f>
        <v>0</v>
      </c>
      <c r="AC127" s="45">
        <f>IFERROR(IF(AC126="",0,AC126),0)</f>
        <v>0.44919000000000003</v>
      </c>
      <c r="AD127" s="3"/>
      <c r="AE127" s="66"/>
      <c r="AF127" s="3"/>
      <c r="AG127" s="3"/>
      <c r="AK127" s="3"/>
      <c r="AN127" s="55"/>
      <c r="AO127" s="3"/>
      <c r="AP127" s="3"/>
      <c r="AQ127" s="2"/>
      <c r="AR127" s="2"/>
      <c r="AS127" s="2"/>
      <c r="AT127" s="2"/>
      <c r="AU127" s="16"/>
      <c r="AV127" s="16"/>
      <c r="AW127" s="17"/>
    </row>
    <row r="128" spans="1:82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19" t="s">
        <v>43</v>
      </c>
      <c r="P128" s="320"/>
      <c r="Q128" s="320"/>
      <c r="R128" s="320"/>
      <c r="S128" s="320"/>
      <c r="T128" s="35" t="s">
        <v>0</v>
      </c>
      <c r="U128" s="45">
        <f t="shared" ref="U128:AB128" si="20">IFERROR(SUM(U126:U126),0)</f>
        <v>0</v>
      </c>
      <c r="V128" s="45">
        <f t="shared" si="20"/>
        <v>0</v>
      </c>
      <c r="W128" s="45">
        <f t="shared" si="20"/>
        <v>240</v>
      </c>
      <c r="X128" s="45">
        <f t="shared" si="20"/>
        <v>240.12</v>
      </c>
      <c r="Y128" s="45">
        <f t="shared" si="20"/>
        <v>0</v>
      </c>
      <c r="Z128" s="45">
        <f t="shared" si="20"/>
        <v>0</v>
      </c>
      <c r="AA128" s="45">
        <f t="shared" si="20"/>
        <v>0</v>
      </c>
      <c r="AB128" s="45">
        <f t="shared" si="20"/>
        <v>0</v>
      </c>
      <c r="AC128" s="45" t="s">
        <v>57</v>
      </c>
      <c r="AD128" s="3"/>
      <c r="AE128" s="66"/>
      <c r="AF128" s="3"/>
      <c r="AG128" s="3"/>
      <c r="AK128" s="3"/>
      <c r="AN128" s="55"/>
      <c r="AO128" s="3"/>
      <c r="AP128" s="3"/>
      <c r="AQ128" s="2"/>
      <c r="AR128" s="2"/>
      <c r="AS128" s="2"/>
      <c r="AT128" s="2"/>
      <c r="AU128" s="16"/>
      <c r="AV128" s="16"/>
      <c r="AW128" s="17"/>
    </row>
    <row r="129" spans="1:82" ht="15" hidden="1" x14ac:dyDescent="0.25">
      <c r="A129" s="308" t="s">
        <v>196</v>
      </c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  <c r="AA129" s="305"/>
      <c r="AB129" s="305"/>
      <c r="AC129" s="305"/>
      <c r="AD129" s="305"/>
      <c r="AE129" s="306"/>
      <c r="AF129" s="310"/>
      <c r="AG129" s="2"/>
      <c r="AH129" s="2"/>
      <c r="AI129" s="2"/>
      <c r="AJ129" s="2"/>
      <c r="AK129" s="56"/>
      <c r="AL129" s="56"/>
      <c r="AM129" s="56"/>
      <c r="AN129" s="2"/>
      <c r="AO129" s="2"/>
      <c r="AP129" s="2"/>
      <c r="AQ129" s="2"/>
      <c r="AR129" s="2"/>
    </row>
    <row r="130" spans="1:82" ht="15" hidden="1" x14ac:dyDescent="0.25">
      <c r="A130" s="311" t="s">
        <v>94</v>
      </c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2"/>
      <c r="N130" s="312"/>
      <c r="O130" s="312"/>
      <c r="P130" s="312"/>
      <c r="Q130" s="312"/>
      <c r="R130" s="312"/>
      <c r="S130" s="312"/>
      <c r="T130" s="312"/>
      <c r="U130" s="312"/>
      <c r="V130" s="312"/>
      <c r="W130" s="312"/>
      <c r="X130" s="309"/>
      <c r="Y130" s="309"/>
      <c r="Z130" s="309"/>
      <c r="AA130" s="305"/>
      <c r="AB130" s="305"/>
      <c r="AC130" s="305"/>
      <c r="AD130" s="305"/>
      <c r="AE130" s="306"/>
      <c r="AF130" s="313"/>
      <c r="AG130" s="2"/>
      <c r="AH130" s="2"/>
      <c r="AI130" s="2"/>
      <c r="AJ130" s="2"/>
      <c r="AK130" s="56"/>
      <c r="AL130" s="56"/>
      <c r="AM130" s="56"/>
      <c r="AN130" s="2"/>
      <c r="AO130" s="2"/>
      <c r="AP130" s="2"/>
      <c r="AQ130" s="2"/>
      <c r="AR130" s="2"/>
    </row>
    <row r="131" spans="1:82" hidden="1" x14ac:dyDescent="0.2">
      <c r="A131" s="73" t="s">
        <v>197</v>
      </c>
      <c r="B131" s="74" t="s">
        <v>198</v>
      </c>
      <c r="C131" s="74">
        <v>4301011656</v>
      </c>
      <c r="D131" s="74">
        <v>4680115885998</v>
      </c>
      <c r="E131" s="75">
        <v>0.9</v>
      </c>
      <c r="F131" s="76">
        <v>6</v>
      </c>
      <c r="G131" s="75">
        <v>5.4</v>
      </c>
      <c r="H131" s="75">
        <v>5.76</v>
      </c>
      <c r="I131" s="77">
        <v>104</v>
      </c>
      <c r="J131" s="77" t="s">
        <v>133</v>
      </c>
      <c r="K131" s="78" t="s">
        <v>97</v>
      </c>
      <c r="L131" s="78"/>
      <c r="M131" s="314">
        <v>55</v>
      </c>
      <c r="N131" s="314"/>
      <c r="O131" s="350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1" s="316"/>
      <c r="Q131" s="316"/>
      <c r="R131" s="316"/>
      <c r="S131" s="316"/>
      <c r="T131" s="79" t="s">
        <v>0</v>
      </c>
      <c r="U131" s="59">
        <v>0</v>
      </c>
      <c r="V131" s="60">
        <f>IFERROR(IF(U131="",0,CEILING((U131/$G131),1)*$G131),"")</f>
        <v>0</v>
      </c>
      <c r="W131" s="59">
        <v>0</v>
      </c>
      <c r="X131" s="60">
        <f>IFERROR(IF(W131="",0,CEILING((W131/$G131),1)*$G131),"")</f>
        <v>0</v>
      </c>
      <c r="Y131" s="59">
        <v>0</v>
      </c>
      <c r="Z131" s="60">
        <f>IFERROR(IF(Y131="",0,CEILING((Y131/$G131),1)*$G131),"")</f>
        <v>0</v>
      </c>
      <c r="AA131" s="59">
        <v>0</v>
      </c>
      <c r="AB131" s="60">
        <f>IFERROR(IF(AA131="",0,CEILING((AA131/$G131),1)*$G131),"")</f>
        <v>0</v>
      </c>
      <c r="AC131" s="61" t="str">
        <f>IF(IFERROR(ROUNDUP(V131/G131,0)*0.01196,0)+IFERROR(ROUNDUP(X131/G131,0)*0.01196,0)+IFERROR(ROUNDUP(Z131/G131,0)*0.01196,0)+IFERROR(ROUNDUP(AB131/G131,0)*0.01196,0)=0,"",IFERROR(ROUNDUP(V131/G131,0)*0.01196,0)+IFERROR(ROUNDUP(X131/G131,0)*0.01196,0)+IFERROR(ROUNDUP(Z131/G131,0)*0.01196,0)+IFERROR(ROUNDUP(AB131/G131,0)*0.01196,0))</f>
        <v/>
      </c>
      <c r="AD131" s="73" t="s">
        <v>57</v>
      </c>
      <c r="AE131" s="73" t="s">
        <v>57</v>
      </c>
      <c r="AF131" s="161" t="s">
        <v>199</v>
      </c>
      <c r="AG131" s="2"/>
      <c r="AH131" s="2"/>
      <c r="AI131" s="2"/>
      <c r="AJ131" s="2"/>
      <c r="AK131" s="2"/>
      <c r="AL131" s="56"/>
      <c r="AM131" s="56"/>
      <c r="AN131" s="56"/>
      <c r="AO131" s="2"/>
      <c r="AP131" s="2"/>
      <c r="AQ131" s="2"/>
      <c r="AR131" s="2"/>
      <c r="AS131" s="2"/>
      <c r="AT131" s="2"/>
      <c r="AU131" s="16"/>
      <c r="AV131" s="16"/>
      <c r="AW131" s="17"/>
      <c r="BB131" s="160" t="s">
        <v>65</v>
      </c>
      <c r="BO131" s="71">
        <f>IFERROR(U131*H131/G131,0)</f>
        <v>0</v>
      </c>
      <c r="BP131" s="71">
        <f>IFERROR(V131*H131/G131,0)</f>
        <v>0</v>
      </c>
      <c r="BQ131" s="71">
        <f>IFERROR(1/I131*(U131/G131),0)</f>
        <v>0</v>
      </c>
      <c r="BR131" s="71">
        <f>IFERROR(1/I131*(V131/G131),0)</f>
        <v>0</v>
      </c>
      <c r="BS131" s="71">
        <f>IFERROR(W131*H131/G131,0)</f>
        <v>0</v>
      </c>
      <c r="BT131" s="71">
        <f>IFERROR(X131*H131/G131,0)</f>
        <v>0</v>
      </c>
      <c r="BU131" s="71">
        <f>IFERROR(1/I131*(W131/G131),0)</f>
        <v>0</v>
      </c>
      <c r="BV131" s="71">
        <f>IFERROR(1/I131*(X131/G131),0)</f>
        <v>0</v>
      </c>
      <c r="BW131" s="71">
        <f>IFERROR(Y131*H131/G131,0)</f>
        <v>0</v>
      </c>
      <c r="BX131" s="71">
        <f>IFERROR(Z131*H131/G131,0)</f>
        <v>0</v>
      </c>
      <c r="BY131" s="71">
        <f>IFERROR(1/I131*(Y131/G131),0)</f>
        <v>0</v>
      </c>
      <c r="BZ131" s="71">
        <f>IFERROR(1/I131*(Z131/G131),0)</f>
        <v>0</v>
      </c>
      <c r="CA131" s="71">
        <f>IFERROR(AA131*H131/G131,0)</f>
        <v>0</v>
      </c>
      <c r="CB131" s="71">
        <f>IFERROR(AB131*H131/G131,0)</f>
        <v>0</v>
      </c>
      <c r="CC131" s="71">
        <f>IFERROR(1/I131*(AA131/G131),0)</f>
        <v>0</v>
      </c>
      <c r="CD131" s="71">
        <f>IFERROR(1/I131*(AB131/G131),0)</f>
        <v>0</v>
      </c>
    </row>
    <row r="132" spans="1:82" hidden="1" x14ac:dyDescent="0.2">
      <c r="A132" s="73" t="s">
        <v>200</v>
      </c>
      <c r="B132" s="74" t="s">
        <v>201</v>
      </c>
      <c r="C132" s="74">
        <v>4301011658</v>
      </c>
      <c r="D132" s="74">
        <v>4680115886025</v>
      </c>
      <c r="E132" s="75">
        <v>0.4</v>
      </c>
      <c r="F132" s="76">
        <v>10</v>
      </c>
      <c r="G132" s="75">
        <v>4</v>
      </c>
      <c r="H132" s="75">
        <v>4.21</v>
      </c>
      <c r="I132" s="77">
        <v>132</v>
      </c>
      <c r="J132" s="77" t="s">
        <v>98</v>
      </c>
      <c r="K132" s="78" t="s">
        <v>97</v>
      </c>
      <c r="L132" s="78"/>
      <c r="M132" s="314">
        <v>55</v>
      </c>
      <c r="N132" s="314"/>
      <c r="O132" s="351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2" s="316"/>
      <c r="Q132" s="316"/>
      <c r="R132" s="316"/>
      <c r="S132" s="316"/>
      <c r="T132" s="79" t="s">
        <v>0</v>
      </c>
      <c r="U132" s="59">
        <v>0</v>
      </c>
      <c r="V132" s="60">
        <f>IFERROR(IF(U132="",0,CEILING((U132/$G132),1)*$G132),"")</f>
        <v>0</v>
      </c>
      <c r="W132" s="59">
        <v>0</v>
      </c>
      <c r="X132" s="60">
        <f>IFERROR(IF(W132="",0,CEILING((W132/$G132),1)*$G132),"")</f>
        <v>0</v>
      </c>
      <c r="Y132" s="59">
        <v>0</v>
      </c>
      <c r="Z132" s="60">
        <f>IFERROR(IF(Y132="",0,CEILING((Y132/$G132),1)*$G132),"")</f>
        <v>0</v>
      </c>
      <c r="AA132" s="59">
        <v>0</v>
      </c>
      <c r="AB132" s="60">
        <f>IFERROR(IF(AA132="",0,CEILING((AA132/$G132),1)*$G132),"")</f>
        <v>0</v>
      </c>
      <c r="AC132" s="61" t="str">
        <f>IF(IFERROR(ROUNDUP(V132/G132,0)*0.00902,0)+IFERROR(ROUNDUP(X132/G132,0)*0.00902,0)+IFERROR(ROUNDUP(Z132/G132,0)*0.00902,0)+IFERROR(ROUNDUP(AB132/G132,0)*0.00902,0)=0,"",IFERROR(ROUNDUP(V132/G132,0)*0.00902,0)+IFERROR(ROUNDUP(X132/G132,0)*0.00902,0)+IFERROR(ROUNDUP(Z132/G132,0)*0.00902,0)+IFERROR(ROUNDUP(AB132/G132,0)*0.00902,0))</f>
        <v/>
      </c>
      <c r="AD132" s="73" t="s">
        <v>57</v>
      </c>
      <c r="AE132" s="73" t="s">
        <v>57</v>
      </c>
      <c r="AF132" s="163" t="s">
        <v>202</v>
      </c>
      <c r="AG132" s="2"/>
      <c r="AH132" s="2"/>
      <c r="AI132" s="2"/>
      <c r="AJ132" s="2"/>
      <c r="AK132" s="2"/>
      <c r="AL132" s="56"/>
      <c r="AM132" s="56"/>
      <c r="AN132" s="56"/>
      <c r="AO132" s="2"/>
      <c r="AP132" s="2"/>
      <c r="AQ132" s="2"/>
      <c r="AR132" s="2"/>
      <c r="AS132" s="2"/>
      <c r="AT132" s="2"/>
      <c r="AU132" s="16"/>
      <c r="AV132" s="16"/>
      <c r="AW132" s="17"/>
      <c r="BB132" s="162" t="s">
        <v>65</v>
      </c>
      <c r="BO132" s="71">
        <f>IFERROR(U132*H132/G132,0)</f>
        <v>0</v>
      </c>
      <c r="BP132" s="71">
        <f>IFERROR(V132*H132/G132,0)</f>
        <v>0</v>
      </c>
      <c r="BQ132" s="71">
        <f>IFERROR(1/I132*(U132/G132),0)</f>
        <v>0</v>
      </c>
      <c r="BR132" s="71">
        <f>IFERROR(1/I132*(V132/G132),0)</f>
        <v>0</v>
      </c>
      <c r="BS132" s="71">
        <f>IFERROR(W132*H132/G132,0)</f>
        <v>0</v>
      </c>
      <c r="BT132" s="71">
        <f>IFERROR(X132*H132/G132,0)</f>
        <v>0</v>
      </c>
      <c r="BU132" s="71">
        <f>IFERROR(1/I132*(W132/G132),0)</f>
        <v>0</v>
      </c>
      <c r="BV132" s="71">
        <f>IFERROR(1/I132*(X132/G132),0)</f>
        <v>0</v>
      </c>
      <c r="BW132" s="71">
        <f>IFERROR(Y132*H132/G132,0)</f>
        <v>0</v>
      </c>
      <c r="BX132" s="71">
        <f>IFERROR(Z132*H132/G132,0)</f>
        <v>0</v>
      </c>
      <c r="BY132" s="71">
        <f>IFERROR(1/I132*(Y132/G132),0)</f>
        <v>0</v>
      </c>
      <c r="BZ132" s="71">
        <f>IFERROR(1/I132*(Z132/G132),0)</f>
        <v>0</v>
      </c>
      <c r="CA132" s="71">
        <f>IFERROR(AA132*H132/G132,0)</f>
        <v>0</v>
      </c>
      <c r="CB132" s="71">
        <f>IFERROR(AB132*H132/G132,0)</f>
        <v>0</v>
      </c>
      <c r="CC132" s="71">
        <f>IFERROR(1/I132*(AA132/G132),0)</f>
        <v>0</v>
      </c>
      <c r="CD132" s="71">
        <f>IFERROR(1/I132*(AB132/G132),0)</f>
        <v>0</v>
      </c>
    </row>
    <row r="133" spans="1:82" hidden="1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19" t="s">
        <v>43</v>
      </c>
      <c r="P133" s="320"/>
      <c r="Q133" s="320"/>
      <c r="R133" s="320"/>
      <c r="S133" s="320"/>
      <c r="T133" s="35" t="s">
        <v>42</v>
      </c>
      <c r="U133" s="45">
        <f>IFERROR(U131/G131,0)+IFERROR(U132/G132,0)</f>
        <v>0</v>
      </c>
      <c r="V133" s="45">
        <f>IFERROR(V131/G131,0)+IFERROR(V132/G132,0)</f>
        <v>0</v>
      </c>
      <c r="W133" s="45">
        <f>IFERROR(W131/G131,0)+IFERROR(W132/G132,0)</f>
        <v>0</v>
      </c>
      <c r="X133" s="45">
        <f>IFERROR(X131/G131,0)+IFERROR(X132/G132,0)</f>
        <v>0</v>
      </c>
      <c r="Y133" s="45">
        <f>IFERROR(Y131/G131,0)+IFERROR(Y132/G132,0)</f>
        <v>0</v>
      </c>
      <c r="Z133" s="45">
        <f>IFERROR(Z131/G131,0)+IFERROR(Z132/G132,0)</f>
        <v>0</v>
      </c>
      <c r="AA133" s="45">
        <f>IFERROR(AA131/G131,0)+IFERROR(AA132/G132,0)</f>
        <v>0</v>
      </c>
      <c r="AB133" s="45">
        <f>IFERROR(AB131/G131,0)+IFERROR(AB132/G132,0)</f>
        <v>0</v>
      </c>
      <c r="AC133" s="45">
        <f>IFERROR(IF(AC131="",0,AC131),0)+IFERROR(IF(AC132="",0,AC132),0)</f>
        <v>0</v>
      </c>
      <c r="AD133" s="3"/>
      <c r="AE133" s="66"/>
      <c r="AF133" s="3"/>
      <c r="AG133" s="3"/>
      <c r="AK133" s="3"/>
      <c r="AN133" s="55"/>
      <c r="AO133" s="3"/>
      <c r="AP133" s="3"/>
      <c r="AQ133" s="2"/>
      <c r="AR133" s="2"/>
      <c r="AS133" s="2"/>
      <c r="AT133" s="2"/>
      <c r="AU133" s="16"/>
      <c r="AV133" s="16"/>
      <c r="AW133" s="17"/>
    </row>
    <row r="134" spans="1:82" hidden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19" t="s">
        <v>43</v>
      </c>
      <c r="P134" s="320"/>
      <c r="Q134" s="320"/>
      <c r="R134" s="320"/>
      <c r="S134" s="320"/>
      <c r="T134" s="35" t="s">
        <v>0</v>
      </c>
      <c r="U134" s="45">
        <f t="shared" ref="U134:AB134" si="21">IFERROR(SUM(U131:U132),0)</f>
        <v>0</v>
      </c>
      <c r="V134" s="45">
        <f t="shared" si="21"/>
        <v>0</v>
      </c>
      <c r="W134" s="45">
        <f t="shared" si="21"/>
        <v>0</v>
      </c>
      <c r="X134" s="45">
        <f t="shared" si="21"/>
        <v>0</v>
      </c>
      <c r="Y134" s="45">
        <f t="shared" si="21"/>
        <v>0</v>
      </c>
      <c r="Z134" s="45">
        <f t="shared" si="21"/>
        <v>0</v>
      </c>
      <c r="AA134" s="45">
        <f t="shared" si="21"/>
        <v>0</v>
      </c>
      <c r="AB134" s="45">
        <f t="shared" si="21"/>
        <v>0</v>
      </c>
      <c r="AC134" s="45" t="s">
        <v>57</v>
      </c>
      <c r="AD134" s="3"/>
      <c r="AE134" s="66"/>
      <c r="AF134" s="3"/>
      <c r="AG134" s="3"/>
      <c r="AK134" s="3"/>
      <c r="AN134" s="55"/>
      <c r="AO134" s="3"/>
      <c r="AP134" s="3"/>
      <c r="AQ134" s="2"/>
      <c r="AR134" s="2"/>
      <c r="AS134" s="2"/>
      <c r="AT134" s="2"/>
      <c r="AU134" s="16"/>
      <c r="AV134" s="16"/>
      <c r="AW134" s="17"/>
    </row>
    <row r="135" spans="1:82" ht="15" hidden="1" x14ac:dyDescent="0.25">
      <c r="A135" s="311" t="s">
        <v>104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09"/>
      <c r="Y135" s="309"/>
      <c r="Z135" s="309"/>
      <c r="AA135" s="305"/>
      <c r="AB135" s="305"/>
      <c r="AC135" s="305"/>
      <c r="AD135" s="305"/>
      <c r="AE135" s="306"/>
      <c r="AF135" s="313"/>
      <c r="AG135" s="2"/>
      <c r="AH135" s="2"/>
      <c r="AI135" s="2"/>
      <c r="AJ135" s="2"/>
      <c r="AK135" s="56"/>
      <c r="AL135" s="56"/>
      <c r="AM135" s="56"/>
      <c r="AN135" s="2"/>
      <c r="AO135" s="2"/>
      <c r="AP135" s="2"/>
      <c r="AQ135" s="2"/>
      <c r="AR135" s="2"/>
    </row>
    <row r="136" spans="1:82" hidden="1" x14ac:dyDescent="0.2">
      <c r="A136" s="73" t="s">
        <v>203</v>
      </c>
      <c r="B136" s="74" t="s">
        <v>204</v>
      </c>
      <c r="C136" s="74">
        <v>4301031283</v>
      </c>
      <c r="D136" s="74">
        <v>4680115886001</v>
      </c>
      <c r="E136" s="75">
        <v>0.73</v>
      </c>
      <c r="F136" s="76">
        <v>6</v>
      </c>
      <c r="G136" s="75">
        <v>4.38</v>
      </c>
      <c r="H136" s="75">
        <v>4.59</v>
      </c>
      <c r="I136" s="77">
        <v>132</v>
      </c>
      <c r="J136" s="77" t="s">
        <v>98</v>
      </c>
      <c r="K136" s="78" t="s">
        <v>107</v>
      </c>
      <c r="L136" s="78"/>
      <c r="M136" s="314">
        <v>45</v>
      </c>
      <c r="N136" s="314"/>
      <c r="O136" s="352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6" s="316"/>
      <c r="Q136" s="316"/>
      <c r="R136" s="316"/>
      <c r="S136" s="316"/>
      <c r="T136" s="79" t="s">
        <v>0</v>
      </c>
      <c r="U136" s="59">
        <v>0</v>
      </c>
      <c r="V136" s="60">
        <f>IFERROR(IF(U136="",0,CEILING((U136/$G136),1)*$G136),"")</f>
        <v>0</v>
      </c>
      <c r="W136" s="59">
        <v>0</v>
      </c>
      <c r="X136" s="60">
        <f>IFERROR(IF(W136="",0,CEILING((W136/$G136),1)*$G136),"")</f>
        <v>0</v>
      </c>
      <c r="Y136" s="59">
        <v>0</v>
      </c>
      <c r="Z136" s="60">
        <f>IFERROR(IF(Y136="",0,CEILING((Y136/$G136),1)*$G136),"")</f>
        <v>0</v>
      </c>
      <c r="AA136" s="59">
        <v>0</v>
      </c>
      <c r="AB136" s="60">
        <f>IFERROR(IF(AA136="",0,CEILING((AA136/$G136),1)*$G136),"")</f>
        <v>0</v>
      </c>
      <c r="AC136" s="61" t="str">
        <f>IF(IFERROR(ROUNDUP(V136/G136,0)*0.00902,0)+IFERROR(ROUNDUP(X136/G136,0)*0.00902,0)+IFERROR(ROUNDUP(Z136/G136,0)*0.00902,0)+IFERROR(ROUNDUP(AB136/G136,0)*0.00902,0)=0,"",IFERROR(ROUNDUP(V136/G136,0)*0.00902,0)+IFERROR(ROUNDUP(X136/G136,0)*0.00902,0)+IFERROR(ROUNDUP(Z136/G136,0)*0.00902,0)+IFERROR(ROUNDUP(AB136/G136,0)*0.00902,0))</f>
        <v/>
      </c>
      <c r="AD136" s="73" t="s">
        <v>57</v>
      </c>
      <c r="AE136" s="73" t="s">
        <v>57</v>
      </c>
      <c r="AF136" s="165" t="s">
        <v>205</v>
      </c>
      <c r="AG136" s="2"/>
      <c r="AH136" s="2"/>
      <c r="AI136" s="2"/>
      <c r="AJ136" s="2"/>
      <c r="AK136" s="2"/>
      <c r="AL136" s="56"/>
      <c r="AM136" s="56"/>
      <c r="AN136" s="56"/>
      <c r="AO136" s="2"/>
      <c r="AP136" s="2"/>
      <c r="AQ136" s="2"/>
      <c r="AR136" s="2"/>
      <c r="AS136" s="2"/>
      <c r="AT136" s="2"/>
      <c r="AU136" s="16"/>
      <c r="AV136" s="16"/>
      <c r="AW136" s="17"/>
      <c r="BB136" s="164" t="s">
        <v>65</v>
      </c>
      <c r="BO136" s="71">
        <f>IFERROR(U136*H136/G136,0)</f>
        <v>0</v>
      </c>
      <c r="BP136" s="71">
        <f>IFERROR(V136*H136/G136,0)</f>
        <v>0</v>
      </c>
      <c r="BQ136" s="71">
        <f>IFERROR(1/I136*(U136/G136),0)</f>
        <v>0</v>
      </c>
      <c r="BR136" s="71">
        <f>IFERROR(1/I136*(V136/G136),0)</f>
        <v>0</v>
      </c>
      <c r="BS136" s="71">
        <f>IFERROR(W136*H136/G136,0)</f>
        <v>0</v>
      </c>
      <c r="BT136" s="71">
        <f>IFERROR(X136*H136/G136,0)</f>
        <v>0</v>
      </c>
      <c r="BU136" s="71">
        <f>IFERROR(1/I136*(W136/G136),0)</f>
        <v>0</v>
      </c>
      <c r="BV136" s="71">
        <f>IFERROR(1/I136*(X136/G136),0)</f>
        <v>0</v>
      </c>
      <c r="BW136" s="71">
        <f>IFERROR(Y136*H136/G136,0)</f>
        <v>0</v>
      </c>
      <c r="BX136" s="71">
        <f>IFERROR(Z136*H136/G136,0)</f>
        <v>0</v>
      </c>
      <c r="BY136" s="71">
        <f>IFERROR(1/I136*(Y136/G136),0)</f>
        <v>0</v>
      </c>
      <c r="BZ136" s="71">
        <f>IFERROR(1/I136*(Z136/G136),0)</f>
        <v>0</v>
      </c>
      <c r="CA136" s="71">
        <f>IFERROR(AA136*H136/G136,0)</f>
        <v>0</v>
      </c>
      <c r="CB136" s="71">
        <f>IFERROR(AB136*H136/G136,0)</f>
        <v>0</v>
      </c>
      <c r="CC136" s="71">
        <f>IFERROR(1/I136*(AA136/G136),0)</f>
        <v>0</v>
      </c>
      <c r="CD136" s="71">
        <f>IFERROR(1/I136*(AB136/G136),0)</f>
        <v>0</v>
      </c>
    </row>
    <row r="137" spans="1:82" hidden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19" t="s">
        <v>43</v>
      </c>
      <c r="P137" s="320"/>
      <c r="Q137" s="320"/>
      <c r="R137" s="320"/>
      <c r="S137" s="320"/>
      <c r="T137" s="35" t="s">
        <v>42</v>
      </c>
      <c r="U137" s="45">
        <f>IFERROR(U136/G136,0)</f>
        <v>0</v>
      </c>
      <c r="V137" s="45">
        <f>IFERROR(V136/G136,0)</f>
        <v>0</v>
      </c>
      <c r="W137" s="45">
        <f>IFERROR(W136/G136,0)</f>
        <v>0</v>
      </c>
      <c r="X137" s="45">
        <f>IFERROR(X136/G136,0)</f>
        <v>0</v>
      </c>
      <c r="Y137" s="45">
        <f>IFERROR(Y136/G136,0)</f>
        <v>0</v>
      </c>
      <c r="Z137" s="45">
        <f>IFERROR(Z136/G136,0)</f>
        <v>0</v>
      </c>
      <c r="AA137" s="45">
        <f>IFERROR(AA136/G136,0)</f>
        <v>0</v>
      </c>
      <c r="AB137" s="45">
        <f>IFERROR(AB136/G136,0)</f>
        <v>0</v>
      </c>
      <c r="AC137" s="45">
        <f>IFERROR(IF(AC136="",0,AC136),0)</f>
        <v>0</v>
      </c>
      <c r="AD137" s="3"/>
      <c r="AE137" s="66"/>
      <c r="AF137" s="3"/>
      <c r="AG137" s="3"/>
      <c r="AK137" s="3"/>
      <c r="AN137" s="55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idden="1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19" t="s">
        <v>43</v>
      </c>
      <c r="P138" s="320"/>
      <c r="Q138" s="320"/>
      <c r="R138" s="320"/>
      <c r="S138" s="320"/>
      <c r="T138" s="35" t="s">
        <v>0</v>
      </c>
      <c r="U138" s="45">
        <f t="shared" ref="U138:AB138" si="22">IFERROR(SUM(U136:U136),0)</f>
        <v>0</v>
      </c>
      <c r="V138" s="45">
        <f t="shared" si="22"/>
        <v>0</v>
      </c>
      <c r="W138" s="45">
        <f t="shared" si="22"/>
        <v>0</v>
      </c>
      <c r="X138" s="45">
        <f t="shared" si="22"/>
        <v>0</v>
      </c>
      <c r="Y138" s="45">
        <f t="shared" si="22"/>
        <v>0</v>
      </c>
      <c r="Z138" s="45">
        <f t="shared" si="22"/>
        <v>0</v>
      </c>
      <c r="AA138" s="45">
        <f t="shared" si="22"/>
        <v>0</v>
      </c>
      <c r="AB138" s="45">
        <f t="shared" si="22"/>
        <v>0</v>
      </c>
      <c r="AC138" s="45" t="s">
        <v>57</v>
      </c>
      <c r="AD138" s="3"/>
      <c r="AE138" s="66"/>
      <c r="AF138" s="3"/>
      <c r="AG138" s="3"/>
      <c r="AK138" s="3"/>
      <c r="AN138" s="55"/>
      <c r="AO138" s="3"/>
      <c r="AP138" s="3"/>
      <c r="AQ138" s="2"/>
      <c r="AR138" s="2"/>
      <c r="AS138" s="2"/>
      <c r="AT138" s="2"/>
      <c r="AU138" s="16"/>
      <c r="AV138" s="16"/>
      <c r="AW138" s="17"/>
    </row>
    <row r="139" spans="1:82" ht="15" hidden="1" x14ac:dyDescent="0.25">
      <c r="A139" s="308" t="s">
        <v>206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  <c r="AA139" s="305"/>
      <c r="AB139" s="305"/>
      <c r="AC139" s="305"/>
      <c r="AD139" s="305"/>
      <c r="AE139" s="306"/>
      <c r="AF139" s="310"/>
      <c r="AG139" s="2"/>
      <c r="AH139" s="2"/>
      <c r="AI139" s="2"/>
      <c r="AJ139" s="2"/>
      <c r="AK139" s="56"/>
      <c r="AL139" s="56"/>
      <c r="AM139" s="56"/>
      <c r="AN139" s="2"/>
      <c r="AO139" s="2"/>
      <c r="AP139" s="2"/>
      <c r="AQ139" s="2"/>
      <c r="AR139" s="2"/>
    </row>
    <row r="140" spans="1:82" ht="15" hidden="1" x14ac:dyDescent="0.25">
      <c r="A140" s="311" t="s">
        <v>104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09"/>
      <c r="Y140" s="309"/>
      <c r="Z140" s="309"/>
      <c r="AA140" s="305"/>
      <c r="AB140" s="305"/>
      <c r="AC140" s="305"/>
      <c r="AD140" s="305"/>
      <c r="AE140" s="306"/>
      <c r="AF140" s="313"/>
      <c r="AG140" s="2"/>
      <c r="AH140" s="2"/>
      <c r="AI140" s="2"/>
      <c r="AJ140" s="2"/>
      <c r="AK140" s="56"/>
      <c r="AL140" s="56"/>
      <c r="AM140" s="56"/>
      <c r="AN140" s="2"/>
      <c r="AO140" s="2"/>
      <c r="AP140" s="2"/>
      <c r="AQ140" s="2"/>
      <c r="AR140" s="2"/>
    </row>
    <row r="141" spans="1:82" hidden="1" x14ac:dyDescent="0.2">
      <c r="A141" s="73" t="s">
        <v>207</v>
      </c>
      <c r="B141" s="74" t="s">
        <v>208</v>
      </c>
      <c r="C141" s="74">
        <v>4301031282</v>
      </c>
      <c r="D141" s="74">
        <v>4680115883765</v>
      </c>
      <c r="E141" s="75">
        <v>0.7</v>
      </c>
      <c r="F141" s="76">
        <v>6</v>
      </c>
      <c r="G141" s="75">
        <v>4.2</v>
      </c>
      <c r="H141" s="75">
        <v>4.41</v>
      </c>
      <c r="I141" s="77">
        <v>132</v>
      </c>
      <c r="J141" s="77" t="s">
        <v>98</v>
      </c>
      <c r="K141" s="78" t="s">
        <v>107</v>
      </c>
      <c r="L141" s="78"/>
      <c r="M141" s="314">
        <v>40</v>
      </c>
      <c r="N141" s="314"/>
      <c r="O141" s="35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1" s="316"/>
      <c r="Q141" s="316"/>
      <c r="R141" s="316"/>
      <c r="S141" s="316"/>
      <c r="T141" s="79" t="s">
        <v>0</v>
      </c>
      <c r="U141" s="59">
        <v>0</v>
      </c>
      <c r="V141" s="60">
        <f>IFERROR(IF(U141="",0,CEILING((U141/$G141),1)*$G141),"")</f>
        <v>0</v>
      </c>
      <c r="W141" s="59">
        <v>0</v>
      </c>
      <c r="X141" s="60">
        <f>IFERROR(IF(W141="",0,CEILING((W141/$G141),1)*$G141),"")</f>
        <v>0</v>
      </c>
      <c r="Y141" s="59">
        <v>0</v>
      </c>
      <c r="Z141" s="60">
        <f>IFERROR(IF(Y141="",0,CEILING((Y141/$G141),1)*$G141),"")</f>
        <v>0</v>
      </c>
      <c r="AA141" s="59">
        <v>0</v>
      </c>
      <c r="AB141" s="60">
        <f>IFERROR(IF(AA141="",0,CEILING((AA141/$G141),1)*$G141),"")</f>
        <v>0</v>
      </c>
      <c r="AC141" s="61" t="str">
        <f>IF(IFERROR(ROUNDUP(V141/G141,0)*0.00902,0)+IFERROR(ROUNDUP(X141/G141,0)*0.00902,0)+IFERROR(ROUNDUP(Z141/G141,0)*0.00902,0)+IFERROR(ROUNDUP(AB141/G141,0)*0.00902,0)=0,"",IFERROR(ROUNDUP(V141/G141,0)*0.00902,0)+IFERROR(ROUNDUP(X141/G141,0)*0.00902,0)+IFERROR(ROUNDUP(Z141/G141,0)*0.00902,0)+IFERROR(ROUNDUP(AB141/G141,0)*0.00902,0))</f>
        <v/>
      </c>
      <c r="AD141" s="73" t="s">
        <v>209</v>
      </c>
      <c r="AE141" s="73" t="s">
        <v>57</v>
      </c>
      <c r="AF141" s="167" t="s">
        <v>210</v>
      </c>
      <c r="AG141" s="2"/>
      <c r="AH141" s="2"/>
      <c r="AI141" s="2"/>
      <c r="AJ141" s="2"/>
      <c r="AK141" s="2"/>
      <c r="AL141" s="56"/>
      <c r="AM141" s="56"/>
      <c r="AN141" s="56"/>
      <c r="AO141" s="2"/>
      <c r="AP141" s="2"/>
      <c r="AQ141" s="2"/>
      <c r="AR141" s="2"/>
      <c r="AS141" s="2"/>
      <c r="AT141" s="2"/>
      <c r="AU141" s="16"/>
      <c r="AV141" s="16"/>
      <c r="AW141" s="17"/>
      <c r="BB141" s="166" t="s">
        <v>65</v>
      </c>
      <c r="BO141" s="71">
        <f>IFERROR(U141*H141/G141,0)</f>
        <v>0</v>
      </c>
      <c r="BP141" s="71">
        <f>IFERROR(V141*H141/G141,0)</f>
        <v>0</v>
      </c>
      <c r="BQ141" s="71">
        <f>IFERROR(1/I141*(U141/G141),0)</f>
        <v>0</v>
      </c>
      <c r="BR141" s="71">
        <f>IFERROR(1/I141*(V141/G141),0)</f>
        <v>0</v>
      </c>
      <c r="BS141" s="71">
        <f>IFERROR(W141*H141/G141,0)</f>
        <v>0</v>
      </c>
      <c r="BT141" s="71">
        <f>IFERROR(X141*H141/G141,0)</f>
        <v>0</v>
      </c>
      <c r="BU141" s="71">
        <f>IFERROR(1/I141*(W141/G141),0)</f>
        <v>0</v>
      </c>
      <c r="BV141" s="71">
        <f>IFERROR(1/I141*(X141/G141),0)</f>
        <v>0</v>
      </c>
      <c r="BW141" s="71">
        <f>IFERROR(Y141*H141/G141,0)</f>
        <v>0</v>
      </c>
      <c r="BX141" s="71">
        <f>IFERROR(Z141*H141/G141,0)</f>
        <v>0</v>
      </c>
      <c r="BY141" s="71">
        <f>IFERROR(1/I141*(Y141/G141),0)</f>
        <v>0</v>
      </c>
      <c r="BZ141" s="71">
        <f>IFERROR(1/I141*(Z141/G141),0)</f>
        <v>0</v>
      </c>
      <c r="CA141" s="71">
        <f>IFERROR(AA141*H141/G141,0)</f>
        <v>0</v>
      </c>
      <c r="CB141" s="71">
        <f>IFERROR(AB141*H141/G141,0)</f>
        <v>0</v>
      </c>
      <c r="CC141" s="71">
        <f>IFERROR(1/I141*(AA141/G141),0)</f>
        <v>0</v>
      </c>
      <c r="CD141" s="71">
        <f>IFERROR(1/I141*(AB141/G141),0)</f>
        <v>0</v>
      </c>
    </row>
    <row r="142" spans="1:82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19" t="s">
        <v>43</v>
      </c>
      <c r="P142" s="320"/>
      <c r="Q142" s="320"/>
      <c r="R142" s="320"/>
      <c r="S142" s="320"/>
      <c r="T142" s="35" t="s">
        <v>42</v>
      </c>
      <c r="U142" s="45">
        <f>IFERROR(U141/G141,0)</f>
        <v>0</v>
      </c>
      <c r="V142" s="45">
        <f>IFERROR(V141/G141,0)</f>
        <v>0</v>
      </c>
      <c r="W142" s="45">
        <f>IFERROR(W141/G141,0)</f>
        <v>0</v>
      </c>
      <c r="X142" s="45">
        <f>IFERROR(X141/G141,0)</f>
        <v>0</v>
      </c>
      <c r="Y142" s="45">
        <f>IFERROR(Y141/G141,0)</f>
        <v>0</v>
      </c>
      <c r="Z142" s="45">
        <f>IFERROR(Z141/G141,0)</f>
        <v>0</v>
      </c>
      <c r="AA142" s="45">
        <f>IFERROR(AA141/G141,0)</f>
        <v>0</v>
      </c>
      <c r="AB142" s="45">
        <f>IFERROR(AB141/G141,0)</f>
        <v>0</v>
      </c>
      <c r="AC142" s="45">
        <f>IFERROR(IF(AC141="",0,AC141),0)</f>
        <v>0</v>
      </c>
      <c r="AD142" s="3"/>
      <c r="AE142" s="66"/>
      <c r="AF142" s="3"/>
      <c r="AG142" s="3"/>
      <c r="AK142" s="3"/>
      <c r="AN142" s="55"/>
      <c r="AO142" s="3"/>
      <c r="AP142" s="3"/>
      <c r="AQ142" s="2"/>
      <c r="AR142" s="2"/>
      <c r="AS142" s="2"/>
      <c r="AT142" s="2"/>
      <c r="AU142" s="16"/>
      <c r="AV142" s="16"/>
      <c r="AW142" s="17"/>
    </row>
    <row r="143" spans="1:82" hidden="1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19" t="s">
        <v>43</v>
      </c>
      <c r="P143" s="320"/>
      <c r="Q143" s="320"/>
      <c r="R143" s="320"/>
      <c r="S143" s="320"/>
      <c r="T143" s="35" t="s">
        <v>0</v>
      </c>
      <c r="U143" s="45">
        <f t="shared" ref="U143:AB143" si="23">IFERROR(SUM(U141:U141),0)</f>
        <v>0</v>
      </c>
      <c r="V143" s="45">
        <f t="shared" si="23"/>
        <v>0</v>
      </c>
      <c r="W143" s="45">
        <f t="shared" si="23"/>
        <v>0</v>
      </c>
      <c r="X143" s="45">
        <f t="shared" si="23"/>
        <v>0</v>
      </c>
      <c r="Y143" s="45">
        <f t="shared" si="23"/>
        <v>0</v>
      </c>
      <c r="Z143" s="45">
        <f t="shared" si="23"/>
        <v>0</v>
      </c>
      <c r="AA143" s="45">
        <f t="shared" si="23"/>
        <v>0</v>
      </c>
      <c r="AB143" s="45">
        <f t="shared" si="23"/>
        <v>0</v>
      </c>
      <c r="AC143" s="45" t="s">
        <v>57</v>
      </c>
      <c r="AD143" s="3"/>
      <c r="AE143" s="66"/>
      <c r="AF143" s="3"/>
      <c r="AG143" s="3"/>
      <c r="AK143" s="3"/>
      <c r="AN143" s="55"/>
      <c r="AO143" s="3"/>
      <c r="AP143" s="3"/>
      <c r="AQ143" s="2"/>
      <c r="AR143" s="2"/>
      <c r="AS143" s="2"/>
      <c r="AT143" s="2"/>
      <c r="AU143" s="16"/>
      <c r="AV143" s="16"/>
      <c r="AW143" s="17"/>
    </row>
    <row r="144" spans="1:82" ht="15" hidden="1" x14ac:dyDescent="0.25">
      <c r="A144" s="308" t="s">
        <v>211</v>
      </c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  <c r="AA144" s="305"/>
      <c r="AB144" s="305"/>
      <c r="AC144" s="305"/>
      <c r="AD144" s="305"/>
      <c r="AE144" s="306"/>
      <c r="AF144" s="310"/>
      <c r="AG144" s="2"/>
      <c r="AH144" s="2"/>
      <c r="AI144" s="2"/>
      <c r="AJ144" s="2"/>
      <c r="AK144" s="56"/>
      <c r="AL144" s="56"/>
      <c r="AM144" s="56"/>
      <c r="AN144" s="2"/>
      <c r="AO144" s="2"/>
      <c r="AP144" s="2"/>
      <c r="AQ144" s="2"/>
      <c r="AR144" s="2"/>
    </row>
    <row r="145" spans="1:82" ht="15" hidden="1" x14ac:dyDescent="0.25">
      <c r="A145" s="311" t="s">
        <v>94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9"/>
      <c r="Y145" s="309"/>
      <c r="Z145" s="309"/>
      <c r="AA145" s="305"/>
      <c r="AB145" s="305"/>
      <c r="AC145" s="305"/>
      <c r="AD145" s="305"/>
      <c r="AE145" s="306"/>
      <c r="AF145" s="313"/>
      <c r="AG145" s="2"/>
      <c r="AH145" s="2"/>
      <c r="AI145" s="2"/>
      <c r="AJ145" s="2"/>
      <c r="AK145" s="56"/>
      <c r="AL145" s="56"/>
      <c r="AM145" s="56"/>
      <c r="AN145" s="2"/>
      <c r="AO145" s="2"/>
      <c r="AP145" s="2"/>
      <c r="AQ145" s="2"/>
      <c r="AR145" s="2"/>
    </row>
    <row r="146" spans="1:82" hidden="1" x14ac:dyDescent="0.2">
      <c r="A146" s="73" t="s">
        <v>212</v>
      </c>
      <c r="B146" s="74" t="s">
        <v>213</v>
      </c>
      <c r="C146" s="74">
        <v>4301011857</v>
      </c>
      <c r="D146" s="74">
        <v>4680115885622</v>
      </c>
      <c r="E146" s="75">
        <v>0.4</v>
      </c>
      <c r="F146" s="76">
        <v>10</v>
      </c>
      <c r="G146" s="75">
        <v>4</v>
      </c>
      <c r="H146" s="75">
        <v>4.21</v>
      </c>
      <c r="I146" s="77">
        <v>132</v>
      </c>
      <c r="J146" s="77" t="s">
        <v>98</v>
      </c>
      <c r="K146" s="78" t="s">
        <v>97</v>
      </c>
      <c r="L146" s="78"/>
      <c r="M146" s="314">
        <v>55</v>
      </c>
      <c r="N146" s="314"/>
      <c r="O146" s="3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6" s="316"/>
      <c r="Q146" s="316"/>
      <c r="R146" s="316"/>
      <c r="S146" s="316"/>
      <c r="T146" s="79" t="s">
        <v>0</v>
      </c>
      <c r="U146" s="59">
        <v>0</v>
      </c>
      <c r="V146" s="60">
        <f>IFERROR(IF(U146="",0,CEILING((U146/$G146),1)*$G146),"")</f>
        <v>0</v>
      </c>
      <c r="W146" s="59">
        <v>0</v>
      </c>
      <c r="X146" s="60">
        <f>IFERROR(IF(W146="",0,CEILING((W146/$G146),1)*$G146),"")</f>
        <v>0</v>
      </c>
      <c r="Y146" s="59">
        <v>0</v>
      </c>
      <c r="Z146" s="60">
        <f>IFERROR(IF(Y146="",0,CEILING((Y146/$G146),1)*$G146),"")</f>
        <v>0</v>
      </c>
      <c r="AA146" s="59">
        <v>0</v>
      </c>
      <c r="AB146" s="60">
        <f>IFERROR(IF(AA146="",0,CEILING((AA146/$G146),1)*$G146),"")</f>
        <v>0</v>
      </c>
      <c r="AC146" s="61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3" t="s">
        <v>57</v>
      </c>
      <c r="AE146" s="73" t="s">
        <v>57</v>
      </c>
      <c r="AF146" s="169" t="s">
        <v>214</v>
      </c>
      <c r="AG146" s="2"/>
      <c r="AH146" s="2"/>
      <c r="AI146" s="2"/>
      <c r="AJ146" s="2"/>
      <c r="AK146" s="2"/>
      <c r="AL146" s="56"/>
      <c r="AM146" s="56"/>
      <c r="AN146" s="56"/>
      <c r="AO146" s="2"/>
      <c r="AP146" s="2"/>
      <c r="AQ146" s="2"/>
      <c r="AR146" s="2"/>
      <c r="AS146" s="2"/>
      <c r="AT146" s="2"/>
      <c r="AU146" s="16"/>
      <c r="AV146" s="16"/>
      <c r="AW146" s="17"/>
      <c r="BB146" s="168" t="s">
        <v>65</v>
      </c>
      <c r="BO146" s="71">
        <f>IFERROR(U146*H146/G146,0)</f>
        <v>0</v>
      </c>
      <c r="BP146" s="71">
        <f>IFERROR(V146*H146/G146,0)</f>
        <v>0</v>
      </c>
      <c r="BQ146" s="71">
        <f>IFERROR(1/I146*(U146/G146),0)</f>
        <v>0</v>
      </c>
      <c r="BR146" s="71">
        <f>IFERROR(1/I146*(V146/G146),0)</f>
        <v>0</v>
      </c>
      <c r="BS146" s="71">
        <f>IFERROR(W146*H146/G146,0)</f>
        <v>0</v>
      </c>
      <c r="BT146" s="71">
        <f>IFERROR(X146*H146/G146,0)</f>
        <v>0</v>
      </c>
      <c r="BU146" s="71">
        <f>IFERROR(1/I146*(W146/G146),0)</f>
        <v>0</v>
      </c>
      <c r="BV146" s="71">
        <f>IFERROR(1/I146*(X146/G146),0)</f>
        <v>0</v>
      </c>
      <c r="BW146" s="71">
        <f>IFERROR(Y146*H146/G146,0)</f>
        <v>0</v>
      </c>
      <c r="BX146" s="71">
        <f>IFERROR(Z146*H146/G146,0)</f>
        <v>0</v>
      </c>
      <c r="BY146" s="71">
        <f>IFERROR(1/I146*(Y146/G146),0)</f>
        <v>0</v>
      </c>
      <c r="BZ146" s="71">
        <f>IFERROR(1/I146*(Z146/G146),0)</f>
        <v>0</v>
      </c>
      <c r="CA146" s="71">
        <f>IFERROR(AA146*H146/G146,0)</f>
        <v>0</v>
      </c>
      <c r="CB146" s="71">
        <f>IFERROR(AB146*H146/G146,0)</f>
        <v>0</v>
      </c>
      <c r="CC146" s="71">
        <f>IFERROR(1/I146*(AA146/G146),0)</f>
        <v>0</v>
      </c>
      <c r="CD146" s="71">
        <f>IFERROR(1/I146*(AB146/G146),0)</f>
        <v>0</v>
      </c>
    </row>
    <row r="147" spans="1:82" hidden="1" x14ac:dyDescent="0.2">
      <c r="A147" s="321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19" t="s">
        <v>43</v>
      </c>
      <c r="P147" s="320"/>
      <c r="Q147" s="320"/>
      <c r="R147" s="320"/>
      <c r="S147" s="320"/>
      <c r="T147" s="35" t="s">
        <v>42</v>
      </c>
      <c r="U147" s="45">
        <f>IFERROR(U146/G146,0)</f>
        <v>0</v>
      </c>
      <c r="V147" s="45">
        <f>IFERROR(V146/G146,0)</f>
        <v>0</v>
      </c>
      <c r="W147" s="45">
        <f>IFERROR(W146/G146,0)</f>
        <v>0</v>
      </c>
      <c r="X147" s="45">
        <f>IFERROR(X146/G146,0)</f>
        <v>0</v>
      </c>
      <c r="Y147" s="45">
        <f>IFERROR(Y146/G146,0)</f>
        <v>0</v>
      </c>
      <c r="Z147" s="45">
        <f>IFERROR(Z146/G146,0)</f>
        <v>0</v>
      </c>
      <c r="AA147" s="45">
        <f>IFERROR(AA146/G146,0)</f>
        <v>0</v>
      </c>
      <c r="AB147" s="45">
        <f>IFERROR(AB146/G146,0)</f>
        <v>0</v>
      </c>
      <c r="AC147" s="45">
        <f>IFERROR(IF(AC146="",0,AC146),0)</f>
        <v>0</v>
      </c>
      <c r="AD147" s="3"/>
      <c r="AE147" s="66"/>
      <c r="AF147" s="3"/>
      <c r="AG147" s="3"/>
      <c r="AK147" s="3"/>
      <c r="AN147" s="55"/>
      <c r="AO147" s="3"/>
      <c r="AP147" s="3"/>
      <c r="AQ147" s="2"/>
      <c r="AR147" s="2"/>
      <c r="AS147" s="2"/>
      <c r="AT147" s="2"/>
      <c r="AU147" s="16"/>
      <c r="AV147" s="16"/>
      <c r="AW147" s="17"/>
    </row>
    <row r="148" spans="1:82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19" t="s">
        <v>43</v>
      </c>
      <c r="P148" s="320"/>
      <c r="Q148" s="320"/>
      <c r="R148" s="320"/>
      <c r="S148" s="320"/>
      <c r="T148" s="35" t="s">
        <v>0</v>
      </c>
      <c r="U148" s="45">
        <f t="shared" ref="U148:AB148" si="24">IFERROR(SUM(U146:U146),0)</f>
        <v>0</v>
      </c>
      <c r="V148" s="45">
        <f t="shared" si="24"/>
        <v>0</v>
      </c>
      <c r="W148" s="45">
        <f t="shared" si="24"/>
        <v>0</v>
      </c>
      <c r="X148" s="45">
        <f t="shared" si="24"/>
        <v>0</v>
      </c>
      <c r="Y148" s="45">
        <f t="shared" si="24"/>
        <v>0</v>
      </c>
      <c r="Z148" s="45">
        <f t="shared" si="24"/>
        <v>0</v>
      </c>
      <c r="AA148" s="45">
        <f t="shared" si="24"/>
        <v>0</v>
      </c>
      <c r="AB148" s="45">
        <f t="shared" si="24"/>
        <v>0</v>
      </c>
      <c r="AC148" s="45" t="s">
        <v>57</v>
      </c>
      <c r="AD148" s="3"/>
      <c r="AE148" s="66"/>
      <c r="AF148" s="3"/>
      <c r="AG148" s="3"/>
      <c r="AK148" s="3"/>
      <c r="AN148" s="55"/>
      <c r="AO148" s="3"/>
      <c r="AP148" s="3"/>
      <c r="AQ148" s="2"/>
      <c r="AR148" s="2"/>
      <c r="AS148" s="2"/>
      <c r="AT148" s="2"/>
      <c r="AU148" s="16"/>
      <c r="AV148" s="16"/>
      <c r="AW148" s="17"/>
    </row>
    <row r="149" spans="1:82" ht="15" hidden="1" x14ac:dyDescent="0.25">
      <c r="A149" s="311" t="s">
        <v>82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09"/>
      <c r="Y149" s="309"/>
      <c r="Z149" s="309"/>
      <c r="AA149" s="305"/>
      <c r="AB149" s="305"/>
      <c r="AC149" s="305"/>
      <c r="AD149" s="305"/>
      <c r="AE149" s="306"/>
      <c r="AF149" s="313"/>
      <c r="AG149" s="2"/>
      <c r="AH149" s="2"/>
      <c r="AI149" s="2"/>
      <c r="AJ149" s="2"/>
      <c r="AK149" s="56"/>
      <c r="AL149" s="56"/>
      <c r="AM149" s="56"/>
      <c r="AN149" s="2"/>
      <c r="AO149" s="2"/>
      <c r="AP149" s="2"/>
      <c r="AQ149" s="2"/>
      <c r="AR149" s="2"/>
    </row>
    <row r="150" spans="1:82" ht="22.5" hidden="1" x14ac:dyDescent="0.2">
      <c r="A150" s="73" t="s">
        <v>215</v>
      </c>
      <c r="B150" s="74" t="s">
        <v>216</v>
      </c>
      <c r="C150" s="74">
        <v>4301051133</v>
      </c>
      <c r="D150" s="74">
        <v>4607091387513</v>
      </c>
      <c r="E150" s="75">
        <v>0.45</v>
      </c>
      <c r="F150" s="76">
        <v>6</v>
      </c>
      <c r="G150" s="75">
        <v>2.7</v>
      </c>
      <c r="H150" s="75">
        <v>2.9580000000000002</v>
      </c>
      <c r="I150" s="77">
        <v>182</v>
      </c>
      <c r="J150" s="77" t="s">
        <v>86</v>
      </c>
      <c r="K150" s="78" t="s">
        <v>85</v>
      </c>
      <c r="L150" s="78"/>
      <c r="M150" s="314">
        <v>40</v>
      </c>
      <c r="N150" s="314"/>
      <c r="O150" s="3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0" s="316"/>
      <c r="Q150" s="316"/>
      <c r="R150" s="316"/>
      <c r="S150" s="316"/>
      <c r="T150" s="79" t="s">
        <v>0</v>
      </c>
      <c r="U150" s="59">
        <v>0</v>
      </c>
      <c r="V150" s="60">
        <f>IFERROR(IF(U150="",0,CEILING((U150/$G150),1)*$G150),"")</f>
        <v>0</v>
      </c>
      <c r="W150" s="59">
        <v>0</v>
      </c>
      <c r="X150" s="60">
        <f>IFERROR(IF(W150="",0,CEILING((W150/$G150),1)*$G150),"")</f>
        <v>0</v>
      </c>
      <c r="Y150" s="59">
        <v>0</v>
      </c>
      <c r="Z150" s="60">
        <f>IFERROR(IF(Y150="",0,CEILING((Y150/$G150),1)*$G150),"")</f>
        <v>0</v>
      </c>
      <c r="AA150" s="59">
        <v>0</v>
      </c>
      <c r="AB150" s="60">
        <f>IFERROR(IF(AA150="",0,CEILING((AA150/$G150),1)*$G150),"")</f>
        <v>0</v>
      </c>
      <c r="AC150" s="61" t="str">
        <f>IF(IFERROR(ROUNDUP(V150/G150,0)*0.00651,0)+IFERROR(ROUNDUP(X150/G150,0)*0.00651,0)+IFERROR(ROUNDUP(Z150/G150,0)*0.00651,0)+IFERROR(ROUNDUP(AB150/G150,0)*0.00651,0)=0,"",IFERROR(ROUNDUP(V150/G150,0)*0.00651,0)+IFERROR(ROUNDUP(X150/G150,0)*0.00651,0)+IFERROR(ROUNDUP(Z150/G150,0)*0.00651,0)+IFERROR(ROUNDUP(AB150/G150,0)*0.00651,0))</f>
        <v/>
      </c>
      <c r="AD150" s="73" t="s">
        <v>57</v>
      </c>
      <c r="AE150" s="73" t="s">
        <v>57</v>
      </c>
      <c r="AF150" s="171" t="s">
        <v>217</v>
      </c>
      <c r="AG150" s="2"/>
      <c r="AH150" s="2"/>
      <c r="AI150" s="2"/>
      <c r="AJ150" s="2"/>
      <c r="AK150" s="2"/>
      <c r="AL150" s="56"/>
      <c r="AM150" s="56"/>
      <c r="AN150" s="56"/>
      <c r="AO150" s="2"/>
      <c r="AP150" s="2"/>
      <c r="AQ150" s="2"/>
      <c r="AR150" s="2"/>
      <c r="AS150" s="2"/>
      <c r="AT150" s="2"/>
      <c r="AU150" s="16"/>
      <c r="AV150" s="16"/>
      <c r="AW150" s="17"/>
      <c r="BB150" s="170" t="s">
        <v>65</v>
      </c>
      <c r="BO150" s="71">
        <f>IFERROR(U150*H150/G150,0)</f>
        <v>0</v>
      </c>
      <c r="BP150" s="71">
        <f>IFERROR(V150*H150/G150,0)</f>
        <v>0</v>
      </c>
      <c r="BQ150" s="71">
        <f>IFERROR(1/I150*(U150/G150),0)</f>
        <v>0</v>
      </c>
      <c r="BR150" s="71">
        <f>IFERROR(1/I150*(V150/G150),0)</f>
        <v>0</v>
      </c>
      <c r="BS150" s="71">
        <f>IFERROR(W150*H150/G150,0)</f>
        <v>0</v>
      </c>
      <c r="BT150" s="71">
        <f>IFERROR(X150*H150/G150,0)</f>
        <v>0</v>
      </c>
      <c r="BU150" s="71">
        <f>IFERROR(1/I150*(W150/G150),0)</f>
        <v>0</v>
      </c>
      <c r="BV150" s="71">
        <f>IFERROR(1/I150*(X150/G150),0)</f>
        <v>0</v>
      </c>
      <c r="BW150" s="71">
        <f>IFERROR(Y150*H150/G150,0)</f>
        <v>0</v>
      </c>
      <c r="BX150" s="71">
        <f>IFERROR(Z150*H150/G150,0)</f>
        <v>0</v>
      </c>
      <c r="BY150" s="71">
        <f>IFERROR(1/I150*(Y150/G150),0)</f>
        <v>0</v>
      </c>
      <c r="BZ150" s="71">
        <f>IFERROR(1/I150*(Z150/G150),0)</f>
        <v>0</v>
      </c>
      <c r="CA150" s="71">
        <f>IFERROR(AA150*H150/G150,0)</f>
        <v>0</v>
      </c>
      <c r="CB150" s="71">
        <f>IFERROR(AB150*H150/G150,0)</f>
        <v>0</v>
      </c>
      <c r="CC150" s="71">
        <f>IFERROR(1/I150*(AA150/G150),0)</f>
        <v>0</v>
      </c>
      <c r="CD150" s="71">
        <f>IFERROR(1/I150*(AB150/G150),0)</f>
        <v>0</v>
      </c>
    </row>
    <row r="151" spans="1:82" hidden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19" t="s">
        <v>43</v>
      </c>
      <c r="P151" s="320"/>
      <c r="Q151" s="320"/>
      <c r="R151" s="320"/>
      <c r="S151" s="320"/>
      <c r="T151" s="35" t="s">
        <v>42</v>
      </c>
      <c r="U151" s="45">
        <f>IFERROR(U150/G150,0)</f>
        <v>0</v>
      </c>
      <c r="V151" s="45">
        <f>IFERROR(V150/G150,0)</f>
        <v>0</v>
      </c>
      <c r="W151" s="45">
        <f>IFERROR(W150/G150,0)</f>
        <v>0</v>
      </c>
      <c r="X151" s="45">
        <f>IFERROR(X150/G150,0)</f>
        <v>0</v>
      </c>
      <c r="Y151" s="45">
        <f>IFERROR(Y150/G150,0)</f>
        <v>0</v>
      </c>
      <c r="Z151" s="45">
        <f>IFERROR(Z150/G150,0)</f>
        <v>0</v>
      </c>
      <c r="AA151" s="45">
        <f>IFERROR(AA150/G150,0)</f>
        <v>0</v>
      </c>
      <c r="AB151" s="45">
        <f>IFERROR(AB150/G150,0)</f>
        <v>0</v>
      </c>
      <c r="AC151" s="45">
        <f>IFERROR(IF(AC150="",0,AC150),0)</f>
        <v>0</v>
      </c>
      <c r="AD151" s="3"/>
      <c r="AE151" s="66"/>
      <c r="AF151" s="3"/>
      <c r="AG151" s="3"/>
      <c r="AK151" s="3"/>
      <c r="AN151" s="55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idden="1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19" t="s">
        <v>43</v>
      </c>
      <c r="P152" s="320"/>
      <c r="Q152" s="320"/>
      <c r="R152" s="320"/>
      <c r="S152" s="320"/>
      <c r="T152" s="35" t="s">
        <v>0</v>
      </c>
      <c r="U152" s="45">
        <f t="shared" ref="U152:AB152" si="25">IFERROR(SUM(U150:U150),0)</f>
        <v>0</v>
      </c>
      <c r="V152" s="45">
        <f t="shared" si="25"/>
        <v>0</v>
      </c>
      <c r="W152" s="45">
        <f t="shared" si="25"/>
        <v>0</v>
      </c>
      <c r="X152" s="45">
        <f t="shared" si="25"/>
        <v>0</v>
      </c>
      <c r="Y152" s="45">
        <f t="shared" si="25"/>
        <v>0</v>
      </c>
      <c r="Z152" s="45">
        <f t="shared" si="25"/>
        <v>0</v>
      </c>
      <c r="AA152" s="45">
        <f t="shared" si="25"/>
        <v>0</v>
      </c>
      <c r="AB152" s="45">
        <f t="shared" si="25"/>
        <v>0</v>
      </c>
      <c r="AC152" s="45" t="s">
        <v>57</v>
      </c>
      <c r="AD152" s="3"/>
      <c r="AE152" s="66"/>
      <c r="AF152" s="3"/>
      <c r="AG152" s="3"/>
      <c r="AK152" s="3"/>
      <c r="AN152" s="55"/>
      <c r="AO152" s="3"/>
      <c r="AP152" s="3"/>
      <c r="AQ152" s="2"/>
      <c r="AR152" s="2"/>
      <c r="AS152" s="2"/>
      <c r="AT152" s="2"/>
      <c r="AU152" s="16"/>
      <c r="AV152" s="16"/>
      <c r="AW152" s="17"/>
    </row>
    <row r="153" spans="1:82" ht="27.75" hidden="1" customHeight="1" x14ac:dyDescent="0.2">
      <c r="A153" s="303" t="s">
        <v>218</v>
      </c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292"/>
      <c r="X153" s="292"/>
      <c r="Y153" s="292"/>
      <c r="Z153" s="292"/>
      <c r="AA153" s="305"/>
      <c r="AB153" s="305"/>
      <c r="AC153" s="305"/>
      <c r="AD153" s="305"/>
      <c r="AE153" s="306"/>
      <c r="AF153" s="307"/>
      <c r="AG153" s="2"/>
      <c r="AH153" s="2"/>
      <c r="AI153" s="2"/>
      <c r="AJ153" s="2"/>
      <c r="AK153" s="56"/>
      <c r="AL153" s="56"/>
      <c r="AM153" s="56"/>
      <c r="AN153" s="2"/>
      <c r="AO153" s="2"/>
      <c r="AP153" s="2"/>
      <c r="AQ153" s="2"/>
      <c r="AR153" s="2"/>
    </row>
    <row r="154" spans="1:82" ht="15" hidden="1" x14ac:dyDescent="0.25">
      <c r="A154" s="308" t="s">
        <v>219</v>
      </c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  <c r="AA154" s="305"/>
      <c r="AB154" s="305"/>
      <c r="AC154" s="305"/>
      <c r="AD154" s="305"/>
      <c r="AE154" s="306"/>
      <c r="AF154" s="310"/>
      <c r="AG154" s="2"/>
      <c r="AH154" s="2"/>
      <c r="AI154" s="2"/>
      <c r="AJ154" s="2"/>
      <c r="AK154" s="56"/>
      <c r="AL154" s="56"/>
      <c r="AM154" s="56"/>
      <c r="AN154" s="2"/>
      <c r="AO154" s="2"/>
      <c r="AP154" s="2"/>
      <c r="AQ154" s="2"/>
      <c r="AR154" s="2"/>
    </row>
    <row r="155" spans="1:82" ht="15" hidden="1" x14ac:dyDescent="0.25">
      <c r="A155" s="311" t="s">
        <v>94</v>
      </c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312"/>
      <c r="V155" s="312"/>
      <c r="W155" s="312"/>
      <c r="X155" s="309"/>
      <c r="Y155" s="309"/>
      <c r="Z155" s="309"/>
      <c r="AA155" s="305"/>
      <c r="AB155" s="305"/>
      <c r="AC155" s="305"/>
      <c r="AD155" s="305"/>
      <c r="AE155" s="306"/>
      <c r="AF155" s="313"/>
      <c r="AG155" s="2"/>
      <c r="AH155" s="2"/>
      <c r="AI155" s="2"/>
      <c r="AJ155" s="2"/>
      <c r="AK155" s="56"/>
      <c r="AL155" s="56"/>
      <c r="AM155" s="56"/>
      <c r="AN155" s="2"/>
      <c r="AO155" s="2"/>
      <c r="AP155" s="2"/>
      <c r="AQ155" s="2"/>
      <c r="AR155" s="2"/>
    </row>
    <row r="156" spans="1:82" ht="33.75" hidden="1" x14ac:dyDescent="0.2">
      <c r="A156" s="73" t="s">
        <v>220</v>
      </c>
      <c r="B156" s="74" t="s">
        <v>221</v>
      </c>
      <c r="C156" s="74">
        <v>4301012071</v>
      </c>
      <c r="D156" s="74">
        <v>4680115881907</v>
      </c>
      <c r="E156" s="75">
        <v>1.8</v>
      </c>
      <c r="F156" s="76">
        <v>6</v>
      </c>
      <c r="G156" s="75">
        <v>10.8</v>
      </c>
      <c r="H156" s="75">
        <v>11.234999999999999</v>
      </c>
      <c r="I156" s="77">
        <v>64</v>
      </c>
      <c r="J156" s="77" t="s">
        <v>133</v>
      </c>
      <c r="K156" s="78" t="s">
        <v>88</v>
      </c>
      <c r="L156" s="78"/>
      <c r="M156" s="314">
        <v>60</v>
      </c>
      <c r="N156" s="314"/>
      <c r="O156" s="3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6" s="316"/>
      <c r="Q156" s="316"/>
      <c r="R156" s="316"/>
      <c r="S156" s="316"/>
      <c r="T156" s="79" t="s">
        <v>0</v>
      </c>
      <c r="U156" s="59">
        <v>0</v>
      </c>
      <c r="V156" s="60">
        <f>IFERROR(IF(U156="",0,CEILING((U156/$G156),1)*$G156),"")</f>
        <v>0</v>
      </c>
      <c r="W156" s="59">
        <v>0</v>
      </c>
      <c r="X156" s="60">
        <f>IFERROR(IF(W156="",0,CEILING((W156/$G156),1)*$G156),"")</f>
        <v>0</v>
      </c>
      <c r="Y156" s="59">
        <v>0</v>
      </c>
      <c r="Z156" s="60">
        <f>IFERROR(IF(Y156="",0,CEILING((Y156/$G156),1)*$G156),"")</f>
        <v>0</v>
      </c>
      <c r="AA156" s="59">
        <v>0</v>
      </c>
      <c r="AB156" s="60">
        <f>IFERROR(IF(AA156="",0,CEILING((AA156/$G156),1)*$G156),"")</f>
        <v>0</v>
      </c>
      <c r="AC156" s="61" t="str">
        <f>IF(IFERROR(ROUNDUP(V156/G156,0)*0.01898,0)+IFERROR(ROUNDUP(X156/G156,0)*0.01898,0)+IFERROR(ROUNDUP(Z156/G156,0)*0.01898,0)+IFERROR(ROUNDUP(AB156/G156,0)*0.01898,0)=0,"",IFERROR(ROUNDUP(V156/G156,0)*0.01898,0)+IFERROR(ROUNDUP(X156/G156,0)*0.01898,0)+IFERROR(ROUNDUP(Z156/G156,0)*0.01898,0)+IFERROR(ROUNDUP(AB156/G156,0)*0.01898,0))</f>
        <v/>
      </c>
      <c r="AD156" s="73" t="s">
        <v>57</v>
      </c>
      <c r="AE156" s="73" t="s">
        <v>57</v>
      </c>
      <c r="AF156" s="173" t="s">
        <v>222</v>
      </c>
      <c r="AG156" s="2"/>
      <c r="AH156" s="2"/>
      <c r="AI156" s="2"/>
      <c r="AJ156" s="2"/>
      <c r="AK156" s="2"/>
      <c r="AL156" s="56"/>
      <c r="AM156" s="56"/>
      <c r="AN156" s="56"/>
      <c r="AO156" s="2"/>
      <c r="AP156" s="2"/>
      <c r="AQ156" s="2"/>
      <c r="AR156" s="2"/>
      <c r="AS156" s="2"/>
      <c r="AT156" s="2"/>
      <c r="AU156" s="16"/>
      <c r="AV156" s="16"/>
      <c r="AW156" s="17"/>
      <c r="BB156" s="172" t="s">
        <v>65</v>
      </c>
      <c r="BO156" s="71">
        <f>IFERROR(U156*H156/G156,0)</f>
        <v>0</v>
      </c>
      <c r="BP156" s="71">
        <f>IFERROR(V156*H156/G156,0)</f>
        <v>0</v>
      </c>
      <c r="BQ156" s="71">
        <f>IFERROR(1/I156*(U156/G156),0)</f>
        <v>0</v>
      </c>
      <c r="BR156" s="71">
        <f>IFERROR(1/I156*(V156/G156),0)</f>
        <v>0</v>
      </c>
      <c r="BS156" s="71">
        <f>IFERROR(W156*H156/G156,0)</f>
        <v>0</v>
      </c>
      <c r="BT156" s="71">
        <f>IFERROR(X156*H156/G156,0)</f>
        <v>0</v>
      </c>
      <c r="BU156" s="71">
        <f>IFERROR(1/I156*(W156/G156),0)</f>
        <v>0</v>
      </c>
      <c r="BV156" s="71">
        <f>IFERROR(1/I156*(X156/G156),0)</f>
        <v>0</v>
      </c>
      <c r="BW156" s="71">
        <f>IFERROR(Y156*H156/G156,0)</f>
        <v>0</v>
      </c>
      <c r="BX156" s="71">
        <f>IFERROR(Z156*H156/G156,0)</f>
        <v>0</v>
      </c>
      <c r="BY156" s="71">
        <f>IFERROR(1/I156*(Y156/G156),0)</f>
        <v>0</v>
      </c>
      <c r="BZ156" s="71">
        <f>IFERROR(1/I156*(Z156/G156),0)</f>
        <v>0</v>
      </c>
      <c r="CA156" s="71">
        <f>IFERROR(AA156*H156/G156,0)</f>
        <v>0</v>
      </c>
      <c r="CB156" s="71">
        <f>IFERROR(AB156*H156/G156,0)</f>
        <v>0</v>
      </c>
      <c r="CC156" s="71">
        <f>IFERROR(1/I156*(AA156/G156),0)</f>
        <v>0</v>
      </c>
      <c r="CD156" s="71">
        <f>IFERROR(1/I156*(AB156/G156),0)</f>
        <v>0</v>
      </c>
    </row>
    <row r="157" spans="1:82" ht="33.75" hidden="1" x14ac:dyDescent="0.2">
      <c r="A157" s="73" t="s">
        <v>223</v>
      </c>
      <c r="B157" s="74" t="s">
        <v>224</v>
      </c>
      <c r="C157" s="74">
        <v>4301011871</v>
      </c>
      <c r="D157" s="74">
        <v>4680115884908</v>
      </c>
      <c r="E157" s="75">
        <v>0.4</v>
      </c>
      <c r="F157" s="76">
        <v>10</v>
      </c>
      <c r="G157" s="75">
        <v>4</v>
      </c>
      <c r="H157" s="75">
        <v>4.21</v>
      </c>
      <c r="I157" s="77">
        <v>132</v>
      </c>
      <c r="J157" s="77" t="s">
        <v>98</v>
      </c>
      <c r="K157" s="78" t="s">
        <v>107</v>
      </c>
      <c r="L157" s="78"/>
      <c r="M157" s="314">
        <v>60</v>
      </c>
      <c r="N157" s="314"/>
      <c r="O157" s="3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57" s="316"/>
      <c r="Q157" s="316"/>
      <c r="R157" s="316"/>
      <c r="S157" s="316"/>
      <c r="T157" s="79" t="s">
        <v>0</v>
      </c>
      <c r="U157" s="59">
        <v>0</v>
      </c>
      <c r="V157" s="60">
        <f>IFERROR(IF(U157="",0,CEILING((U157/$G157),1)*$G157),"")</f>
        <v>0</v>
      </c>
      <c r="W157" s="59">
        <v>0</v>
      </c>
      <c r="X157" s="60">
        <f>IFERROR(IF(W157="",0,CEILING((W157/$G157),1)*$G157),"")</f>
        <v>0</v>
      </c>
      <c r="Y157" s="59">
        <v>0</v>
      </c>
      <c r="Z157" s="60">
        <f>IFERROR(IF(Y157="",0,CEILING((Y157/$G157),1)*$G157),"")</f>
        <v>0</v>
      </c>
      <c r="AA157" s="59">
        <v>0</v>
      </c>
      <c r="AB157" s="60">
        <f>IFERROR(IF(AA157="",0,CEILING((AA157/$G157),1)*$G157),"")</f>
        <v>0</v>
      </c>
      <c r="AC157" s="61" t="str">
        <f>IF(IFERROR(ROUNDUP(V157/G157,0)*0.00902,0)+IFERROR(ROUNDUP(X157/G157,0)*0.00902,0)+IFERROR(ROUNDUP(Z157/G157,0)*0.00902,0)+IFERROR(ROUNDUP(AB157/G157,0)*0.00902,0)=0,"",IFERROR(ROUNDUP(V157/G157,0)*0.00902,0)+IFERROR(ROUNDUP(X157/G157,0)*0.00902,0)+IFERROR(ROUNDUP(Z157/G157,0)*0.00902,0)+IFERROR(ROUNDUP(AB157/G157,0)*0.00902,0))</f>
        <v/>
      </c>
      <c r="AD157" s="73" t="s">
        <v>57</v>
      </c>
      <c r="AE157" s="73" t="s">
        <v>57</v>
      </c>
      <c r="AF157" s="175" t="s">
        <v>225</v>
      </c>
      <c r="AG157" s="2"/>
      <c r="AH157" s="2"/>
      <c r="AI157" s="2"/>
      <c r="AJ157" s="2"/>
      <c r="AK157" s="2"/>
      <c r="AL157" s="56"/>
      <c r="AM157" s="56"/>
      <c r="AN157" s="56"/>
      <c r="AO157" s="2"/>
      <c r="AP157" s="2"/>
      <c r="AQ157" s="2"/>
      <c r="AR157" s="2"/>
      <c r="AS157" s="2"/>
      <c r="AT157" s="2"/>
      <c r="AU157" s="16"/>
      <c r="AV157" s="16"/>
      <c r="AW157" s="17"/>
      <c r="BB157" s="174" t="s">
        <v>65</v>
      </c>
      <c r="BO157" s="71">
        <f>IFERROR(U157*H157/G157,0)</f>
        <v>0</v>
      </c>
      <c r="BP157" s="71">
        <f>IFERROR(V157*H157/G157,0)</f>
        <v>0</v>
      </c>
      <c r="BQ157" s="71">
        <f>IFERROR(1/I157*(U157/G157),0)</f>
        <v>0</v>
      </c>
      <c r="BR157" s="71">
        <f>IFERROR(1/I157*(V157/G157),0)</f>
        <v>0</v>
      </c>
      <c r="BS157" s="71">
        <f>IFERROR(W157*H157/G157,0)</f>
        <v>0</v>
      </c>
      <c r="BT157" s="71">
        <f>IFERROR(X157*H157/G157,0)</f>
        <v>0</v>
      </c>
      <c r="BU157" s="71">
        <f>IFERROR(1/I157*(W157/G157),0)</f>
        <v>0</v>
      </c>
      <c r="BV157" s="71">
        <f>IFERROR(1/I157*(X157/G157),0)</f>
        <v>0</v>
      </c>
      <c r="BW157" s="71">
        <f>IFERROR(Y157*H157/G157,0)</f>
        <v>0</v>
      </c>
      <c r="BX157" s="71">
        <f>IFERROR(Z157*H157/G157,0)</f>
        <v>0</v>
      </c>
      <c r="BY157" s="71">
        <f>IFERROR(1/I157*(Y157/G157),0)</f>
        <v>0</v>
      </c>
      <c r="BZ157" s="71">
        <f>IFERROR(1/I157*(Z157/G157),0)</f>
        <v>0</v>
      </c>
      <c r="CA157" s="71">
        <f>IFERROR(AA157*H157/G157,0)</f>
        <v>0</v>
      </c>
      <c r="CB157" s="71">
        <f>IFERROR(AB157*H157/G157,0)</f>
        <v>0</v>
      </c>
      <c r="CC157" s="71">
        <f>IFERROR(1/I157*(AA157/G157),0)</f>
        <v>0</v>
      </c>
      <c r="CD157" s="71">
        <f>IFERROR(1/I157*(AB157/G157),0)</f>
        <v>0</v>
      </c>
    </row>
    <row r="158" spans="1:82" hidden="1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19" t="s">
        <v>43</v>
      </c>
      <c r="P158" s="320"/>
      <c r="Q158" s="320"/>
      <c r="R158" s="320"/>
      <c r="S158" s="320"/>
      <c r="T158" s="35" t="s">
        <v>42</v>
      </c>
      <c r="U158" s="45">
        <f>IFERROR(U156/G156,0)+IFERROR(U157/G157,0)</f>
        <v>0</v>
      </c>
      <c r="V158" s="45">
        <f>IFERROR(V156/G156,0)+IFERROR(V157/G157,0)</f>
        <v>0</v>
      </c>
      <c r="W158" s="45">
        <f>IFERROR(W156/G156,0)+IFERROR(W157/G157,0)</f>
        <v>0</v>
      </c>
      <c r="X158" s="45">
        <f>IFERROR(X156/G156,0)+IFERROR(X157/G157,0)</f>
        <v>0</v>
      </c>
      <c r="Y158" s="45">
        <f>IFERROR(Y156/G156,0)+IFERROR(Y157/G157,0)</f>
        <v>0</v>
      </c>
      <c r="Z158" s="45">
        <f>IFERROR(Z156/G156,0)+IFERROR(Z157/G157,0)</f>
        <v>0</v>
      </c>
      <c r="AA158" s="45">
        <f>IFERROR(AA156/G156,0)+IFERROR(AA157/G157,0)</f>
        <v>0</v>
      </c>
      <c r="AB158" s="45">
        <f>IFERROR(AB156/G156,0)+IFERROR(AB157/G157,0)</f>
        <v>0</v>
      </c>
      <c r="AC158" s="45">
        <f>IFERROR(IF(AC156="",0,AC156),0)+IFERROR(IF(AC157="",0,AC157),0)</f>
        <v>0</v>
      </c>
      <c r="AD158" s="3"/>
      <c r="AE158" s="66"/>
      <c r="AF158" s="3"/>
      <c r="AG158" s="3"/>
      <c r="AK158" s="3"/>
      <c r="AN158" s="55"/>
      <c r="AO158" s="3"/>
      <c r="AP158" s="3"/>
      <c r="AQ158" s="2"/>
      <c r="AR158" s="2"/>
      <c r="AS158" s="2"/>
      <c r="AT158" s="2"/>
      <c r="AU158" s="16"/>
      <c r="AV158" s="16"/>
      <c r="AW158" s="17"/>
    </row>
    <row r="159" spans="1:82" hidden="1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19" t="s">
        <v>43</v>
      </c>
      <c r="P159" s="320"/>
      <c r="Q159" s="320"/>
      <c r="R159" s="320"/>
      <c r="S159" s="320"/>
      <c r="T159" s="35" t="s">
        <v>0</v>
      </c>
      <c r="U159" s="45">
        <f t="shared" ref="U159:AB159" si="26">IFERROR(SUM(U156:U157),0)</f>
        <v>0</v>
      </c>
      <c r="V159" s="45">
        <f t="shared" si="26"/>
        <v>0</v>
      </c>
      <c r="W159" s="45">
        <f t="shared" si="26"/>
        <v>0</v>
      </c>
      <c r="X159" s="45">
        <f t="shared" si="26"/>
        <v>0</v>
      </c>
      <c r="Y159" s="45">
        <f t="shared" si="26"/>
        <v>0</v>
      </c>
      <c r="Z159" s="45">
        <f t="shared" si="26"/>
        <v>0</v>
      </c>
      <c r="AA159" s="45">
        <f t="shared" si="26"/>
        <v>0</v>
      </c>
      <c r="AB159" s="45">
        <f t="shared" si="26"/>
        <v>0</v>
      </c>
      <c r="AC159" s="45" t="s">
        <v>57</v>
      </c>
      <c r="AD159" s="3"/>
      <c r="AE159" s="66"/>
      <c r="AF159" s="3"/>
      <c r="AG159" s="3"/>
      <c r="AK159" s="3"/>
      <c r="AN159" s="55"/>
      <c r="AO159" s="3"/>
      <c r="AP159" s="3"/>
      <c r="AQ159" s="2"/>
      <c r="AR159" s="2"/>
      <c r="AS159" s="2"/>
      <c r="AT159" s="2"/>
      <c r="AU159" s="16"/>
      <c r="AV159" s="16"/>
      <c r="AW159" s="17"/>
    </row>
    <row r="160" spans="1:82" ht="15" hidden="1" x14ac:dyDescent="0.25">
      <c r="A160" s="311" t="s">
        <v>104</v>
      </c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312"/>
      <c r="V160" s="312"/>
      <c r="W160" s="312"/>
      <c r="X160" s="309"/>
      <c r="Y160" s="309"/>
      <c r="Z160" s="309"/>
      <c r="AA160" s="305"/>
      <c r="AB160" s="305"/>
      <c r="AC160" s="305"/>
      <c r="AD160" s="305"/>
      <c r="AE160" s="306"/>
      <c r="AF160" s="313"/>
      <c r="AG160" s="2"/>
      <c r="AH160" s="2"/>
      <c r="AI160" s="2"/>
      <c r="AJ160" s="2"/>
      <c r="AK160" s="56"/>
      <c r="AL160" s="56"/>
      <c r="AM160" s="56"/>
      <c r="AN160" s="2"/>
      <c r="AO160" s="2"/>
      <c r="AP160" s="2"/>
      <c r="AQ160" s="2"/>
      <c r="AR160" s="2"/>
    </row>
    <row r="161" spans="1:82" hidden="1" x14ac:dyDescent="0.2">
      <c r="A161" s="73" t="s">
        <v>226</v>
      </c>
      <c r="B161" s="74" t="s">
        <v>227</v>
      </c>
      <c r="C161" s="74">
        <v>4301031303</v>
      </c>
      <c r="D161" s="74">
        <v>4607091384802</v>
      </c>
      <c r="E161" s="75">
        <v>0.73</v>
      </c>
      <c r="F161" s="76">
        <v>6</v>
      </c>
      <c r="G161" s="75">
        <v>4.38</v>
      </c>
      <c r="H161" s="75">
        <v>4.6500000000000004</v>
      </c>
      <c r="I161" s="77">
        <v>132</v>
      </c>
      <c r="J161" s="77" t="s">
        <v>98</v>
      </c>
      <c r="K161" s="78" t="s">
        <v>107</v>
      </c>
      <c r="L161" s="78"/>
      <c r="M161" s="314">
        <v>35</v>
      </c>
      <c r="N161" s="314"/>
      <c r="O161" s="3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1" s="316"/>
      <c r="Q161" s="316"/>
      <c r="R161" s="316"/>
      <c r="S161" s="316"/>
      <c r="T161" s="79" t="s">
        <v>0</v>
      </c>
      <c r="U161" s="59">
        <v>0</v>
      </c>
      <c r="V161" s="60">
        <f>IFERROR(IF(U161="",0,CEILING((U161/$G161),1)*$G161),"")</f>
        <v>0</v>
      </c>
      <c r="W161" s="59">
        <v>0</v>
      </c>
      <c r="X161" s="60">
        <f>IFERROR(IF(W161="",0,CEILING((W161/$G161),1)*$G161),"")</f>
        <v>0</v>
      </c>
      <c r="Y161" s="59">
        <v>0</v>
      </c>
      <c r="Z161" s="60">
        <f>IFERROR(IF(Y161="",0,CEILING((Y161/$G161),1)*$G161),"")</f>
        <v>0</v>
      </c>
      <c r="AA161" s="59">
        <v>0</v>
      </c>
      <c r="AB161" s="60">
        <f>IFERROR(IF(AA161="",0,CEILING((AA161/$G161),1)*$G161),"")</f>
        <v>0</v>
      </c>
      <c r="AC161" s="61" t="str">
        <f>IF(IFERROR(ROUNDUP(V161/G161,0)*0.00902,0)+IFERROR(ROUNDUP(X161/G161,0)*0.00902,0)+IFERROR(ROUNDUP(Z161/G161,0)*0.00902,0)+IFERROR(ROUNDUP(AB161/G161,0)*0.00902,0)=0,"",IFERROR(ROUNDUP(V161/G161,0)*0.00902,0)+IFERROR(ROUNDUP(X161/G161,0)*0.00902,0)+IFERROR(ROUNDUP(Z161/G161,0)*0.00902,0)+IFERROR(ROUNDUP(AB161/G161,0)*0.00902,0))</f>
        <v/>
      </c>
      <c r="AD161" s="73" t="s">
        <v>57</v>
      </c>
      <c r="AE161" s="73" t="s">
        <v>57</v>
      </c>
      <c r="AF161" s="177" t="s">
        <v>228</v>
      </c>
      <c r="AG161" s="2"/>
      <c r="AH161" s="2"/>
      <c r="AI161" s="2"/>
      <c r="AJ161" s="2"/>
      <c r="AK161" s="2"/>
      <c r="AL161" s="56"/>
      <c r="AM161" s="56"/>
      <c r="AN161" s="56"/>
      <c r="AO161" s="2"/>
      <c r="AP161" s="2"/>
      <c r="AQ161" s="2"/>
      <c r="AR161" s="2"/>
      <c r="AS161" s="2"/>
      <c r="AT161" s="2"/>
      <c r="AU161" s="16"/>
      <c r="AV161" s="16"/>
      <c r="AW161" s="17"/>
      <c r="BB161" s="176" t="s">
        <v>65</v>
      </c>
      <c r="BO161" s="71">
        <f>IFERROR(U161*H161/G161,0)</f>
        <v>0</v>
      </c>
      <c r="BP161" s="71">
        <f>IFERROR(V161*H161/G161,0)</f>
        <v>0</v>
      </c>
      <c r="BQ161" s="71">
        <f>IFERROR(1/I161*(U161/G161),0)</f>
        <v>0</v>
      </c>
      <c r="BR161" s="71">
        <f>IFERROR(1/I161*(V161/G161),0)</f>
        <v>0</v>
      </c>
      <c r="BS161" s="71">
        <f>IFERROR(W161*H161/G161,0)</f>
        <v>0</v>
      </c>
      <c r="BT161" s="71">
        <f>IFERROR(X161*H161/G161,0)</f>
        <v>0</v>
      </c>
      <c r="BU161" s="71">
        <f>IFERROR(1/I161*(W161/G161),0)</f>
        <v>0</v>
      </c>
      <c r="BV161" s="71">
        <f>IFERROR(1/I161*(X161/G161),0)</f>
        <v>0</v>
      </c>
      <c r="BW161" s="71">
        <f>IFERROR(Y161*H161/G161,0)</f>
        <v>0</v>
      </c>
      <c r="BX161" s="71">
        <f>IFERROR(Z161*H161/G161,0)</f>
        <v>0</v>
      </c>
      <c r="BY161" s="71">
        <f>IFERROR(1/I161*(Y161/G161),0)</f>
        <v>0</v>
      </c>
      <c r="BZ161" s="71">
        <f>IFERROR(1/I161*(Z161/G161),0)</f>
        <v>0</v>
      </c>
      <c r="CA161" s="71">
        <f>IFERROR(AA161*H161/G161,0)</f>
        <v>0</v>
      </c>
      <c r="CB161" s="71">
        <f>IFERROR(AB161*H161/G161,0)</f>
        <v>0</v>
      </c>
      <c r="CC161" s="71">
        <f>IFERROR(1/I161*(AA161/G161),0)</f>
        <v>0</v>
      </c>
      <c r="CD161" s="71">
        <f>IFERROR(1/I161*(AB161/G161),0)</f>
        <v>0</v>
      </c>
    </row>
    <row r="162" spans="1:82" hidden="1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19" t="s">
        <v>43</v>
      </c>
      <c r="P162" s="320"/>
      <c r="Q162" s="320"/>
      <c r="R162" s="320"/>
      <c r="S162" s="320"/>
      <c r="T162" s="35" t="s">
        <v>42</v>
      </c>
      <c r="U162" s="45">
        <f>IFERROR(U161/G161,0)</f>
        <v>0</v>
      </c>
      <c r="V162" s="45">
        <f>IFERROR(V161/G161,0)</f>
        <v>0</v>
      </c>
      <c r="W162" s="45">
        <f>IFERROR(W161/G161,0)</f>
        <v>0</v>
      </c>
      <c r="X162" s="45">
        <f>IFERROR(X161/G161,0)</f>
        <v>0</v>
      </c>
      <c r="Y162" s="45">
        <f>IFERROR(Y161/G161,0)</f>
        <v>0</v>
      </c>
      <c r="Z162" s="45">
        <f>IFERROR(Z161/G161,0)</f>
        <v>0</v>
      </c>
      <c r="AA162" s="45">
        <f>IFERROR(AA161/G161,0)</f>
        <v>0</v>
      </c>
      <c r="AB162" s="45">
        <f>IFERROR(AB161/G161,0)</f>
        <v>0</v>
      </c>
      <c r="AC162" s="45">
        <f>IFERROR(IF(AC161="",0,AC161),0)</f>
        <v>0</v>
      </c>
      <c r="AD162" s="3"/>
      <c r="AE162" s="66"/>
      <c r="AF162" s="3"/>
      <c r="AG162" s="3"/>
      <c r="AK162" s="3"/>
      <c r="AN162" s="55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idden="1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19" t="s">
        <v>43</v>
      </c>
      <c r="P163" s="320"/>
      <c r="Q163" s="320"/>
      <c r="R163" s="320"/>
      <c r="S163" s="320"/>
      <c r="T163" s="35" t="s">
        <v>0</v>
      </c>
      <c r="U163" s="45">
        <f t="shared" ref="U163:AB163" si="27">IFERROR(SUM(U161:U161),0)</f>
        <v>0</v>
      </c>
      <c r="V163" s="45">
        <f t="shared" si="27"/>
        <v>0</v>
      </c>
      <c r="W163" s="45">
        <f t="shared" si="27"/>
        <v>0</v>
      </c>
      <c r="X163" s="45">
        <f t="shared" si="27"/>
        <v>0</v>
      </c>
      <c r="Y163" s="45">
        <f t="shared" si="27"/>
        <v>0</v>
      </c>
      <c r="Z163" s="45">
        <f t="shared" si="27"/>
        <v>0</v>
      </c>
      <c r="AA163" s="45">
        <f t="shared" si="27"/>
        <v>0</v>
      </c>
      <c r="AB163" s="45">
        <f t="shared" si="27"/>
        <v>0</v>
      </c>
      <c r="AC163" s="45" t="s">
        <v>57</v>
      </c>
      <c r="AD163" s="3"/>
      <c r="AE163" s="66"/>
      <c r="AF163" s="3"/>
      <c r="AG163" s="3"/>
      <c r="AK163" s="3"/>
      <c r="AN163" s="55"/>
      <c r="AO163" s="3"/>
      <c r="AP163" s="3"/>
      <c r="AQ163" s="2"/>
      <c r="AR163" s="2"/>
      <c r="AS163" s="2"/>
      <c r="AT163" s="2"/>
      <c r="AU163" s="16"/>
      <c r="AV163" s="16"/>
      <c r="AW163" s="17"/>
    </row>
    <row r="164" spans="1:82" ht="15" hidden="1" x14ac:dyDescent="0.25">
      <c r="A164" s="311" t="s">
        <v>82</v>
      </c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312"/>
      <c r="V164" s="312"/>
      <c r="W164" s="312"/>
      <c r="X164" s="309"/>
      <c r="Y164" s="309"/>
      <c r="Z164" s="309"/>
      <c r="AA164" s="305"/>
      <c r="AB164" s="305"/>
      <c r="AC164" s="305"/>
      <c r="AD164" s="305"/>
      <c r="AE164" s="306"/>
      <c r="AF164" s="313"/>
      <c r="AG164" s="2"/>
      <c r="AH164" s="2"/>
      <c r="AI164" s="2"/>
      <c r="AJ164" s="2"/>
      <c r="AK164" s="56"/>
      <c r="AL164" s="56"/>
      <c r="AM164" s="56"/>
      <c r="AN164" s="2"/>
      <c r="AO164" s="2"/>
      <c r="AP164" s="2"/>
      <c r="AQ164" s="2"/>
      <c r="AR164" s="2"/>
    </row>
    <row r="165" spans="1:82" hidden="1" x14ac:dyDescent="0.2">
      <c r="A165" s="73" t="s">
        <v>229</v>
      </c>
      <c r="B165" s="74" t="s">
        <v>230</v>
      </c>
      <c r="C165" s="74">
        <v>4301051446</v>
      </c>
      <c r="D165" s="74">
        <v>4680115881969</v>
      </c>
      <c r="E165" s="75">
        <v>0.4</v>
      </c>
      <c r="F165" s="76">
        <v>6</v>
      </c>
      <c r="G165" s="75">
        <v>2.4</v>
      </c>
      <c r="H165" s="75">
        <v>2.58</v>
      </c>
      <c r="I165" s="77">
        <v>182</v>
      </c>
      <c r="J165" s="77" t="s">
        <v>86</v>
      </c>
      <c r="K165" s="78" t="s">
        <v>85</v>
      </c>
      <c r="L165" s="78"/>
      <c r="M165" s="314">
        <v>40</v>
      </c>
      <c r="N165" s="314"/>
      <c r="O165" s="3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5" s="316"/>
      <c r="Q165" s="316"/>
      <c r="R165" s="316"/>
      <c r="S165" s="316"/>
      <c r="T165" s="79" t="s">
        <v>0</v>
      </c>
      <c r="U165" s="59">
        <v>0</v>
      </c>
      <c r="V165" s="60">
        <f>IFERROR(IF(U165="",0,CEILING((U165/$G165),1)*$G165),"")</f>
        <v>0</v>
      </c>
      <c r="W165" s="59">
        <v>0</v>
      </c>
      <c r="X165" s="60">
        <f>IFERROR(IF(W165="",0,CEILING((W165/$G165),1)*$G165),"")</f>
        <v>0</v>
      </c>
      <c r="Y165" s="59">
        <v>0</v>
      </c>
      <c r="Z165" s="60">
        <f>IFERROR(IF(Y165="",0,CEILING((Y165/$G165),1)*$G165),"")</f>
        <v>0</v>
      </c>
      <c r="AA165" s="59">
        <v>0</v>
      </c>
      <c r="AB165" s="60">
        <f>IFERROR(IF(AA165="",0,CEILING((AA165/$G165),1)*$G165),"")</f>
        <v>0</v>
      </c>
      <c r="AC165" s="61" t="str">
        <f>IF(IFERROR(ROUNDUP(V165/G165,0)*0.00651,0)+IFERROR(ROUNDUP(X165/G165,0)*0.00651,0)+IFERROR(ROUNDUP(Z165/G165,0)*0.00651,0)+IFERROR(ROUNDUP(AB165/G165,0)*0.00651,0)=0,"",IFERROR(ROUNDUP(V165/G165,0)*0.00651,0)+IFERROR(ROUNDUP(X165/G165,0)*0.00651,0)+IFERROR(ROUNDUP(Z165/G165,0)*0.00651,0)+IFERROR(ROUNDUP(AB165/G165,0)*0.00651,0))</f>
        <v/>
      </c>
      <c r="AD165" s="73" t="s">
        <v>57</v>
      </c>
      <c r="AE165" s="73" t="s">
        <v>57</v>
      </c>
      <c r="AF165" s="179" t="s">
        <v>231</v>
      </c>
      <c r="AG165" s="2"/>
      <c r="AH165" s="2"/>
      <c r="AI165" s="2"/>
      <c r="AJ165" s="2"/>
      <c r="AK165" s="2"/>
      <c r="AL165" s="56"/>
      <c r="AM165" s="56"/>
      <c r="AN165" s="56"/>
      <c r="AO165" s="2"/>
      <c r="AP165" s="2"/>
      <c r="AQ165" s="2"/>
      <c r="AR165" s="2"/>
      <c r="AS165" s="2"/>
      <c r="AT165" s="2"/>
      <c r="AU165" s="16"/>
      <c r="AV165" s="16"/>
      <c r="AW165" s="17"/>
      <c r="BB165" s="178" t="s">
        <v>65</v>
      </c>
      <c r="BO165" s="71">
        <f>IFERROR(U165*H165/G165,0)</f>
        <v>0</v>
      </c>
      <c r="BP165" s="71">
        <f>IFERROR(V165*H165/G165,0)</f>
        <v>0</v>
      </c>
      <c r="BQ165" s="71">
        <f>IFERROR(1/I165*(U165/G165),0)</f>
        <v>0</v>
      </c>
      <c r="BR165" s="71">
        <f>IFERROR(1/I165*(V165/G165),0)</f>
        <v>0</v>
      </c>
      <c r="BS165" s="71">
        <f>IFERROR(W165*H165/G165,0)</f>
        <v>0</v>
      </c>
      <c r="BT165" s="71">
        <f>IFERROR(X165*H165/G165,0)</f>
        <v>0</v>
      </c>
      <c r="BU165" s="71">
        <f>IFERROR(1/I165*(W165/G165),0)</f>
        <v>0</v>
      </c>
      <c r="BV165" s="71">
        <f>IFERROR(1/I165*(X165/G165),0)</f>
        <v>0</v>
      </c>
      <c r="BW165" s="71">
        <f>IFERROR(Y165*H165/G165,0)</f>
        <v>0</v>
      </c>
      <c r="BX165" s="71">
        <f>IFERROR(Z165*H165/G165,0)</f>
        <v>0</v>
      </c>
      <c r="BY165" s="71">
        <f>IFERROR(1/I165*(Y165/G165),0)</f>
        <v>0</v>
      </c>
      <c r="BZ165" s="71">
        <f>IFERROR(1/I165*(Z165/G165),0)</f>
        <v>0</v>
      </c>
      <c r="CA165" s="71">
        <f>IFERROR(AA165*H165/G165,0)</f>
        <v>0</v>
      </c>
      <c r="CB165" s="71">
        <f>IFERROR(AB165*H165/G165,0)</f>
        <v>0</v>
      </c>
      <c r="CC165" s="71">
        <f>IFERROR(1/I165*(AA165/G165),0)</f>
        <v>0</v>
      </c>
      <c r="CD165" s="71">
        <f>IFERROR(1/I165*(AB165/G165),0)</f>
        <v>0</v>
      </c>
    </row>
    <row r="166" spans="1:82" hidden="1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19" t="s">
        <v>43</v>
      </c>
      <c r="P166" s="320"/>
      <c r="Q166" s="320"/>
      <c r="R166" s="320"/>
      <c r="S166" s="320"/>
      <c r="T166" s="35" t="s">
        <v>42</v>
      </c>
      <c r="U166" s="45">
        <f>IFERROR(U165/G165,0)</f>
        <v>0</v>
      </c>
      <c r="V166" s="45">
        <f>IFERROR(V165/G165,0)</f>
        <v>0</v>
      </c>
      <c r="W166" s="45">
        <f>IFERROR(W165/G165,0)</f>
        <v>0</v>
      </c>
      <c r="X166" s="45">
        <f>IFERROR(X165/G165,0)</f>
        <v>0</v>
      </c>
      <c r="Y166" s="45">
        <f>IFERROR(Y165/G165,0)</f>
        <v>0</v>
      </c>
      <c r="Z166" s="45">
        <f>IFERROR(Z165/G165,0)</f>
        <v>0</v>
      </c>
      <c r="AA166" s="45">
        <f>IFERROR(AA165/G165,0)</f>
        <v>0</v>
      </c>
      <c r="AB166" s="45">
        <f>IFERROR(AB165/G165,0)</f>
        <v>0</v>
      </c>
      <c r="AC166" s="45">
        <f>IFERROR(IF(AC165="",0,AC165),0)</f>
        <v>0</v>
      </c>
      <c r="AD166" s="3"/>
      <c r="AE166" s="66"/>
      <c r="AF166" s="3"/>
      <c r="AG166" s="3"/>
      <c r="AK166" s="3"/>
      <c r="AN166" s="55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idden="1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19" t="s">
        <v>43</v>
      </c>
      <c r="P167" s="320"/>
      <c r="Q167" s="320"/>
      <c r="R167" s="320"/>
      <c r="S167" s="320"/>
      <c r="T167" s="35" t="s">
        <v>0</v>
      </c>
      <c r="U167" s="45">
        <f t="shared" ref="U167:AB167" si="28">IFERROR(SUM(U165:U165),0)</f>
        <v>0</v>
      </c>
      <c r="V167" s="45">
        <f t="shared" si="28"/>
        <v>0</v>
      </c>
      <c r="W167" s="45">
        <f t="shared" si="28"/>
        <v>0</v>
      </c>
      <c r="X167" s="45">
        <f t="shared" si="28"/>
        <v>0</v>
      </c>
      <c r="Y167" s="45">
        <f t="shared" si="28"/>
        <v>0</v>
      </c>
      <c r="Z167" s="45">
        <f t="shared" si="28"/>
        <v>0</v>
      </c>
      <c r="AA167" s="45">
        <f t="shared" si="28"/>
        <v>0</v>
      </c>
      <c r="AB167" s="45">
        <f t="shared" si="28"/>
        <v>0</v>
      </c>
      <c r="AC167" s="45" t="s">
        <v>57</v>
      </c>
      <c r="AD167" s="3"/>
      <c r="AE167" s="66"/>
      <c r="AF167" s="3"/>
      <c r="AG167" s="3"/>
      <c r="AK167" s="3"/>
      <c r="AN167" s="55"/>
      <c r="AO167" s="3"/>
      <c r="AP167" s="3"/>
      <c r="AQ167" s="2"/>
      <c r="AR167" s="2"/>
      <c r="AS167" s="2"/>
      <c r="AT167" s="2"/>
      <c r="AU167" s="16"/>
      <c r="AV167" s="16"/>
      <c r="AW167" s="17"/>
    </row>
    <row r="168" spans="1:82" ht="27.75" hidden="1" customHeight="1" x14ac:dyDescent="0.2">
      <c r="A168" s="303" t="s">
        <v>232</v>
      </c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292"/>
      <c r="X168" s="292"/>
      <c r="Y168" s="292"/>
      <c r="Z168" s="292"/>
      <c r="AA168" s="305"/>
      <c r="AB168" s="305"/>
      <c r="AC168" s="305"/>
      <c r="AD168" s="305"/>
      <c r="AE168" s="306"/>
      <c r="AF168" s="307"/>
      <c r="AG168" s="2"/>
      <c r="AH168" s="2"/>
      <c r="AI168" s="2"/>
      <c r="AJ168" s="2"/>
      <c r="AK168" s="56"/>
      <c r="AL168" s="56"/>
      <c r="AM168" s="56"/>
      <c r="AN168" s="2"/>
      <c r="AO168" s="2"/>
      <c r="AP168" s="2"/>
      <c r="AQ168" s="2"/>
      <c r="AR168" s="2"/>
    </row>
    <row r="169" spans="1:82" ht="15" hidden="1" x14ac:dyDescent="0.25">
      <c r="A169" s="308" t="s">
        <v>233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309"/>
      <c r="Z169" s="309"/>
      <c r="AA169" s="305"/>
      <c r="AB169" s="305"/>
      <c r="AC169" s="305"/>
      <c r="AD169" s="305"/>
      <c r="AE169" s="306"/>
      <c r="AF169" s="310"/>
      <c r="AG169" s="2"/>
      <c r="AH169" s="2"/>
      <c r="AI169" s="2"/>
      <c r="AJ169" s="2"/>
      <c r="AK169" s="56"/>
      <c r="AL169" s="56"/>
      <c r="AM169" s="56"/>
      <c r="AN169" s="2"/>
      <c r="AO169" s="2"/>
      <c r="AP169" s="2"/>
      <c r="AQ169" s="2"/>
      <c r="AR169" s="2"/>
    </row>
    <row r="170" spans="1:82" ht="15" hidden="1" x14ac:dyDescent="0.25">
      <c r="A170" s="311" t="s">
        <v>104</v>
      </c>
      <c r="B170" s="312"/>
      <c r="C170" s="312"/>
      <c r="D170" s="312"/>
      <c r="E170" s="312"/>
      <c r="F170" s="312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12"/>
      <c r="V170" s="312"/>
      <c r="W170" s="312"/>
      <c r="X170" s="309"/>
      <c r="Y170" s="309"/>
      <c r="Z170" s="309"/>
      <c r="AA170" s="305"/>
      <c r="AB170" s="305"/>
      <c r="AC170" s="305"/>
      <c r="AD170" s="305"/>
      <c r="AE170" s="306"/>
      <c r="AF170" s="313"/>
      <c r="AG170" s="2"/>
      <c r="AH170" s="2"/>
      <c r="AI170" s="2"/>
      <c r="AJ170" s="2"/>
      <c r="AK170" s="56"/>
      <c r="AL170" s="56"/>
      <c r="AM170" s="56"/>
      <c r="AN170" s="2"/>
      <c r="AO170" s="2"/>
      <c r="AP170" s="2"/>
      <c r="AQ170" s="2"/>
      <c r="AR170" s="2"/>
    </row>
    <row r="171" spans="1:82" hidden="1" x14ac:dyDescent="0.2">
      <c r="A171" s="73" t="s">
        <v>234</v>
      </c>
      <c r="B171" s="74" t="s">
        <v>235</v>
      </c>
      <c r="C171" s="74">
        <v>4301031366</v>
      </c>
      <c r="D171" s="74">
        <v>4680115883147</v>
      </c>
      <c r="E171" s="75">
        <v>0.28000000000000003</v>
      </c>
      <c r="F171" s="76">
        <v>6</v>
      </c>
      <c r="G171" s="75">
        <v>1.68</v>
      </c>
      <c r="H171" s="75">
        <v>1.81</v>
      </c>
      <c r="I171" s="77">
        <v>234</v>
      </c>
      <c r="J171" s="77" t="s">
        <v>108</v>
      </c>
      <c r="K171" s="78" t="s">
        <v>107</v>
      </c>
      <c r="L171" s="78"/>
      <c r="M171" s="314">
        <v>50</v>
      </c>
      <c r="N171" s="314"/>
      <c r="O171" s="36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1" s="316"/>
      <c r="Q171" s="316"/>
      <c r="R171" s="316"/>
      <c r="S171" s="316"/>
      <c r="T171" s="79" t="s">
        <v>0</v>
      </c>
      <c r="U171" s="59">
        <v>0</v>
      </c>
      <c r="V171" s="60">
        <f>IFERROR(IF(U171="",0,CEILING((U171/$G171),1)*$G171),"")</f>
        <v>0</v>
      </c>
      <c r="W171" s="59">
        <v>0</v>
      </c>
      <c r="X171" s="60">
        <f>IFERROR(IF(W171="",0,CEILING((W171/$G171),1)*$G171),"")</f>
        <v>0</v>
      </c>
      <c r="Y171" s="59">
        <v>0</v>
      </c>
      <c r="Z171" s="60">
        <f>IFERROR(IF(Y171="",0,CEILING((Y171/$G171),1)*$G171),"")</f>
        <v>0</v>
      </c>
      <c r="AA171" s="59">
        <v>0</v>
      </c>
      <c r="AB171" s="60">
        <f>IFERROR(IF(AA171="",0,CEILING((AA171/$G171),1)*$G171),"")</f>
        <v>0</v>
      </c>
      <c r="AC171" s="61" t="str">
        <f>IF(IFERROR(ROUNDUP(V171/G171,0)*0.00502,0)+IFERROR(ROUNDUP(X171/G171,0)*0.00502,0)+IFERROR(ROUNDUP(Z171/G171,0)*0.00502,0)+IFERROR(ROUNDUP(AB171/G171,0)*0.00502,0)=0,"",IFERROR(ROUNDUP(V171/G171,0)*0.00502,0)+IFERROR(ROUNDUP(X171/G171,0)*0.00502,0)+IFERROR(ROUNDUP(Z171/G171,0)*0.00502,0)+IFERROR(ROUNDUP(AB171/G171,0)*0.00502,0))</f>
        <v/>
      </c>
      <c r="AD171" s="73" t="s">
        <v>57</v>
      </c>
      <c r="AE171" s="73" t="s">
        <v>57</v>
      </c>
      <c r="AF171" s="181" t="s">
        <v>236</v>
      </c>
      <c r="AG171" s="2"/>
      <c r="AH171" s="2"/>
      <c r="AI171" s="2"/>
      <c r="AJ171" s="2"/>
      <c r="AK171" s="2"/>
      <c r="AL171" s="56"/>
      <c r="AM171" s="56"/>
      <c r="AN171" s="56"/>
      <c r="AO171" s="2"/>
      <c r="AP171" s="2"/>
      <c r="AQ171" s="2"/>
      <c r="AR171" s="2"/>
      <c r="AS171" s="2"/>
      <c r="AT171" s="2"/>
      <c r="AU171" s="16"/>
      <c r="AV171" s="16"/>
      <c r="AW171" s="17"/>
      <c r="BB171" s="180" t="s">
        <v>65</v>
      </c>
      <c r="BO171" s="71">
        <f>IFERROR(U171*H171/G171,0)</f>
        <v>0</v>
      </c>
      <c r="BP171" s="71">
        <f>IFERROR(V171*H171/G171,0)</f>
        <v>0</v>
      </c>
      <c r="BQ171" s="71">
        <f>IFERROR(1/I171*(U171/G171),0)</f>
        <v>0</v>
      </c>
      <c r="BR171" s="71">
        <f>IFERROR(1/I171*(V171/G171),0)</f>
        <v>0</v>
      </c>
      <c r="BS171" s="71">
        <f>IFERROR(W171*H171/G171,0)</f>
        <v>0</v>
      </c>
      <c r="BT171" s="71">
        <f>IFERROR(X171*H171/G171,0)</f>
        <v>0</v>
      </c>
      <c r="BU171" s="71">
        <f>IFERROR(1/I171*(W171/G171),0)</f>
        <v>0</v>
      </c>
      <c r="BV171" s="71">
        <f>IFERROR(1/I171*(X171/G171),0)</f>
        <v>0</v>
      </c>
      <c r="BW171" s="71">
        <f>IFERROR(Y171*H171/G171,0)</f>
        <v>0</v>
      </c>
      <c r="BX171" s="71">
        <f>IFERROR(Z171*H171/G171,0)</f>
        <v>0</v>
      </c>
      <c r="BY171" s="71">
        <f>IFERROR(1/I171*(Y171/G171),0)</f>
        <v>0</v>
      </c>
      <c r="BZ171" s="71">
        <f>IFERROR(1/I171*(Z171/G171),0)</f>
        <v>0</v>
      </c>
      <c r="CA171" s="71">
        <f>IFERROR(AA171*H171/G171,0)</f>
        <v>0</v>
      </c>
      <c r="CB171" s="71">
        <f>IFERROR(AB171*H171/G171,0)</f>
        <v>0</v>
      </c>
      <c r="CC171" s="71">
        <f>IFERROR(1/I171*(AA171/G171),0)</f>
        <v>0</v>
      </c>
      <c r="CD171" s="71">
        <f>IFERROR(1/I171*(AB171/G171),0)</f>
        <v>0</v>
      </c>
    </row>
    <row r="172" spans="1:82" hidden="1" x14ac:dyDescent="0.2">
      <c r="A172" s="73" t="s">
        <v>237</v>
      </c>
      <c r="B172" s="74" t="s">
        <v>238</v>
      </c>
      <c r="C172" s="74">
        <v>4301031364</v>
      </c>
      <c r="D172" s="74">
        <v>4680115883161</v>
      </c>
      <c r="E172" s="75">
        <v>0.28000000000000003</v>
      </c>
      <c r="F172" s="76">
        <v>6</v>
      </c>
      <c r="G172" s="75">
        <v>1.68</v>
      </c>
      <c r="H172" s="75">
        <v>1.81</v>
      </c>
      <c r="I172" s="77">
        <v>234</v>
      </c>
      <c r="J172" s="77" t="s">
        <v>108</v>
      </c>
      <c r="K172" s="78" t="s">
        <v>107</v>
      </c>
      <c r="L172" s="78"/>
      <c r="M172" s="314">
        <v>50</v>
      </c>
      <c r="N172" s="314"/>
      <c r="O172" s="3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2" s="316"/>
      <c r="Q172" s="316"/>
      <c r="R172" s="316"/>
      <c r="S172" s="316"/>
      <c r="T172" s="79" t="s">
        <v>0</v>
      </c>
      <c r="U172" s="59">
        <v>0</v>
      </c>
      <c r="V172" s="60">
        <f>IFERROR(IF(U172="",0,CEILING((U172/$G172),1)*$G172),"")</f>
        <v>0</v>
      </c>
      <c r="W172" s="59">
        <v>0</v>
      </c>
      <c r="X172" s="60">
        <f>IFERROR(IF(W172="",0,CEILING((W172/$G172),1)*$G172),"")</f>
        <v>0</v>
      </c>
      <c r="Y172" s="59">
        <v>0</v>
      </c>
      <c r="Z172" s="60">
        <f>IFERROR(IF(Y172="",0,CEILING((Y172/$G172),1)*$G172),"")</f>
        <v>0</v>
      </c>
      <c r="AA172" s="59">
        <v>0</v>
      </c>
      <c r="AB172" s="60">
        <f>IFERROR(IF(AA172="",0,CEILING((AA172/$G172),1)*$G172),"")</f>
        <v>0</v>
      </c>
      <c r="AC172" s="61" t="str">
        <f>IF(IFERROR(ROUNDUP(V172/G172,0)*0.00502,0)+IFERROR(ROUNDUP(X172/G172,0)*0.00502,0)+IFERROR(ROUNDUP(Z172/G172,0)*0.00502,0)+IFERROR(ROUNDUP(AB172/G172,0)*0.00502,0)=0,"",IFERROR(ROUNDUP(V172/G172,0)*0.00502,0)+IFERROR(ROUNDUP(X172/G172,0)*0.00502,0)+IFERROR(ROUNDUP(Z172/G172,0)*0.00502,0)+IFERROR(ROUNDUP(AB172/G172,0)*0.00502,0))</f>
        <v/>
      </c>
      <c r="AD172" s="73" t="s">
        <v>57</v>
      </c>
      <c r="AE172" s="73" t="s">
        <v>57</v>
      </c>
      <c r="AF172" s="183" t="s">
        <v>239</v>
      </c>
      <c r="AG172" s="2"/>
      <c r="AH172" s="2"/>
      <c r="AI172" s="2"/>
      <c r="AJ172" s="2"/>
      <c r="AK172" s="2"/>
      <c r="AL172" s="56"/>
      <c r="AM172" s="56"/>
      <c r="AN172" s="56"/>
      <c r="AO172" s="2"/>
      <c r="AP172" s="2"/>
      <c r="AQ172" s="2"/>
      <c r="AR172" s="2"/>
      <c r="AS172" s="2"/>
      <c r="AT172" s="2"/>
      <c r="AU172" s="16"/>
      <c r="AV172" s="16"/>
      <c r="AW172" s="17"/>
      <c r="BB172" s="182" t="s">
        <v>65</v>
      </c>
      <c r="BO172" s="71">
        <f>IFERROR(U172*H172/G172,0)</f>
        <v>0</v>
      </c>
      <c r="BP172" s="71">
        <f>IFERROR(V172*H172/G172,0)</f>
        <v>0</v>
      </c>
      <c r="BQ172" s="71">
        <f>IFERROR(1/I172*(U172/G172),0)</f>
        <v>0</v>
      </c>
      <c r="BR172" s="71">
        <f>IFERROR(1/I172*(V172/G172),0)</f>
        <v>0</v>
      </c>
      <c r="BS172" s="71">
        <f>IFERROR(W172*H172/G172,0)</f>
        <v>0</v>
      </c>
      <c r="BT172" s="71">
        <f>IFERROR(X172*H172/G172,0)</f>
        <v>0</v>
      </c>
      <c r="BU172" s="71">
        <f>IFERROR(1/I172*(W172/G172),0)</f>
        <v>0</v>
      </c>
      <c r="BV172" s="71">
        <f>IFERROR(1/I172*(X172/G172),0)</f>
        <v>0</v>
      </c>
      <c r="BW172" s="71">
        <f>IFERROR(Y172*H172/G172,0)</f>
        <v>0</v>
      </c>
      <c r="BX172" s="71">
        <f>IFERROR(Z172*H172/G172,0)</f>
        <v>0</v>
      </c>
      <c r="BY172" s="71">
        <f>IFERROR(1/I172*(Y172/G172),0)</f>
        <v>0</v>
      </c>
      <c r="BZ172" s="71">
        <f>IFERROR(1/I172*(Z172/G172),0)</f>
        <v>0</v>
      </c>
      <c r="CA172" s="71">
        <f>IFERROR(AA172*H172/G172,0)</f>
        <v>0</v>
      </c>
      <c r="CB172" s="71">
        <f>IFERROR(AB172*H172/G172,0)</f>
        <v>0</v>
      </c>
      <c r="CC172" s="71">
        <f>IFERROR(1/I172*(AA172/G172),0)</f>
        <v>0</v>
      </c>
      <c r="CD172" s="71">
        <f>IFERROR(1/I172*(AB172/G172),0)</f>
        <v>0</v>
      </c>
    </row>
    <row r="173" spans="1:82" hidden="1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19" t="s">
        <v>43</v>
      </c>
      <c r="P173" s="320"/>
      <c r="Q173" s="320"/>
      <c r="R173" s="320"/>
      <c r="S173" s="320"/>
      <c r="T173" s="35" t="s">
        <v>42</v>
      </c>
      <c r="U173" s="45">
        <f>IFERROR(U171/G171,0)+IFERROR(U172/G172,0)</f>
        <v>0</v>
      </c>
      <c r="V173" s="45">
        <f>IFERROR(V171/G171,0)+IFERROR(V172/G172,0)</f>
        <v>0</v>
      </c>
      <c r="W173" s="45">
        <f>IFERROR(W171/G171,0)+IFERROR(W172/G172,0)</f>
        <v>0</v>
      </c>
      <c r="X173" s="45">
        <f>IFERROR(X171/G171,0)+IFERROR(X172/G172,0)</f>
        <v>0</v>
      </c>
      <c r="Y173" s="45">
        <f>IFERROR(Y171/G171,0)+IFERROR(Y172/G172,0)</f>
        <v>0</v>
      </c>
      <c r="Z173" s="45">
        <f>IFERROR(Z171/G171,0)+IFERROR(Z172/G172,0)</f>
        <v>0</v>
      </c>
      <c r="AA173" s="45">
        <f>IFERROR(AA171/G171,0)+IFERROR(AA172/G172,0)</f>
        <v>0</v>
      </c>
      <c r="AB173" s="45">
        <f>IFERROR(AB171/G171,0)+IFERROR(AB172/G172,0)</f>
        <v>0</v>
      </c>
      <c r="AC173" s="45">
        <f>IFERROR(IF(AC171="",0,AC171),0)+IFERROR(IF(AC172="",0,AC172),0)</f>
        <v>0</v>
      </c>
      <c r="AD173" s="3"/>
      <c r="AE173" s="66"/>
      <c r="AF173" s="3"/>
      <c r="AG173" s="3"/>
      <c r="AK173" s="3"/>
      <c r="AN173" s="55"/>
      <c r="AO173" s="3"/>
      <c r="AP173" s="3"/>
      <c r="AQ173" s="2"/>
      <c r="AR173" s="2"/>
      <c r="AS173" s="2"/>
      <c r="AT173" s="2"/>
      <c r="AU173" s="16"/>
      <c r="AV173" s="16"/>
      <c r="AW173" s="17"/>
    </row>
    <row r="174" spans="1:82" hidden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19" t="s">
        <v>43</v>
      </c>
      <c r="P174" s="320"/>
      <c r="Q174" s="320"/>
      <c r="R174" s="320"/>
      <c r="S174" s="320"/>
      <c r="T174" s="35" t="s">
        <v>0</v>
      </c>
      <c r="U174" s="45">
        <f t="shared" ref="U174:AB174" si="29">IFERROR(SUM(U171:U172),0)</f>
        <v>0</v>
      </c>
      <c r="V174" s="45">
        <f t="shared" si="29"/>
        <v>0</v>
      </c>
      <c r="W174" s="45">
        <f t="shared" si="29"/>
        <v>0</v>
      </c>
      <c r="X174" s="45">
        <f t="shared" si="29"/>
        <v>0</v>
      </c>
      <c r="Y174" s="45">
        <f t="shared" si="29"/>
        <v>0</v>
      </c>
      <c r="Z174" s="45">
        <f t="shared" si="29"/>
        <v>0</v>
      </c>
      <c r="AA174" s="45">
        <f t="shared" si="29"/>
        <v>0</v>
      </c>
      <c r="AB174" s="45">
        <f t="shared" si="29"/>
        <v>0</v>
      </c>
      <c r="AC174" s="45" t="s">
        <v>57</v>
      </c>
      <c r="AD174" s="3"/>
      <c r="AE174" s="66"/>
      <c r="AF174" s="3"/>
      <c r="AG174" s="3"/>
      <c r="AK174" s="3"/>
      <c r="AN174" s="55"/>
      <c r="AO174" s="3"/>
      <c r="AP174" s="3"/>
      <c r="AQ174" s="2"/>
      <c r="AR174" s="2"/>
      <c r="AS174" s="2"/>
      <c r="AT174" s="2"/>
      <c r="AU174" s="16"/>
      <c r="AV174" s="16"/>
      <c r="AW174" s="17"/>
    </row>
    <row r="175" spans="1:82" ht="15" hidden="1" x14ac:dyDescent="0.25">
      <c r="A175" s="311" t="s">
        <v>82</v>
      </c>
      <c r="B175" s="312"/>
      <c r="C175" s="312"/>
      <c r="D175" s="312"/>
      <c r="E175" s="312"/>
      <c r="F175" s="312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12"/>
      <c r="V175" s="312"/>
      <c r="W175" s="312"/>
      <c r="X175" s="309"/>
      <c r="Y175" s="309"/>
      <c r="Z175" s="309"/>
      <c r="AA175" s="305"/>
      <c r="AB175" s="305"/>
      <c r="AC175" s="305"/>
      <c r="AD175" s="305"/>
      <c r="AE175" s="306"/>
      <c r="AF175" s="313"/>
      <c r="AG175" s="2"/>
      <c r="AH175" s="2"/>
      <c r="AI175" s="2"/>
      <c r="AJ175" s="2"/>
      <c r="AK175" s="56"/>
      <c r="AL175" s="56"/>
      <c r="AM175" s="56"/>
      <c r="AN175" s="2"/>
      <c r="AO175" s="2"/>
      <c r="AP175" s="2"/>
      <c r="AQ175" s="2"/>
      <c r="AR175" s="2"/>
    </row>
    <row r="176" spans="1:82" hidden="1" x14ac:dyDescent="0.2">
      <c r="A176" s="73" t="s">
        <v>240</v>
      </c>
      <c r="B176" s="74" t="s">
        <v>241</v>
      </c>
      <c r="C176" s="74">
        <v>4301051284</v>
      </c>
      <c r="D176" s="74">
        <v>4607091384352</v>
      </c>
      <c r="E176" s="75">
        <v>0.6</v>
      </c>
      <c r="F176" s="76">
        <v>4</v>
      </c>
      <c r="G176" s="75">
        <v>2.4</v>
      </c>
      <c r="H176" s="75">
        <v>2.6459999999999999</v>
      </c>
      <c r="I176" s="77">
        <v>132</v>
      </c>
      <c r="J176" s="77" t="s">
        <v>98</v>
      </c>
      <c r="K176" s="78" t="s">
        <v>85</v>
      </c>
      <c r="L176" s="78"/>
      <c r="M176" s="314">
        <v>45</v>
      </c>
      <c r="N176" s="314"/>
      <c r="O176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6" s="316"/>
      <c r="Q176" s="316"/>
      <c r="R176" s="316"/>
      <c r="S176" s="316"/>
      <c r="T176" s="79" t="s">
        <v>0</v>
      </c>
      <c r="U176" s="59">
        <v>0</v>
      </c>
      <c r="V176" s="60">
        <f>IFERROR(IF(U176="",0,CEILING((U176/$G176),1)*$G176),"")</f>
        <v>0</v>
      </c>
      <c r="W176" s="59">
        <v>0</v>
      </c>
      <c r="X176" s="60">
        <f>IFERROR(IF(W176="",0,CEILING((W176/$G176),1)*$G176),"")</f>
        <v>0</v>
      </c>
      <c r="Y176" s="59">
        <v>0</v>
      </c>
      <c r="Z176" s="60">
        <f>IFERROR(IF(Y176="",0,CEILING((Y176/$G176),1)*$G176),"")</f>
        <v>0</v>
      </c>
      <c r="AA176" s="59">
        <v>0</v>
      </c>
      <c r="AB176" s="60">
        <f>IFERROR(IF(AA176="",0,CEILING((AA176/$G176),1)*$G176),"")</f>
        <v>0</v>
      </c>
      <c r="AC176" s="61" t="str">
        <f>IF(IFERROR(ROUNDUP(V176/G176,0)*0.00902,0)+IFERROR(ROUNDUP(X176/G176,0)*0.00902,0)+IFERROR(ROUNDUP(Z176/G176,0)*0.00902,0)+IFERROR(ROUNDUP(AB176/G176,0)*0.00902,0)=0,"",IFERROR(ROUNDUP(V176/G176,0)*0.00902,0)+IFERROR(ROUNDUP(X176/G176,0)*0.00902,0)+IFERROR(ROUNDUP(Z176/G176,0)*0.00902,0)+IFERROR(ROUNDUP(AB176/G176,0)*0.00902,0))</f>
        <v/>
      </c>
      <c r="AD176" s="73" t="s">
        <v>57</v>
      </c>
      <c r="AE176" s="73" t="s">
        <v>57</v>
      </c>
      <c r="AF176" s="185" t="s">
        <v>242</v>
      </c>
      <c r="AG176" s="2"/>
      <c r="AH176" s="2"/>
      <c r="AI176" s="2"/>
      <c r="AJ176" s="2"/>
      <c r="AK176" s="2"/>
      <c r="AL176" s="56"/>
      <c r="AM176" s="56"/>
      <c r="AN176" s="56"/>
      <c r="AO176" s="2"/>
      <c r="AP176" s="2"/>
      <c r="AQ176" s="2"/>
      <c r="AR176" s="2"/>
      <c r="AS176" s="2"/>
      <c r="AT176" s="2"/>
      <c r="AU176" s="16"/>
      <c r="AV176" s="16"/>
      <c r="AW176" s="17"/>
      <c r="BB176" s="184" t="s">
        <v>65</v>
      </c>
      <c r="BO176" s="71">
        <f>IFERROR(U176*H176/G176,0)</f>
        <v>0</v>
      </c>
      <c r="BP176" s="71">
        <f>IFERROR(V176*H176/G176,0)</f>
        <v>0</v>
      </c>
      <c r="BQ176" s="71">
        <f>IFERROR(1/I176*(U176/G176),0)</f>
        <v>0</v>
      </c>
      <c r="BR176" s="71">
        <f>IFERROR(1/I176*(V176/G176),0)</f>
        <v>0</v>
      </c>
      <c r="BS176" s="71">
        <f>IFERROR(W176*H176/G176,0)</f>
        <v>0</v>
      </c>
      <c r="BT176" s="71">
        <f>IFERROR(X176*H176/G176,0)</f>
        <v>0</v>
      </c>
      <c r="BU176" s="71">
        <f>IFERROR(1/I176*(W176/G176),0)</f>
        <v>0</v>
      </c>
      <c r="BV176" s="71">
        <f>IFERROR(1/I176*(X176/G176),0)</f>
        <v>0</v>
      </c>
      <c r="BW176" s="71">
        <f>IFERROR(Y176*H176/G176,0)</f>
        <v>0</v>
      </c>
      <c r="BX176" s="71">
        <f>IFERROR(Z176*H176/G176,0)</f>
        <v>0</v>
      </c>
      <c r="BY176" s="71">
        <f>IFERROR(1/I176*(Y176/G176),0)</f>
        <v>0</v>
      </c>
      <c r="BZ176" s="71">
        <f>IFERROR(1/I176*(Z176/G176),0)</f>
        <v>0</v>
      </c>
      <c r="CA176" s="71">
        <f>IFERROR(AA176*H176/G176,0)</f>
        <v>0</v>
      </c>
      <c r="CB176" s="71">
        <f>IFERROR(AB176*H176/G176,0)</f>
        <v>0</v>
      </c>
      <c r="CC176" s="71">
        <f>IFERROR(1/I176*(AA176/G176),0)</f>
        <v>0</v>
      </c>
      <c r="CD176" s="71">
        <f>IFERROR(1/I176*(AB176/G176),0)</f>
        <v>0</v>
      </c>
    </row>
    <row r="177" spans="1:82" hidden="1" x14ac:dyDescent="0.2">
      <c r="A177" s="321"/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19" t="s">
        <v>43</v>
      </c>
      <c r="P177" s="320"/>
      <c r="Q177" s="320"/>
      <c r="R177" s="320"/>
      <c r="S177" s="320"/>
      <c r="T177" s="35" t="s">
        <v>42</v>
      </c>
      <c r="U177" s="45">
        <f>IFERROR(U176/G176,0)</f>
        <v>0</v>
      </c>
      <c r="V177" s="45">
        <f>IFERROR(V176/G176,0)</f>
        <v>0</v>
      </c>
      <c r="W177" s="45">
        <f>IFERROR(W176/G176,0)</f>
        <v>0</v>
      </c>
      <c r="X177" s="45">
        <f>IFERROR(X176/G176,0)</f>
        <v>0</v>
      </c>
      <c r="Y177" s="45">
        <f>IFERROR(Y176/G176,0)</f>
        <v>0</v>
      </c>
      <c r="Z177" s="45">
        <f>IFERROR(Z176/G176,0)</f>
        <v>0</v>
      </c>
      <c r="AA177" s="45">
        <f>IFERROR(AA176/G176,0)</f>
        <v>0</v>
      </c>
      <c r="AB177" s="45">
        <f>IFERROR(AB176/G176,0)</f>
        <v>0</v>
      </c>
      <c r="AC177" s="45">
        <f>IFERROR(IF(AC176="",0,AC176),0)</f>
        <v>0</v>
      </c>
      <c r="AD177" s="3"/>
      <c r="AE177" s="66"/>
      <c r="AF177" s="3"/>
      <c r="AG177" s="3"/>
      <c r="AK177" s="3"/>
      <c r="AN177" s="55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idden="1" x14ac:dyDescent="0.2">
      <c r="A178" s="321"/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1"/>
      <c r="M178" s="321"/>
      <c r="N178" s="321"/>
      <c r="O178" s="319" t="s">
        <v>43</v>
      </c>
      <c r="P178" s="320"/>
      <c r="Q178" s="320"/>
      <c r="R178" s="320"/>
      <c r="S178" s="320"/>
      <c r="T178" s="35" t="s">
        <v>0</v>
      </c>
      <c r="U178" s="45">
        <f t="shared" ref="U178:AB178" si="30">IFERROR(SUM(U176:U176),0)</f>
        <v>0</v>
      </c>
      <c r="V178" s="45">
        <f t="shared" si="30"/>
        <v>0</v>
      </c>
      <c r="W178" s="45">
        <f t="shared" si="30"/>
        <v>0</v>
      </c>
      <c r="X178" s="45">
        <f t="shared" si="30"/>
        <v>0</v>
      </c>
      <c r="Y178" s="45">
        <f t="shared" si="30"/>
        <v>0</v>
      </c>
      <c r="Z178" s="45">
        <f t="shared" si="30"/>
        <v>0</v>
      </c>
      <c r="AA178" s="45">
        <f t="shared" si="30"/>
        <v>0</v>
      </c>
      <c r="AB178" s="45">
        <f t="shared" si="30"/>
        <v>0</v>
      </c>
      <c r="AC178" s="45" t="s">
        <v>57</v>
      </c>
      <c r="AD178" s="3"/>
      <c r="AE178" s="66"/>
      <c r="AF178" s="3"/>
      <c r="AG178" s="3"/>
      <c r="AK178" s="3"/>
      <c r="AN178" s="55"/>
      <c r="AO178" s="3"/>
      <c r="AP178" s="3"/>
      <c r="AQ178" s="2"/>
      <c r="AR178" s="2"/>
      <c r="AS178" s="2"/>
      <c r="AT178" s="2"/>
      <c r="AU178" s="16"/>
      <c r="AV178" s="16"/>
      <c r="AW178" s="17"/>
    </row>
    <row r="179" spans="1:82" ht="15" hidden="1" x14ac:dyDescent="0.25">
      <c r="A179" s="308" t="s">
        <v>243</v>
      </c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  <c r="AA179" s="305"/>
      <c r="AB179" s="305"/>
      <c r="AC179" s="305"/>
      <c r="AD179" s="305"/>
      <c r="AE179" s="306"/>
      <c r="AF179" s="310"/>
      <c r="AG179" s="2"/>
      <c r="AH179" s="2"/>
      <c r="AI179" s="2"/>
      <c r="AJ179" s="2"/>
      <c r="AK179" s="56"/>
      <c r="AL179" s="56"/>
      <c r="AM179" s="56"/>
      <c r="AN179" s="2"/>
      <c r="AO179" s="2"/>
      <c r="AP179" s="2"/>
      <c r="AQ179" s="2"/>
      <c r="AR179" s="2"/>
    </row>
    <row r="180" spans="1:82" ht="15" hidden="1" x14ac:dyDescent="0.25">
      <c r="A180" s="311" t="s">
        <v>137</v>
      </c>
      <c r="B180" s="312"/>
      <c r="C180" s="312"/>
      <c r="D180" s="312"/>
      <c r="E180" s="312"/>
      <c r="F180" s="312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12"/>
      <c r="V180" s="312"/>
      <c r="W180" s="312"/>
      <c r="X180" s="309"/>
      <c r="Y180" s="309"/>
      <c r="Z180" s="309"/>
      <c r="AA180" s="305"/>
      <c r="AB180" s="305"/>
      <c r="AC180" s="305"/>
      <c r="AD180" s="305"/>
      <c r="AE180" s="306"/>
      <c r="AF180" s="313"/>
      <c r="AG180" s="2"/>
      <c r="AH180" s="2"/>
      <c r="AI180" s="2"/>
      <c r="AJ180" s="2"/>
      <c r="AK180" s="56"/>
      <c r="AL180" s="56"/>
      <c r="AM180" s="56"/>
      <c r="AN180" s="2"/>
      <c r="AO180" s="2"/>
      <c r="AP180" s="2"/>
      <c r="AQ180" s="2"/>
      <c r="AR180" s="2"/>
    </row>
    <row r="181" spans="1:82" hidden="1" x14ac:dyDescent="0.2">
      <c r="A181" s="73" t="s">
        <v>244</v>
      </c>
      <c r="B181" s="74" t="s">
        <v>245</v>
      </c>
      <c r="C181" s="74">
        <v>4301020319</v>
      </c>
      <c r="D181" s="74">
        <v>4680115885240</v>
      </c>
      <c r="E181" s="75">
        <v>0.35</v>
      </c>
      <c r="F181" s="76">
        <v>6</v>
      </c>
      <c r="G181" s="75">
        <v>2.1</v>
      </c>
      <c r="H181" s="75">
        <v>2.31</v>
      </c>
      <c r="I181" s="77">
        <v>182</v>
      </c>
      <c r="J181" s="77" t="s">
        <v>86</v>
      </c>
      <c r="K181" s="78" t="s">
        <v>107</v>
      </c>
      <c r="L181" s="78"/>
      <c r="M181" s="314">
        <v>40</v>
      </c>
      <c r="N181" s="314"/>
      <c r="O181" s="3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1" s="316"/>
      <c r="Q181" s="316"/>
      <c r="R181" s="316"/>
      <c r="S181" s="316"/>
      <c r="T181" s="79" t="s">
        <v>0</v>
      </c>
      <c r="U181" s="59">
        <v>0</v>
      </c>
      <c r="V181" s="60">
        <f>IFERROR(IF(U181="",0,CEILING((U181/$G181),1)*$G181),"")</f>
        <v>0</v>
      </c>
      <c r="W181" s="59">
        <v>0</v>
      </c>
      <c r="X181" s="60">
        <f>IFERROR(IF(W181="",0,CEILING((W181/$G181),1)*$G181),"")</f>
        <v>0</v>
      </c>
      <c r="Y181" s="59">
        <v>0</v>
      </c>
      <c r="Z181" s="60">
        <f>IFERROR(IF(Y181="",0,CEILING((Y181/$G181),1)*$G181),"")</f>
        <v>0</v>
      </c>
      <c r="AA181" s="59">
        <v>0</v>
      </c>
      <c r="AB181" s="60">
        <f>IFERROR(IF(AA181="",0,CEILING((AA181/$G181),1)*$G181),"")</f>
        <v>0</v>
      </c>
      <c r="AC181" s="61" t="str">
        <f>IF(IFERROR(ROUNDUP(V181/G181,0)*0.00651,0)+IFERROR(ROUNDUP(X181/G181,0)*0.00651,0)+IFERROR(ROUNDUP(Z181/G181,0)*0.00651,0)+IFERROR(ROUNDUP(AB181/G181,0)*0.00651,0)=0,"",IFERROR(ROUNDUP(V181/G181,0)*0.00651,0)+IFERROR(ROUNDUP(X181/G181,0)*0.00651,0)+IFERROR(ROUNDUP(Z181/G181,0)*0.00651,0)+IFERROR(ROUNDUP(AB181/G181,0)*0.00651,0))</f>
        <v/>
      </c>
      <c r="AD181" s="73" t="s">
        <v>57</v>
      </c>
      <c r="AE181" s="73" t="s">
        <v>57</v>
      </c>
      <c r="AF181" s="187" t="s">
        <v>246</v>
      </c>
      <c r="AG181" s="2"/>
      <c r="AH181" s="2"/>
      <c r="AI181" s="2"/>
      <c r="AJ181" s="2"/>
      <c r="AK181" s="2"/>
      <c r="AL181" s="56"/>
      <c r="AM181" s="56"/>
      <c r="AN181" s="56"/>
      <c r="AO181" s="2"/>
      <c r="AP181" s="2"/>
      <c r="AQ181" s="2"/>
      <c r="AR181" s="2"/>
      <c r="AS181" s="2"/>
      <c r="AT181" s="2"/>
      <c r="AU181" s="16"/>
      <c r="AV181" s="16"/>
      <c r="AW181" s="17"/>
      <c r="BB181" s="186" t="s">
        <v>65</v>
      </c>
      <c r="BO181" s="71">
        <f>IFERROR(U181*H181/G181,0)</f>
        <v>0</v>
      </c>
      <c r="BP181" s="71">
        <f>IFERROR(V181*H181/G181,0)</f>
        <v>0</v>
      </c>
      <c r="BQ181" s="71">
        <f>IFERROR(1/I181*(U181/G181),0)</f>
        <v>0</v>
      </c>
      <c r="BR181" s="71">
        <f>IFERROR(1/I181*(V181/G181),0)</f>
        <v>0</v>
      </c>
      <c r="BS181" s="71">
        <f>IFERROR(W181*H181/G181,0)</f>
        <v>0</v>
      </c>
      <c r="BT181" s="71">
        <f>IFERROR(X181*H181/G181,0)</f>
        <v>0</v>
      </c>
      <c r="BU181" s="71">
        <f>IFERROR(1/I181*(W181/G181),0)</f>
        <v>0</v>
      </c>
      <c r="BV181" s="71">
        <f>IFERROR(1/I181*(X181/G181),0)</f>
        <v>0</v>
      </c>
      <c r="BW181" s="71">
        <f>IFERROR(Y181*H181/G181,0)</f>
        <v>0</v>
      </c>
      <c r="BX181" s="71">
        <f>IFERROR(Z181*H181/G181,0)</f>
        <v>0</v>
      </c>
      <c r="BY181" s="71">
        <f>IFERROR(1/I181*(Y181/G181),0)</f>
        <v>0</v>
      </c>
      <c r="BZ181" s="71">
        <f>IFERROR(1/I181*(Z181/G181),0)</f>
        <v>0</v>
      </c>
      <c r="CA181" s="71">
        <f>IFERROR(AA181*H181/G181,0)</f>
        <v>0</v>
      </c>
      <c r="CB181" s="71">
        <f>IFERROR(AB181*H181/G181,0)</f>
        <v>0</v>
      </c>
      <c r="CC181" s="71">
        <f>IFERROR(1/I181*(AA181/G181),0)</f>
        <v>0</v>
      </c>
      <c r="CD181" s="71">
        <f>IFERROR(1/I181*(AB181/G181),0)</f>
        <v>0</v>
      </c>
    </row>
    <row r="182" spans="1:82" ht="22.5" hidden="1" x14ac:dyDescent="0.2">
      <c r="A182" s="73" t="s">
        <v>247</v>
      </c>
      <c r="B182" s="74" t="s">
        <v>248</v>
      </c>
      <c r="C182" s="74">
        <v>4301020315</v>
      </c>
      <c r="D182" s="74">
        <v>4607091389364</v>
      </c>
      <c r="E182" s="75">
        <v>0.42</v>
      </c>
      <c r="F182" s="76">
        <v>6</v>
      </c>
      <c r="G182" s="75">
        <v>2.52</v>
      </c>
      <c r="H182" s="75">
        <v>2.73</v>
      </c>
      <c r="I182" s="77">
        <v>182</v>
      </c>
      <c r="J182" s="77" t="s">
        <v>86</v>
      </c>
      <c r="K182" s="78" t="s">
        <v>107</v>
      </c>
      <c r="L182" s="78"/>
      <c r="M182" s="314">
        <v>40</v>
      </c>
      <c r="N182" s="314"/>
      <c r="O182" s="3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2" s="316"/>
      <c r="Q182" s="316"/>
      <c r="R182" s="316"/>
      <c r="S182" s="316"/>
      <c r="T182" s="79" t="s">
        <v>0</v>
      </c>
      <c r="U182" s="59">
        <v>0</v>
      </c>
      <c r="V182" s="60">
        <f>IFERROR(IF(U182="",0,CEILING((U182/$G182),1)*$G182),"")</f>
        <v>0</v>
      </c>
      <c r="W182" s="59">
        <v>0</v>
      </c>
      <c r="X182" s="60">
        <f>IFERROR(IF(W182="",0,CEILING((W182/$G182),1)*$G182),"")</f>
        <v>0</v>
      </c>
      <c r="Y182" s="59">
        <v>0</v>
      </c>
      <c r="Z182" s="60">
        <f>IFERROR(IF(Y182="",0,CEILING((Y182/$G182),1)*$G182),"")</f>
        <v>0</v>
      </c>
      <c r="AA182" s="59">
        <v>0</v>
      </c>
      <c r="AB182" s="60">
        <f>IFERROR(IF(AA182="",0,CEILING((AA182/$G182),1)*$G182),"")</f>
        <v>0</v>
      </c>
      <c r="AC182" s="61" t="str">
        <f>IF(IFERROR(ROUNDUP(V182/G182,0)*0.00651,0)+IFERROR(ROUNDUP(X182/G182,0)*0.00651,0)+IFERROR(ROUNDUP(Z182/G182,0)*0.00651,0)+IFERROR(ROUNDUP(AB182/G182,0)*0.00651,0)=0,"",IFERROR(ROUNDUP(V182/G182,0)*0.00651,0)+IFERROR(ROUNDUP(X182/G182,0)*0.00651,0)+IFERROR(ROUNDUP(Z182/G182,0)*0.00651,0)+IFERROR(ROUNDUP(AB182/G182,0)*0.00651,0))</f>
        <v/>
      </c>
      <c r="AD182" s="73" t="s">
        <v>57</v>
      </c>
      <c r="AE182" s="73" t="s">
        <v>57</v>
      </c>
      <c r="AF182" s="189" t="s">
        <v>249</v>
      </c>
      <c r="AG182" s="2"/>
      <c r="AH182" s="2"/>
      <c r="AI182" s="2"/>
      <c r="AJ182" s="2"/>
      <c r="AK182" s="2"/>
      <c r="AL182" s="56"/>
      <c r="AM182" s="56"/>
      <c r="AN182" s="56"/>
      <c r="AO182" s="2"/>
      <c r="AP182" s="2"/>
      <c r="AQ182" s="2"/>
      <c r="AR182" s="2"/>
      <c r="AS182" s="2"/>
      <c r="AT182" s="2"/>
      <c r="AU182" s="16"/>
      <c r="AV182" s="16"/>
      <c r="AW182" s="17"/>
      <c r="BB182" s="188" t="s">
        <v>65</v>
      </c>
      <c r="BO182" s="71">
        <f>IFERROR(U182*H182/G182,0)</f>
        <v>0</v>
      </c>
      <c r="BP182" s="71">
        <f>IFERROR(V182*H182/G182,0)</f>
        <v>0</v>
      </c>
      <c r="BQ182" s="71">
        <f>IFERROR(1/I182*(U182/G182),0)</f>
        <v>0</v>
      </c>
      <c r="BR182" s="71">
        <f>IFERROR(1/I182*(V182/G182),0)</f>
        <v>0</v>
      </c>
      <c r="BS182" s="71">
        <f>IFERROR(W182*H182/G182,0)</f>
        <v>0</v>
      </c>
      <c r="BT182" s="71">
        <f>IFERROR(X182*H182/G182,0)</f>
        <v>0</v>
      </c>
      <c r="BU182" s="71">
        <f>IFERROR(1/I182*(W182/G182),0)</f>
        <v>0</v>
      </c>
      <c r="BV182" s="71">
        <f>IFERROR(1/I182*(X182/G182),0)</f>
        <v>0</v>
      </c>
      <c r="BW182" s="71">
        <f>IFERROR(Y182*H182/G182,0)</f>
        <v>0</v>
      </c>
      <c r="BX182" s="71">
        <f>IFERROR(Z182*H182/G182,0)</f>
        <v>0</v>
      </c>
      <c r="BY182" s="71">
        <f>IFERROR(1/I182*(Y182/G182),0)</f>
        <v>0</v>
      </c>
      <c r="BZ182" s="71">
        <f>IFERROR(1/I182*(Z182/G182),0)</f>
        <v>0</v>
      </c>
      <c r="CA182" s="71">
        <f>IFERROR(AA182*H182/G182,0)</f>
        <v>0</v>
      </c>
      <c r="CB182" s="71">
        <f>IFERROR(AB182*H182/G182,0)</f>
        <v>0</v>
      </c>
      <c r="CC182" s="71">
        <f>IFERROR(1/I182*(AA182/G182),0)</f>
        <v>0</v>
      </c>
      <c r="CD182" s="71">
        <f>IFERROR(1/I182*(AB182/G182),0)</f>
        <v>0</v>
      </c>
    </row>
    <row r="183" spans="1:82" hidden="1" x14ac:dyDescent="0.2">
      <c r="A183" s="321"/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19" t="s">
        <v>43</v>
      </c>
      <c r="P183" s="320"/>
      <c r="Q183" s="320"/>
      <c r="R183" s="320"/>
      <c r="S183" s="320"/>
      <c r="T183" s="35" t="s">
        <v>42</v>
      </c>
      <c r="U183" s="45">
        <f>IFERROR(U181/G181,0)+IFERROR(U182/G182,0)</f>
        <v>0</v>
      </c>
      <c r="V183" s="45">
        <f>IFERROR(V181/G181,0)+IFERROR(V182/G182,0)</f>
        <v>0</v>
      </c>
      <c r="W183" s="45">
        <f>IFERROR(W181/G181,0)+IFERROR(W182/G182,0)</f>
        <v>0</v>
      </c>
      <c r="X183" s="45">
        <f>IFERROR(X181/G181,0)+IFERROR(X182/G182,0)</f>
        <v>0</v>
      </c>
      <c r="Y183" s="45">
        <f>IFERROR(Y181/G181,0)+IFERROR(Y182/G182,0)</f>
        <v>0</v>
      </c>
      <c r="Z183" s="45">
        <f>IFERROR(Z181/G181,0)+IFERROR(Z182/G182,0)</f>
        <v>0</v>
      </c>
      <c r="AA183" s="45">
        <f>IFERROR(AA181/G181,0)+IFERROR(AA182/G182,0)</f>
        <v>0</v>
      </c>
      <c r="AB183" s="45">
        <f>IFERROR(AB181/G181,0)+IFERROR(AB182/G182,0)</f>
        <v>0</v>
      </c>
      <c r="AC183" s="45">
        <f>IFERROR(IF(AC181="",0,AC181),0)+IFERROR(IF(AC182="",0,AC182),0)</f>
        <v>0</v>
      </c>
      <c r="AD183" s="3"/>
      <c r="AE183" s="66"/>
      <c r="AF183" s="3"/>
      <c r="AG183" s="3"/>
      <c r="AK183" s="3"/>
      <c r="AN183" s="55"/>
      <c r="AO183" s="3"/>
      <c r="AP183" s="3"/>
      <c r="AQ183" s="2"/>
      <c r="AR183" s="2"/>
      <c r="AS183" s="2"/>
      <c r="AT183" s="2"/>
      <c r="AU183" s="16"/>
      <c r="AV183" s="16"/>
      <c r="AW183" s="17"/>
    </row>
    <row r="184" spans="1:82" hidden="1" x14ac:dyDescent="0.2">
      <c r="A184" s="321"/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19" t="s">
        <v>43</v>
      </c>
      <c r="P184" s="320"/>
      <c r="Q184" s="320"/>
      <c r="R184" s="320"/>
      <c r="S184" s="320"/>
      <c r="T184" s="35" t="s">
        <v>0</v>
      </c>
      <c r="U184" s="45">
        <f t="shared" ref="U184:AB184" si="31">IFERROR(SUM(U181:U182),0)</f>
        <v>0</v>
      </c>
      <c r="V184" s="45">
        <f t="shared" si="31"/>
        <v>0</v>
      </c>
      <c r="W184" s="45">
        <f t="shared" si="31"/>
        <v>0</v>
      </c>
      <c r="X184" s="45">
        <f t="shared" si="31"/>
        <v>0</v>
      </c>
      <c r="Y184" s="45">
        <f t="shared" si="31"/>
        <v>0</v>
      </c>
      <c r="Z184" s="45">
        <f t="shared" si="31"/>
        <v>0</v>
      </c>
      <c r="AA184" s="45">
        <f t="shared" si="31"/>
        <v>0</v>
      </c>
      <c r="AB184" s="45">
        <f t="shared" si="31"/>
        <v>0</v>
      </c>
      <c r="AC184" s="45" t="s">
        <v>57</v>
      </c>
      <c r="AD184" s="3"/>
      <c r="AE184" s="66"/>
      <c r="AF184" s="3"/>
      <c r="AG184" s="3"/>
      <c r="AK184" s="3"/>
      <c r="AN184" s="55"/>
      <c r="AO184" s="3"/>
      <c r="AP184" s="3"/>
      <c r="AQ184" s="2"/>
      <c r="AR184" s="2"/>
      <c r="AS184" s="2"/>
      <c r="AT184" s="2"/>
      <c r="AU184" s="16"/>
      <c r="AV184" s="16"/>
      <c r="AW184" s="17"/>
    </row>
    <row r="185" spans="1:82" ht="15" hidden="1" x14ac:dyDescent="0.25">
      <c r="A185" s="311" t="s">
        <v>104</v>
      </c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12"/>
      <c r="V185" s="312"/>
      <c r="W185" s="312"/>
      <c r="X185" s="309"/>
      <c r="Y185" s="309"/>
      <c r="Z185" s="309"/>
      <c r="AA185" s="305"/>
      <c r="AB185" s="305"/>
      <c r="AC185" s="305"/>
      <c r="AD185" s="305"/>
      <c r="AE185" s="306"/>
      <c r="AF185" s="313"/>
      <c r="AG185" s="2"/>
      <c r="AH185" s="2"/>
      <c r="AI185" s="2"/>
      <c r="AJ185" s="2"/>
      <c r="AK185" s="56"/>
      <c r="AL185" s="56"/>
      <c r="AM185" s="56"/>
      <c r="AN185" s="2"/>
      <c r="AO185" s="2"/>
      <c r="AP185" s="2"/>
      <c r="AQ185" s="2"/>
      <c r="AR185" s="2"/>
    </row>
    <row r="186" spans="1:82" hidden="1" x14ac:dyDescent="0.2">
      <c r="A186" s="73" t="s">
        <v>250</v>
      </c>
      <c r="B186" s="74" t="s">
        <v>251</v>
      </c>
      <c r="C186" s="74">
        <v>4301031363</v>
      </c>
      <c r="D186" s="74">
        <v>4607091389425</v>
      </c>
      <c r="E186" s="75">
        <v>0.35</v>
      </c>
      <c r="F186" s="76">
        <v>6</v>
      </c>
      <c r="G186" s="75">
        <v>2.1</v>
      </c>
      <c r="H186" s="75">
        <v>2.23</v>
      </c>
      <c r="I186" s="77">
        <v>234</v>
      </c>
      <c r="J186" s="77" t="s">
        <v>108</v>
      </c>
      <c r="K186" s="78" t="s">
        <v>107</v>
      </c>
      <c r="L186" s="78"/>
      <c r="M186" s="314">
        <v>50</v>
      </c>
      <c r="N186" s="314"/>
      <c r="O186" s="3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6" s="316"/>
      <c r="Q186" s="316"/>
      <c r="R186" s="316"/>
      <c r="S186" s="316"/>
      <c r="T186" s="79" t="s">
        <v>0</v>
      </c>
      <c r="U186" s="59">
        <v>0</v>
      </c>
      <c r="V186" s="60">
        <f>IFERROR(IF(U186="",0,CEILING((U186/$G186),1)*$G186),"")</f>
        <v>0</v>
      </c>
      <c r="W186" s="59">
        <v>0</v>
      </c>
      <c r="X186" s="60">
        <f>IFERROR(IF(W186="",0,CEILING((W186/$G186),1)*$G186),"")</f>
        <v>0</v>
      </c>
      <c r="Y186" s="59">
        <v>0</v>
      </c>
      <c r="Z186" s="60">
        <f>IFERROR(IF(Y186="",0,CEILING((Y186/$G186),1)*$G186),"")</f>
        <v>0</v>
      </c>
      <c r="AA186" s="59">
        <v>0</v>
      </c>
      <c r="AB186" s="60">
        <f>IFERROR(IF(AA186="",0,CEILING((AA186/$G186),1)*$G186),"")</f>
        <v>0</v>
      </c>
      <c r="AC186" s="61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3" t="s">
        <v>57</v>
      </c>
      <c r="AE186" s="73" t="s">
        <v>57</v>
      </c>
      <c r="AF186" s="191" t="s">
        <v>252</v>
      </c>
      <c r="AG186" s="2"/>
      <c r="AH186" s="2"/>
      <c r="AI186" s="2"/>
      <c r="AJ186" s="2"/>
      <c r="AK186" s="2"/>
      <c r="AL186" s="56"/>
      <c r="AM186" s="56"/>
      <c r="AN186" s="56"/>
      <c r="AO186" s="2"/>
      <c r="AP186" s="2"/>
      <c r="AQ186" s="2"/>
      <c r="AR186" s="2"/>
      <c r="AS186" s="2"/>
      <c r="AT186" s="2"/>
      <c r="AU186" s="16"/>
      <c r="AV186" s="16"/>
      <c r="AW186" s="17"/>
      <c r="BB186" s="190" t="s">
        <v>65</v>
      </c>
      <c r="BO186" s="71">
        <f>IFERROR(U186*H186/G186,0)</f>
        <v>0</v>
      </c>
      <c r="BP186" s="71">
        <f>IFERROR(V186*H186/G186,0)</f>
        <v>0</v>
      </c>
      <c r="BQ186" s="71">
        <f>IFERROR(1/I186*(U186/G186),0)</f>
        <v>0</v>
      </c>
      <c r="BR186" s="71">
        <f>IFERROR(1/I186*(V186/G186),0)</f>
        <v>0</v>
      </c>
      <c r="BS186" s="71">
        <f>IFERROR(W186*H186/G186,0)</f>
        <v>0</v>
      </c>
      <c r="BT186" s="71">
        <f>IFERROR(X186*H186/G186,0)</f>
        <v>0</v>
      </c>
      <c r="BU186" s="71">
        <f>IFERROR(1/I186*(W186/G186),0)</f>
        <v>0</v>
      </c>
      <c r="BV186" s="71">
        <f>IFERROR(1/I186*(X186/G186),0)</f>
        <v>0</v>
      </c>
      <c r="BW186" s="71">
        <f>IFERROR(Y186*H186/G186,0)</f>
        <v>0</v>
      </c>
      <c r="BX186" s="71">
        <f>IFERROR(Z186*H186/G186,0)</f>
        <v>0</v>
      </c>
      <c r="BY186" s="71">
        <f>IFERROR(1/I186*(Y186/G186),0)</f>
        <v>0</v>
      </c>
      <c r="BZ186" s="71">
        <f>IFERROR(1/I186*(Z186/G186),0)</f>
        <v>0</v>
      </c>
      <c r="CA186" s="71">
        <f>IFERROR(AA186*H186/G186,0)</f>
        <v>0</v>
      </c>
      <c r="CB186" s="71">
        <f>IFERROR(AB186*H186/G186,0)</f>
        <v>0</v>
      </c>
      <c r="CC186" s="71">
        <f>IFERROR(1/I186*(AA186/G186),0)</f>
        <v>0</v>
      </c>
      <c r="CD186" s="71">
        <f>IFERROR(1/I186*(AB186/G186),0)</f>
        <v>0</v>
      </c>
    </row>
    <row r="187" spans="1:82" hidden="1" x14ac:dyDescent="0.2">
      <c r="A187" s="73" t="s">
        <v>253</v>
      </c>
      <c r="B187" s="74" t="s">
        <v>254</v>
      </c>
      <c r="C187" s="74">
        <v>4301031373</v>
      </c>
      <c r="D187" s="74">
        <v>4680115880771</v>
      </c>
      <c r="E187" s="75">
        <v>0.28000000000000003</v>
      </c>
      <c r="F187" s="76">
        <v>6</v>
      </c>
      <c r="G187" s="75">
        <v>1.68</v>
      </c>
      <c r="H187" s="75">
        <v>1.81</v>
      </c>
      <c r="I187" s="77">
        <v>234</v>
      </c>
      <c r="J187" s="77" t="s">
        <v>108</v>
      </c>
      <c r="K187" s="78" t="s">
        <v>107</v>
      </c>
      <c r="L187" s="78"/>
      <c r="M187" s="314">
        <v>50</v>
      </c>
      <c r="N187" s="314"/>
      <c r="O187" s="3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87" s="316"/>
      <c r="Q187" s="316"/>
      <c r="R187" s="316"/>
      <c r="S187" s="316"/>
      <c r="T187" s="79" t="s">
        <v>0</v>
      </c>
      <c r="U187" s="59">
        <v>0</v>
      </c>
      <c r="V187" s="60">
        <f>IFERROR(IF(U187="",0,CEILING((U187/$G187),1)*$G187),"")</f>
        <v>0</v>
      </c>
      <c r="W187" s="59">
        <v>0</v>
      </c>
      <c r="X187" s="60">
        <f>IFERROR(IF(W187="",0,CEILING((W187/$G187),1)*$G187),"")</f>
        <v>0</v>
      </c>
      <c r="Y187" s="59">
        <v>0</v>
      </c>
      <c r="Z187" s="60">
        <f>IFERROR(IF(Y187="",0,CEILING((Y187/$G187),1)*$G187),"")</f>
        <v>0</v>
      </c>
      <c r="AA187" s="59">
        <v>0</v>
      </c>
      <c r="AB187" s="60">
        <f>IFERROR(IF(AA187="",0,CEILING((AA187/$G187),1)*$G187),"")</f>
        <v>0</v>
      </c>
      <c r="AC187" s="61" t="str">
        <f>IF(IFERROR(ROUNDUP(V187/G187,0)*0.00502,0)+IFERROR(ROUNDUP(X187/G187,0)*0.00502,0)+IFERROR(ROUNDUP(Z187/G187,0)*0.00502,0)+IFERROR(ROUNDUP(AB187/G187,0)*0.00502,0)=0,"",IFERROR(ROUNDUP(V187/G187,0)*0.00502,0)+IFERROR(ROUNDUP(X187/G187,0)*0.00502,0)+IFERROR(ROUNDUP(Z187/G187,0)*0.00502,0)+IFERROR(ROUNDUP(AB187/G187,0)*0.00502,0))</f>
        <v/>
      </c>
      <c r="AD187" s="73" t="s">
        <v>57</v>
      </c>
      <c r="AE187" s="73" t="s">
        <v>57</v>
      </c>
      <c r="AF187" s="193" t="s">
        <v>255</v>
      </c>
      <c r="AG187" s="2"/>
      <c r="AH187" s="2"/>
      <c r="AI187" s="2"/>
      <c r="AJ187" s="2"/>
      <c r="AK187" s="2"/>
      <c r="AL187" s="56"/>
      <c r="AM187" s="56"/>
      <c r="AN187" s="56"/>
      <c r="AO187" s="2"/>
      <c r="AP187" s="2"/>
      <c r="AQ187" s="2"/>
      <c r="AR187" s="2"/>
      <c r="AS187" s="2"/>
      <c r="AT187" s="2"/>
      <c r="AU187" s="16"/>
      <c r="AV187" s="16"/>
      <c r="AW187" s="17"/>
      <c r="BB187" s="192" t="s">
        <v>65</v>
      </c>
      <c r="BO187" s="71">
        <f>IFERROR(U187*H187/G187,0)</f>
        <v>0</v>
      </c>
      <c r="BP187" s="71">
        <f>IFERROR(V187*H187/G187,0)</f>
        <v>0</v>
      </c>
      <c r="BQ187" s="71">
        <f>IFERROR(1/I187*(U187/G187),0)</f>
        <v>0</v>
      </c>
      <c r="BR187" s="71">
        <f>IFERROR(1/I187*(V187/G187),0)</f>
        <v>0</v>
      </c>
      <c r="BS187" s="71">
        <f>IFERROR(W187*H187/G187,0)</f>
        <v>0</v>
      </c>
      <c r="BT187" s="71">
        <f>IFERROR(X187*H187/G187,0)</f>
        <v>0</v>
      </c>
      <c r="BU187" s="71">
        <f>IFERROR(1/I187*(W187/G187),0)</f>
        <v>0</v>
      </c>
      <c r="BV187" s="71">
        <f>IFERROR(1/I187*(X187/G187),0)</f>
        <v>0</v>
      </c>
      <c r="BW187" s="71">
        <f>IFERROR(Y187*H187/G187,0)</f>
        <v>0</v>
      </c>
      <c r="BX187" s="71">
        <f>IFERROR(Z187*H187/G187,0)</f>
        <v>0</v>
      </c>
      <c r="BY187" s="71">
        <f>IFERROR(1/I187*(Y187/G187),0)</f>
        <v>0</v>
      </c>
      <c r="BZ187" s="71">
        <f>IFERROR(1/I187*(Z187/G187),0)</f>
        <v>0</v>
      </c>
      <c r="CA187" s="71">
        <f>IFERROR(AA187*H187/G187,0)</f>
        <v>0</v>
      </c>
      <c r="CB187" s="71">
        <f>IFERROR(AB187*H187/G187,0)</f>
        <v>0</v>
      </c>
      <c r="CC187" s="71">
        <f>IFERROR(1/I187*(AA187/G187),0)</f>
        <v>0</v>
      </c>
      <c r="CD187" s="71">
        <f>IFERROR(1/I187*(AB187/G187),0)</f>
        <v>0</v>
      </c>
    </row>
    <row r="188" spans="1:82" hidden="1" x14ac:dyDescent="0.2">
      <c r="A188" s="73" t="s">
        <v>256</v>
      </c>
      <c r="B188" s="74" t="s">
        <v>257</v>
      </c>
      <c r="C188" s="74">
        <v>4301031359</v>
      </c>
      <c r="D188" s="74">
        <v>4607091389500</v>
      </c>
      <c r="E188" s="75">
        <v>0.35</v>
      </c>
      <c r="F188" s="76">
        <v>6</v>
      </c>
      <c r="G188" s="75">
        <v>2.1</v>
      </c>
      <c r="H188" s="75">
        <v>2.23</v>
      </c>
      <c r="I188" s="77">
        <v>234</v>
      </c>
      <c r="J188" s="77" t="s">
        <v>108</v>
      </c>
      <c r="K188" s="78" t="s">
        <v>107</v>
      </c>
      <c r="L188" s="78"/>
      <c r="M188" s="314">
        <v>50</v>
      </c>
      <c r="N188" s="314"/>
      <c r="O188" s="3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88" s="316"/>
      <c r="Q188" s="316"/>
      <c r="R188" s="316"/>
      <c r="S188" s="316"/>
      <c r="T188" s="79" t="s">
        <v>0</v>
      </c>
      <c r="U188" s="59">
        <v>0</v>
      </c>
      <c r="V188" s="60">
        <f>IFERROR(IF(U188="",0,CEILING((U188/$G188),1)*$G188),"")</f>
        <v>0</v>
      </c>
      <c r="W188" s="59">
        <v>0</v>
      </c>
      <c r="X188" s="60">
        <f>IFERROR(IF(W188="",0,CEILING((W188/$G188),1)*$G188),"")</f>
        <v>0</v>
      </c>
      <c r="Y188" s="59">
        <v>0</v>
      </c>
      <c r="Z188" s="60">
        <f>IFERROR(IF(Y188="",0,CEILING((Y188/$G188),1)*$G188),"")</f>
        <v>0</v>
      </c>
      <c r="AA188" s="59">
        <v>0</v>
      </c>
      <c r="AB188" s="60">
        <f>IFERROR(IF(AA188="",0,CEILING((AA188/$G188),1)*$G188),"")</f>
        <v>0</v>
      </c>
      <c r="AC188" s="61" t="str">
        <f>IF(IFERROR(ROUNDUP(V188/G188,0)*0.00502,0)+IFERROR(ROUNDUP(X188/G188,0)*0.00502,0)+IFERROR(ROUNDUP(Z188/G188,0)*0.00502,0)+IFERROR(ROUNDUP(AB188/G188,0)*0.00502,0)=0,"",IFERROR(ROUNDUP(V188/G188,0)*0.00502,0)+IFERROR(ROUNDUP(X188/G188,0)*0.00502,0)+IFERROR(ROUNDUP(Z188/G188,0)*0.00502,0)+IFERROR(ROUNDUP(AB188/G188,0)*0.00502,0))</f>
        <v/>
      </c>
      <c r="AD188" s="73" t="s">
        <v>57</v>
      </c>
      <c r="AE188" s="73" t="s">
        <v>57</v>
      </c>
      <c r="AF188" s="195" t="s">
        <v>255</v>
      </c>
      <c r="AG188" s="2"/>
      <c r="AH188" s="2"/>
      <c r="AI188" s="2"/>
      <c r="AJ188" s="2"/>
      <c r="AK188" s="2"/>
      <c r="AL188" s="56"/>
      <c r="AM188" s="56"/>
      <c r="AN188" s="56"/>
      <c r="AO188" s="2"/>
      <c r="AP188" s="2"/>
      <c r="AQ188" s="2"/>
      <c r="AR188" s="2"/>
      <c r="AS188" s="2"/>
      <c r="AT188" s="2"/>
      <c r="AU188" s="16"/>
      <c r="AV188" s="16"/>
      <c r="AW188" s="17"/>
      <c r="BB188" s="194" t="s">
        <v>65</v>
      </c>
      <c r="BO188" s="71">
        <f>IFERROR(U188*H188/G188,0)</f>
        <v>0</v>
      </c>
      <c r="BP188" s="71">
        <f>IFERROR(V188*H188/G188,0)</f>
        <v>0</v>
      </c>
      <c r="BQ188" s="71">
        <f>IFERROR(1/I188*(U188/G188),0)</f>
        <v>0</v>
      </c>
      <c r="BR188" s="71">
        <f>IFERROR(1/I188*(V188/G188),0)</f>
        <v>0</v>
      </c>
      <c r="BS188" s="71">
        <f>IFERROR(W188*H188/G188,0)</f>
        <v>0</v>
      </c>
      <c r="BT188" s="71">
        <f>IFERROR(X188*H188/G188,0)</f>
        <v>0</v>
      </c>
      <c r="BU188" s="71">
        <f>IFERROR(1/I188*(W188/G188),0)</f>
        <v>0</v>
      </c>
      <c r="BV188" s="71">
        <f>IFERROR(1/I188*(X188/G188),0)</f>
        <v>0</v>
      </c>
      <c r="BW188" s="71">
        <f>IFERROR(Y188*H188/G188,0)</f>
        <v>0</v>
      </c>
      <c r="BX188" s="71">
        <f>IFERROR(Z188*H188/G188,0)</f>
        <v>0</v>
      </c>
      <c r="BY188" s="71">
        <f>IFERROR(1/I188*(Y188/G188),0)</f>
        <v>0</v>
      </c>
      <c r="BZ188" s="71">
        <f>IFERROR(1/I188*(Z188/G188),0)</f>
        <v>0</v>
      </c>
      <c r="CA188" s="71">
        <f>IFERROR(AA188*H188/G188,0)</f>
        <v>0</v>
      </c>
      <c r="CB188" s="71">
        <f>IFERROR(AB188*H188/G188,0)</f>
        <v>0</v>
      </c>
      <c r="CC188" s="71">
        <f>IFERROR(1/I188*(AA188/G188),0)</f>
        <v>0</v>
      </c>
      <c r="CD188" s="71">
        <f>IFERROR(1/I188*(AB188/G188),0)</f>
        <v>0</v>
      </c>
    </row>
    <row r="189" spans="1:82" hidden="1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19" t="s">
        <v>43</v>
      </c>
      <c r="P189" s="320"/>
      <c r="Q189" s="320"/>
      <c r="R189" s="320"/>
      <c r="S189" s="320"/>
      <c r="T189" s="35" t="s">
        <v>42</v>
      </c>
      <c r="U189" s="45">
        <f>IFERROR(U186/G186,0)+IFERROR(U187/G187,0)+IFERROR(U188/G188,0)</f>
        <v>0</v>
      </c>
      <c r="V189" s="45">
        <f>IFERROR(V186/G186,0)+IFERROR(V187/G187,0)+IFERROR(V188/G188,0)</f>
        <v>0</v>
      </c>
      <c r="W189" s="45">
        <f>IFERROR(W186/G186,0)+IFERROR(W187/G187,0)+IFERROR(W188/G188,0)</f>
        <v>0</v>
      </c>
      <c r="X189" s="45">
        <f>IFERROR(X186/G186,0)+IFERROR(X187/G187,0)+IFERROR(X188/G188,0)</f>
        <v>0</v>
      </c>
      <c r="Y189" s="45">
        <f>IFERROR(Y186/G186,0)+IFERROR(Y187/G187,0)+IFERROR(Y188/G188,0)</f>
        <v>0</v>
      </c>
      <c r="Z189" s="45">
        <f>IFERROR(Z186/G186,0)+IFERROR(Z187/G187,0)+IFERROR(Z188/G188,0)</f>
        <v>0</v>
      </c>
      <c r="AA189" s="45">
        <f>IFERROR(AA186/G186,0)+IFERROR(AA187/G187,0)+IFERROR(AA188/G188,0)</f>
        <v>0</v>
      </c>
      <c r="AB189" s="45">
        <f>IFERROR(AB186/G186,0)+IFERROR(AB187/G187,0)+IFERROR(AB188/G188,0)</f>
        <v>0</v>
      </c>
      <c r="AC189" s="45">
        <f>IFERROR(IF(AC186="",0,AC186),0)+IFERROR(IF(AC187="",0,AC187),0)+IFERROR(IF(AC188="",0,AC188),0)</f>
        <v>0</v>
      </c>
      <c r="AD189" s="3"/>
      <c r="AE189" s="66"/>
      <c r="AF189" s="3"/>
      <c r="AG189" s="3"/>
      <c r="AK189" s="3"/>
      <c r="AN189" s="55"/>
      <c r="AO189" s="3"/>
      <c r="AP189" s="3"/>
      <c r="AQ189" s="2"/>
      <c r="AR189" s="2"/>
      <c r="AS189" s="2"/>
      <c r="AT189" s="2"/>
      <c r="AU189" s="16"/>
      <c r="AV189" s="16"/>
      <c r="AW189" s="17"/>
    </row>
    <row r="190" spans="1:82" hidden="1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19" t="s">
        <v>43</v>
      </c>
      <c r="P190" s="320"/>
      <c r="Q190" s="320"/>
      <c r="R190" s="320"/>
      <c r="S190" s="320"/>
      <c r="T190" s="35" t="s">
        <v>0</v>
      </c>
      <c r="U190" s="45">
        <f t="shared" ref="U190:AB190" si="32">IFERROR(SUM(U186:U188),0)</f>
        <v>0</v>
      </c>
      <c r="V190" s="45">
        <f t="shared" si="32"/>
        <v>0</v>
      </c>
      <c r="W190" s="45">
        <f t="shared" si="32"/>
        <v>0</v>
      </c>
      <c r="X190" s="45">
        <f t="shared" si="32"/>
        <v>0</v>
      </c>
      <c r="Y190" s="45">
        <f t="shared" si="32"/>
        <v>0</v>
      </c>
      <c r="Z190" s="45">
        <f t="shared" si="32"/>
        <v>0</v>
      </c>
      <c r="AA190" s="45">
        <f t="shared" si="32"/>
        <v>0</v>
      </c>
      <c r="AB190" s="45">
        <f t="shared" si="32"/>
        <v>0</v>
      </c>
      <c r="AC190" s="45" t="s">
        <v>57</v>
      </c>
      <c r="AD190" s="3"/>
      <c r="AE190" s="66"/>
      <c r="AF190" s="3"/>
      <c r="AG190" s="3"/>
      <c r="AK190" s="3"/>
      <c r="AN190" s="55"/>
      <c r="AO190" s="3"/>
      <c r="AP190" s="3"/>
      <c r="AQ190" s="2"/>
      <c r="AR190" s="2"/>
      <c r="AS190" s="2"/>
      <c r="AT190" s="2"/>
      <c r="AU190" s="16"/>
      <c r="AV190" s="16"/>
      <c r="AW190" s="17"/>
    </row>
    <row r="191" spans="1:82" ht="15" hidden="1" x14ac:dyDescent="0.25">
      <c r="A191" s="308" t="s">
        <v>258</v>
      </c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09"/>
      <c r="Q191" s="309"/>
      <c r="R191" s="309"/>
      <c r="S191" s="309"/>
      <c r="T191" s="309"/>
      <c r="U191" s="309"/>
      <c r="V191" s="309"/>
      <c r="W191" s="309"/>
      <c r="X191" s="309"/>
      <c r="Y191" s="309"/>
      <c r="Z191" s="309"/>
      <c r="AA191" s="305"/>
      <c r="AB191" s="305"/>
      <c r="AC191" s="305"/>
      <c r="AD191" s="305"/>
      <c r="AE191" s="306"/>
      <c r="AF191" s="310"/>
      <c r="AG191" s="2"/>
      <c r="AH191" s="2"/>
      <c r="AI191" s="2"/>
      <c r="AJ191" s="2"/>
      <c r="AK191" s="56"/>
      <c r="AL191" s="56"/>
      <c r="AM191" s="56"/>
      <c r="AN191" s="2"/>
      <c r="AO191" s="2"/>
      <c r="AP191" s="2"/>
      <c r="AQ191" s="2"/>
      <c r="AR191" s="2"/>
    </row>
    <row r="192" spans="1:82" ht="15" hidden="1" x14ac:dyDescent="0.25">
      <c r="A192" s="311" t="s">
        <v>104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09"/>
      <c r="Y192" s="309"/>
      <c r="Z192" s="309"/>
      <c r="AA192" s="305"/>
      <c r="AB192" s="305"/>
      <c r="AC192" s="305"/>
      <c r="AD192" s="305"/>
      <c r="AE192" s="306"/>
      <c r="AF192" s="313"/>
      <c r="AG192" s="2"/>
      <c r="AH192" s="2"/>
      <c r="AI192" s="2"/>
      <c r="AJ192" s="2"/>
      <c r="AK192" s="56"/>
      <c r="AL192" s="56"/>
      <c r="AM192" s="56"/>
      <c r="AN192" s="2"/>
      <c r="AO192" s="2"/>
      <c r="AP192" s="2"/>
      <c r="AQ192" s="2"/>
      <c r="AR192" s="2"/>
    </row>
    <row r="193" spans="1:82" hidden="1" x14ac:dyDescent="0.2">
      <c r="A193" s="73" t="s">
        <v>259</v>
      </c>
      <c r="B193" s="74" t="s">
        <v>260</v>
      </c>
      <c r="C193" s="74">
        <v>4301031294</v>
      </c>
      <c r="D193" s="74">
        <v>4680115885189</v>
      </c>
      <c r="E193" s="75">
        <v>0.2</v>
      </c>
      <c r="F193" s="76">
        <v>6</v>
      </c>
      <c r="G193" s="75">
        <v>1.2</v>
      </c>
      <c r="H193" s="75">
        <v>1.3720000000000001</v>
      </c>
      <c r="I193" s="77">
        <v>234</v>
      </c>
      <c r="J193" s="77" t="s">
        <v>108</v>
      </c>
      <c r="K193" s="78" t="s">
        <v>107</v>
      </c>
      <c r="L193" s="78"/>
      <c r="M193" s="314">
        <v>40</v>
      </c>
      <c r="N193" s="314"/>
      <c r="O193" s="3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3" s="316"/>
      <c r="Q193" s="316"/>
      <c r="R193" s="316"/>
      <c r="S193" s="316"/>
      <c r="T193" s="79" t="s">
        <v>0</v>
      </c>
      <c r="U193" s="59">
        <v>0</v>
      </c>
      <c r="V193" s="60">
        <f>IFERROR(IF(U193="",0,CEILING((U193/$G193),1)*$G193),"")</f>
        <v>0</v>
      </c>
      <c r="W193" s="59">
        <v>0</v>
      </c>
      <c r="X193" s="60">
        <f>IFERROR(IF(W193="",0,CEILING((W193/$G193),1)*$G193),"")</f>
        <v>0</v>
      </c>
      <c r="Y193" s="59">
        <v>0</v>
      </c>
      <c r="Z193" s="60">
        <f>IFERROR(IF(Y193="",0,CEILING((Y193/$G193),1)*$G193),"")</f>
        <v>0</v>
      </c>
      <c r="AA193" s="59">
        <v>0</v>
      </c>
      <c r="AB193" s="60">
        <f>IFERROR(IF(AA193="",0,CEILING((AA193/$G193),1)*$G193),"")</f>
        <v>0</v>
      </c>
      <c r="AC193" s="61" t="str">
        <f>IF(IFERROR(ROUNDUP(V193/G193,0)*0.00502,0)+IFERROR(ROUNDUP(X193/G193,0)*0.00502,0)+IFERROR(ROUNDUP(Z193/G193,0)*0.00502,0)+IFERROR(ROUNDUP(AB193/G193,0)*0.00502,0)=0,"",IFERROR(ROUNDUP(V193/G193,0)*0.00502,0)+IFERROR(ROUNDUP(X193/G193,0)*0.00502,0)+IFERROR(ROUNDUP(Z193/G193,0)*0.00502,0)+IFERROR(ROUNDUP(AB193/G193,0)*0.00502,0))</f>
        <v/>
      </c>
      <c r="AD193" s="73" t="s">
        <v>57</v>
      </c>
      <c r="AE193" s="73" t="s">
        <v>57</v>
      </c>
      <c r="AF193" s="197" t="s">
        <v>261</v>
      </c>
      <c r="AG193" s="2"/>
      <c r="AH193" s="2"/>
      <c r="AI193" s="2"/>
      <c r="AJ193" s="2"/>
      <c r="AK193" s="2"/>
      <c r="AL193" s="56"/>
      <c r="AM193" s="56"/>
      <c r="AN193" s="56"/>
      <c r="AO193" s="2"/>
      <c r="AP193" s="2"/>
      <c r="AQ193" s="2"/>
      <c r="AR193" s="2"/>
      <c r="AS193" s="2"/>
      <c r="AT193" s="2"/>
      <c r="AU193" s="16"/>
      <c r="AV193" s="16"/>
      <c r="AW193" s="17"/>
      <c r="BB193" s="196" t="s">
        <v>65</v>
      </c>
      <c r="BO193" s="71">
        <f>IFERROR(U193*H193/G193,0)</f>
        <v>0</v>
      </c>
      <c r="BP193" s="71">
        <f>IFERROR(V193*H193/G193,0)</f>
        <v>0</v>
      </c>
      <c r="BQ193" s="71">
        <f>IFERROR(1/I193*(U193/G193),0)</f>
        <v>0</v>
      </c>
      <c r="BR193" s="71">
        <f>IFERROR(1/I193*(V193/G193),0)</f>
        <v>0</v>
      </c>
      <c r="BS193" s="71">
        <f>IFERROR(W193*H193/G193,0)</f>
        <v>0</v>
      </c>
      <c r="BT193" s="71">
        <f>IFERROR(X193*H193/G193,0)</f>
        <v>0</v>
      </c>
      <c r="BU193" s="71">
        <f>IFERROR(1/I193*(W193/G193),0)</f>
        <v>0</v>
      </c>
      <c r="BV193" s="71">
        <f>IFERROR(1/I193*(X193/G193),0)</f>
        <v>0</v>
      </c>
      <c r="BW193" s="71">
        <f>IFERROR(Y193*H193/G193,0)</f>
        <v>0</v>
      </c>
      <c r="BX193" s="71">
        <f>IFERROR(Z193*H193/G193,0)</f>
        <v>0</v>
      </c>
      <c r="BY193" s="71">
        <f>IFERROR(1/I193*(Y193/G193),0)</f>
        <v>0</v>
      </c>
      <c r="BZ193" s="71">
        <f>IFERROR(1/I193*(Z193/G193),0)</f>
        <v>0</v>
      </c>
      <c r="CA193" s="71">
        <f>IFERROR(AA193*H193/G193,0)</f>
        <v>0</v>
      </c>
      <c r="CB193" s="71">
        <f>IFERROR(AB193*H193/G193,0)</f>
        <v>0</v>
      </c>
      <c r="CC193" s="71">
        <f>IFERROR(1/I193*(AA193/G193),0)</f>
        <v>0</v>
      </c>
      <c r="CD193" s="71">
        <f>IFERROR(1/I193*(AB193/G193),0)</f>
        <v>0</v>
      </c>
    </row>
    <row r="194" spans="1:82" hidden="1" x14ac:dyDescent="0.2">
      <c r="A194" s="73" t="s">
        <v>262</v>
      </c>
      <c r="B194" s="74" t="s">
        <v>263</v>
      </c>
      <c r="C194" s="74">
        <v>4301031347</v>
      </c>
      <c r="D194" s="74">
        <v>4680115885110</v>
      </c>
      <c r="E194" s="75">
        <v>0.2</v>
      </c>
      <c r="F194" s="76">
        <v>6</v>
      </c>
      <c r="G194" s="75">
        <v>1.2</v>
      </c>
      <c r="H194" s="75">
        <v>2.1</v>
      </c>
      <c r="I194" s="77">
        <v>182</v>
      </c>
      <c r="J194" s="77" t="s">
        <v>86</v>
      </c>
      <c r="K194" s="78" t="s">
        <v>107</v>
      </c>
      <c r="L194" s="78"/>
      <c r="M194" s="314">
        <v>50</v>
      </c>
      <c r="N194" s="314"/>
      <c r="O194" s="3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4" s="316"/>
      <c r="Q194" s="316"/>
      <c r="R194" s="316"/>
      <c r="S194" s="316"/>
      <c r="T194" s="79" t="s">
        <v>0</v>
      </c>
      <c r="U194" s="59">
        <v>0</v>
      </c>
      <c r="V194" s="60">
        <f>IFERROR(IF(U194="",0,CEILING((U194/$G194),1)*$G194),"")</f>
        <v>0</v>
      </c>
      <c r="W194" s="59">
        <v>0</v>
      </c>
      <c r="X194" s="60">
        <f>IFERROR(IF(W194="",0,CEILING((W194/$G194),1)*$G194),"")</f>
        <v>0</v>
      </c>
      <c r="Y194" s="59">
        <v>0</v>
      </c>
      <c r="Z194" s="60">
        <f>IFERROR(IF(Y194="",0,CEILING((Y194/$G194),1)*$G194),"")</f>
        <v>0</v>
      </c>
      <c r="AA194" s="59">
        <v>0</v>
      </c>
      <c r="AB194" s="60">
        <f>IFERROR(IF(AA194="",0,CEILING((AA194/$G194),1)*$G194),"")</f>
        <v>0</v>
      </c>
      <c r="AC194" s="61" t="str">
        <f>IF(IFERROR(ROUNDUP(V194/G194,0)*0.00651,0)+IFERROR(ROUNDUP(X194/G194,0)*0.00651,0)+IFERROR(ROUNDUP(Z194/G194,0)*0.00651,0)+IFERROR(ROUNDUP(AB194/G194,0)*0.00651,0)=0,"",IFERROR(ROUNDUP(V194/G194,0)*0.00651,0)+IFERROR(ROUNDUP(X194/G194,0)*0.00651,0)+IFERROR(ROUNDUP(Z194/G194,0)*0.00651,0)+IFERROR(ROUNDUP(AB194/G194,0)*0.00651,0))</f>
        <v/>
      </c>
      <c r="AD194" s="73" t="s">
        <v>57</v>
      </c>
      <c r="AE194" s="73" t="s">
        <v>57</v>
      </c>
      <c r="AF194" s="199" t="s">
        <v>264</v>
      </c>
      <c r="AG194" s="2"/>
      <c r="AH194" s="2"/>
      <c r="AI194" s="2"/>
      <c r="AJ194" s="2"/>
      <c r="AK194" s="2"/>
      <c r="AL194" s="56"/>
      <c r="AM194" s="56"/>
      <c r="AN194" s="56"/>
      <c r="AO194" s="2"/>
      <c r="AP194" s="2"/>
      <c r="AQ194" s="2"/>
      <c r="AR194" s="2"/>
      <c r="AS194" s="2"/>
      <c r="AT194" s="2"/>
      <c r="AU194" s="16"/>
      <c r="AV194" s="16"/>
      <c r="AW194" s="17"/>
      <c r="BB194" s="198" t="s">
        <v>65</v>
      </c>
      <c r="BO194" s="71">
        <f>IFERROR(U194*H194/G194,0)</f>
        <v>0</v>
      </c>
      <c r="BP194" s="71">
        <f>IFERROR(V194*H194/G194,0)</f>
        <v>0</v>
      </c>
      <c r="BQ194" s="71">
        <f>IFERROR(1/I194*(U194/G194),0)</f>
        <v>0</v>
      </c>
      <c r="BR194" s="71">
        <f>IFERROR(1/I194*(V194/G194),0)</f>
        <v>0</v>
      </c>
      <c r="BS194" s="71">
        <f>IFERROR(W194*H194/G194,0)</f>
        <v>0</v>
      </c>
      <c r="BT194" s="71">
        <f>IFERROR(X194*H194/G194,0)</f>
        <v>0</v>
      </c>
      <c r="BU194" s="71">
        <f>IFERROR(1/I194*(W194/G194),0)</f>
        <v>0</v>
      </c>
      <c r="BV194" s="71">
        <f>IFERROR(1/I194*(X194/G194),0)</f>
        <v>0</v>
      </c>
      <c r="BW194" s="71">
        <f>IFERROR(Y194*H194/G194,0)</f>
        <v>0</v>
      </c>
      <c r="BX194" s="71">
        <f>IFERROR(Z194*H194/G194,0)</f>
        <v>0</v>
      </c>
      <c r="BY194" s="71">
        <f>IFERROR(1/I194*(Y194/G194),0)</f>
        <v>0</v>
      </c>
      <c r="BZ194" s="71">
        <f>IFERROR(1/I194*(Z194/G194),0)</f>
        <v>0</v>
      </c>
      <c r="CA194" s="71">
        <f>IFERROR(AA194*H194/G194,0)</f>
        <v>0</v>
      </c>
      <c r="CB194" s="71">
        <f>IFERROR(AB194*H194/G194,0)</f>
        <v>0</v>
      </c>
      <c r="CC194" s="71">
        <f>IFERROR(1/I194*(AA194/G194),0)</f>
        <v>0</v>
      </c>
      <c r="CD194" s="71">
        <f>IFERROR(1/I194*(AB194/G194),0)</f>
        <v>0</v>
      </c>
    </row>
    <row r="195" spans="1:82" hidden="1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1"/>
      <c r="N195" s="321"/>
      <c r="O195" s="319" t="s">
        <v>43</v>
      </c>
      <c r="P195" s="320"/>
      <c r="Q195" s="320"/>
      <c r="R195" s="320"/>
      <c r="S195" s="320"/>
      <c r="T195" s="35" t="s">
        <v>42</v>
      </c>
      <c r="U195" s="45">
        <f>IFERROR(U193/G193,0)+IFERROR(U194/G194,0)</f>
        <v>0</v>
      </c>
      <c r="V195" s="45">
        <f>IFERROR(V193/G193,0)+IFERROR(V194/G194,0)</f>
        <v>0</v>
      </c>
      <c r="W195" s="45">
        <f>IFERROR(W193/G193,0)+IFERROR(W194/G194,0)</f>
        <v>0</v>
      </c>
      <c r="X195" s="45">
        <f>IFERROR(X193/G193,0)+IFERROR(X194/G194,0)</f>
        <v>0</v>
      </c>
      <c r="Y195" s="45">
        <f>IFERROR(Y193/G193,0)+IFERROR(Y194/G194,0)</f>
        <v>0</v>
      </c>
      <c r="Z195" s="45">
        <f>IFERROR(Z193/G193,0)+IFERROR(Z194/G194,0)</f>
        <v>0</v>
      </c>
      <c r="AA195" s="45">
        <f>IFERROR(AA193/G193,0)+IFERROR(AA194/G194,0)</f>
        <v>0</v>
      </c>
      <c r="AB195" s="45">
        <f>IFERROR(AB193/G193,0)+IFERROR(AB194/G194,0)</f>
        <v>0</v>
      </c>
      <c r="AC195" s="45">
        <f>IFERROR(IF(AC193="",0,AC193),0)+IFERROR(IF(AC194="",0,AC194),0)</f>
        <v>0</v>
      </c>
      <c r="AD195" s="3"/>
      <c r="AE195" s="66"/>
      <c r="AF195" s="3"/>
      <c r="AG195" s="3"/>
      <c r="AK195" s="3"/>
      <c r="AN195" s="55"/>
      <c r="AO195" s="3"/>
      <c r="AP195" s="3"/>
      <c r="AQ195" s="2"/>
      <c r="AR195" s="2"/>
      <c r="AS195" s="2"/>
      <c r="AT195" s="2"/>
      <c r="AU195" s="16"/>
      <c r="AV195" s="16"/>
      <c r="AW195" s="17"/>
    </row>
    <row r="196" spans="1:82" hidden="1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19" t="s">
        <v>43</v>
      </c>
      <c r="P196" s="320"/>
      <c r="Q196" s="320"/>
      <c r="R196" s="320"/>
      <c r="S196" s="320"/>
      <c r="T196" s="35" t="s">
        <v>0</v>
      </c>
      <c r="U196" s="45">
        <f t="shared" ref="U196:AB196" si="33">IFERROR(SUM(U193:U194),0)</f>
        <v>0</v>
      </c>
      <c r="V196" s="45">
        <f t="shared" si="33"/>
        <v>0</v>
      </c>
      <c r="W196" s="45">
        <f t="shared" si="33"/>
        <v>0</v>
      </c>
      <c r="X196" s="45">
        <f t="shared" si="33"/>
        <v>0</v>
      </c>
      <c r="Y196" s="45">
        <f t="shared" si="33"/>
        <v>0</v>
      </c>
      <c r="Z196" s="45">
        <f t="shared" si="33"/>
        <v>0</v>
      </c>
      <c r="AA196" s="45">
        <f t="shared" si="33"/>
        <v>0</v>
      </c>
      <c r="AB196" s="45">
        <f t="shared" si="33"/>
        <v>0</v>
      </c>
      <c r="AC196" s="45" t="s">
        <v>57</v>
      </c>
      <c r="AD196" s="3"/>
      <c r="AE196" s="66"/>
      <c r="AF196" s="3"/>
      <c r="AG196" s="3"/>
      <c r="AK196" s="3"/>
      <c r="AN196" s="55"/>
      <c r="AO196" s="3"/>
      <c r="AP196" s="3"/>
      <c r="AQ196" s="2"/>
      <c r="AR196" s="2"/>
      <c r="AS196" s="2"/>
      <c r="AT196" s="2"/>
      <c r="AU196" s="16"/>
      <c r="AV196" s="16"/>
      <c r="AW196" s="17"/>
    </row>
    <row r="197" spans="1:82" ht="15" hidden="1" x14ac:dyDescent="0.25">
      <c r="A197" s="308" t="s">
        <v>265</v>
      </c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09"/>
      <c r="Q197" s="309"/>
      <c r="R197" s="309"/>
      <c r="S197" s="309"/>
      <c r="T197" s="309"/>
      <c r="U197" s="309"/>
      <c r="V197" s="309"/>
      <c r="W197" s="309"/>
      <c r="X197" s="309"/>
      <c r="Y197" s="309"/>
      <c r="Z197" s="309"/>
      <c r="AA197" s="305"/>
      <c r="AB197" s="305"/>
      <c r="AC197" s="305"/>
      <c r="AD197" s="305"/>
      <c r="AE197" s="306"/>
      <c r="AF197" s="310"/>
      <c r="AG197" s="2"/>
      <c r="AH197" s="2"/>
      <c r="AI197" s="2"/>
      <c r="AJ197" s="2"/>
      <c r="AK197" s="56"/>
      <c r="AL197" s="56"/>
      <c r="AM197" s="56"/>
      <c r="AN197" s="2"/>
      <c r="AO197" s="2"/>
      <c r="AP197" s="2"/>
      <c r="AQ197" s="2"/>
      <c r="AR197" s="2"/>
    </row>
    <row r="198" spans="1:82" ht="15" hidden="1" x14ac:dyDescent="0.25">
      <c r="A198" s="311" t="s">
        <v>104</v>
      </c>
      <c r="B198" s="312"/>
      <c r="C198" s="312"/>
      <c r="D198" s="312"/>
      <c r="E198" s="312"/>
      <c r="F198" s="312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12"/>
      <c r="V198" s="312"/>
      <c r="W198" s="312"/>
      <c r="X198" s="309"/>
      <c r="Y198" s="309"/>
      <c r="Z198" s="309"/>
      <c r="AA198" s="305"/>
      <c r="AB198" s="305"/>
      <c r="AC198" s="305"/>
      <c r="AD198" s="305"/>
      <c r="AE198" s="306"/>
      <c r="AF198" s="313"/>
      <c r="AG198" s="2"/>
      <c r="AH198" s="2"/>
      <c r="AI198" s="2"/>
      <c r="AJ198" s="2"/>
      <c r="AK198" s="56"/>
      <c r="AL198" s="56"/>
      <c r="AM198" s="56"/>
      <c r="AN198" s="2"/>
      <c r="AO198" s="2"/>
      <c r="AP198" s="2"/>
      <c r="AQ198" s="2"/>
      <c r="AR198" s="2"/>
    </row>
    <row r="199" spans="1:82" hidden="1" x14ac:dyDescent="0.2">
      <c r="A199" s="73" t="s">
        <v>266</v>
      </c>
      <c r="B199" s="74" t="s">
        <v>267</v>
      </c>
      <c r="C199" s="74">
        <v>4301031261</v>
      </c>
      <c r="D199" s="74">
        <v>4680115885103</v>
      </c>
      <c r="E199" s="75">
        <v>0.27</v>
      </c>
      <c r="F199" s="76">
        <v>6</v>
      </c>
      <c r="G199" s="75">
        <v>1.62</v>
      </c>
      <c r="H199" s="75">
        <v>1.8</v>
      </c>
      <c r="I199" s="77">
        <v>182</v>
      </c>
      <c r="J199" s="77" t="s">
        <v>86</v>
      </c>
      <c r="K199" s="78" t="s">
        <v>107</v>
      </c>
      <c r="L199" s="78"/>
      <c r="M199" s="314">
        <v>40</v>
      </c>
      <c r="N199" s="314"/>
      <c r="O199" s="3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199" s="316"/>
      <c r="Q199" s="316"/>
      <c r="R199" s="316"/>
      <c r="S199" s="316"/>
      <c r="T199" s="79" t="s">
        <v>0</v>
      </c>
      <c r="U199" s="59">
        <v>0</v>
      </c>
      <c r="V199" s="60">
        <f>IFERROR(IF(U199="",0,CEILING((U199/$G199),1)*$G199),"")</f>
        <v>0</v>
      </c>
      <c r="W199" s="59">
        <v>0</v>
      </c>
      <c r="X199" s="60">
        <f>IFERROR(IF(W199="",0,CEILING((W199/$G199),1)*$G199),"")</f>
        <v>0</v>
      </c>
      <c r="Y199" s="59">
        <v>0</v>
      </c>
      <c r="Z199" s="60">
        <f>IFERROR(IF(Y199="",0,CEILING((Y199/$G199),1)*$G199),"")</f>
        <v>0</v>
      </c>
      <c r="AA199" s="59">
        <v>0</v>
      </c>
      <c r="AB199" s="60">
        <f>IFERROR(IF(AA199="",0,CEILING((AA199/$G199),1)*$G199),"")</f>
        <v>0</v>
      </c>
      <c r="AC199" s="61" t="str">
        <f>IF(IFERROR(ROUNDUP(V199/G199,0)*0.00651,0)+IFERROR(ROUNDUP(X199/G199,0)*0.00651,0)+IFERROR(ROUNDUP(Z199/G199,0)*0.00651,0)+IFERROR(ROUNDUP(AB199/G199,0)*0.00651,0)=0,"",IFERROR(ROUNDUP(V199/G199,0)*0.00651,0)+IFERROR(ROUNDUP(X199/G199,0)*0.00651,0)+IFERROR(ROUNDUP(Z199/G199,0)*0.00651,0)+IFERROR(ROUNDUP(AB199/G199,0)*0.00651,0))</f>
        <v/>
      </c>
      <c r="AD199" s="73" t="s">
        <v>57</v>
      </c>
      <c r="AE199" s="73" t="s">
        <v>57</v>
      </c>
      <c r="AF199" s="201" t="s">
        <v>268</v>
      </c>
      <c r="AG199" s="2"/>
      <c r="AH199" s="2"/>
      <c r="AI199" s="2"/>
      <c r="AJ199" s="2"/>
      <c r="AK199" s="2"/>
      <c r="AL199" s="56"/>
      <c r="AM199" s="56"/>
      <c r="AN199" s="56"/>
      <c r="AO199" s="2"/>
      <c r="AP199" s="2"/>
      <c r="AQ199" s="2"/>
      <c r="AR199" s="2"/>
      <c r="AS199" s="2"/>
      <c r="AT199" s="2"/>
      <c r="AU199" s="16"/>
      <c r="AV199" s="16"/>
      <c r="AW199" s="17"/>
      <c r="BB199" s="200" t="s">
        <v>65</v>
      </c>
      <c r="BO199" s="71">
        <f>IFERROR(U199*H199/G199,0)</f>
        <v>0</v>
      </c>
      <c r="BP199" s="71">
        <f>IFERROR(V199*H199/G199,0)</f>
        <v>0</v>
      </c>
      <c r="BQ199" s="71">
        <f>IFERROR(1/I199*(U199/G199),0)</f>
        <v>0</v>
      </c>
      <c r="BR199" s="71">
        <f>IFERROR(1/I199*(V199/G199),0)</f>
        <v>0</v>
      </c>
      <c r="BS199" s="71">
        <f>IFERROR(W199*H199/G199,0)</f>
        <v>0</v>
      </c>
      <c r="BT199" s="71">
        <f>IFERROR(X199*H199/G199,0)</f>
        <v>0</v>
      </c>
      <c r="BU199" s="71">
        <f>IFERROR(1/I199*(W199/G199),0)</f>
        <v>0</v>
      </c>
      <c r="BV199" s="71">
        <f>IFERROR(1/I199*(X199/G199),0)</f>
        <v>0</v>
      </c>
      <c r="BW199" s="71">
        <f>IFERROR(Y199*H199/G199,0)</f>
        <v>0</v>
      </c>
      <c r="BX199" s="71">
        <f>IFERROR(Z199*H199/G199,0)</f>
        <v>0</v>
      </c>
      <c r="BY199" s="71">
        <f>IFERROR(1/I199*(Y199/G199),0)</f>
        <v>0</v>
      </c>
      <c r="BZ199" s="71">
        <f>IFERROR(1/I199*(Z199/G199),0)</f>
        <v>0</v>
      </c>
      <c r="CA199" s="71">
        <f>IFERROR(AA199*H199/G199,0)</f>
        <v>0</v>
      </c>
      <c r="CB199" s="71">
        <f>IFERROR(AB199*H199/G199,0)</f>
        <v>0</v>
      </c>
      <c r="CC199" s="71">
        <f>IFERROR(1/I199*(AA199/G199),0)</f>
        <v>0</v>
      </c>
      <c r="CD199" s="71">
        <f>IFERROR(1/I199*(AB199/G199),0)</f>
        <v>0</v>
      </c>
    </row>
    <row r="200" spans="1:82" hidden="1" x14ac:dyDescent="0.2">
      <c r="A200" s="73" t="s">
        <v>266</v>
      </c>
      <c r="B200" s="74" t="s">
        <v>269</v>
      </c>
      <c r="C200" s="74">
        <v>4301031400</v>
      </c>
      <c r="D200" s="74">
        <v>4680115886353</v>
      </c>
      <c r="E200" s="75">
        <v>0.27</v>
      </c>
      <c r="F200" s="76">
        <v>6</v>
      </c>
      <c r="G200" s="75">
        <v>1.62</v>
      </c>
      <c r="H200" s="75">
        <v>1.8</v>
      </c>
      <c r="I200" s="77">
        <v>182</v>
      </c>
      <c r="J200" s="77" t="s">
        <v>86</v>
      </c>
      <c r="K200" s="78" t="s">
        <v>107</v>
      </c>
      <c r="L200" s="78"/>
      <c r="M200" s="314">
        <v>40</v>
      </c>
      <c r="N200" s="314"/>
      <c r="O200" s="371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0" s="316"/>
      <c r="Q200" s="316"/>
      <c r="R200" s="316"/>
      <c r="S200" s="316"/>
      <c r="T200" s="79" t="s">
        <v>0</v>
      </c>
      <c r="U200" s="59">
        <v>0</v>
      </c>
      <c r="V200" s="60">
        <f>IFERROR(IF(U200="",0,CEILING((U200/$G200),1)*$G200),"")</f>
        <v>0</v>
      </c>
      <c r="W200" s="59">
        <v>0</v>
      </c>
      <c r="X200" s="60">
        <f>IFERROR(IF(W200="",0,CEILING((W200/$G200),1)*$G200),"")</f>
        <v>0</v>
      </c>
      <c r="Y200" s="59">
        <v>0</v>
      </c>
      <c r="Z200" s="60">
        <f>IFERROR(IF(Y200="",0,CEILING((Y200/$G200),1)*$G200),"")</f>
        <v>0</v>
      </c>
      <c r="AA200" s="59">
        <v>0</v>
      </c>
      <c r="AB200" s="60">
        <f>IFERROR(IF(AA200="",0,CEILING((AA200/$G200),1)*$G200),"")</f>
        <v>0</v>
      </c>
      <c r="AC200" s="61" t="str">
        <f>IF(IFERROR(ROUNDUP(V200/G200,0)*0.00651,0)+IFERROR(ROUNDUP(X200/G200,0)*0.00651,0)+IFERROR(ROUNDUP(Z200/G200,0)*0.00651,0)+IFERROR(ROUNDUP(AB200/G200,0)*0.00651,0)=0,"",IFERROR(ROUNDUP(V200/G200,0)*0.00651,0)+IFERROR(ROUNDUP(X200/G200,0)*0.00651,0)+IFERROR(ROUNDUP(Z200/G200,0)*0.00651,0)+IFERROR(ROUNDUP(AB200/G200,0)*0.00651,0))</f>
        <v/>
      </c>
      <c r="AD200" s="73" t="s">
        <v>57</v>
      </c>
      <c r="AE200" s="73" t="s">
        <v>57</v>
      </c>
      <c r="AF200" s="203" t="s">
        <v>268</v>
      </c>
      <c r="AG200" s="2"/>
      <c r="AH200" s="2"/>
      <c r="AI200" s="2"/>
      <c r="AJ200" s="2"/>
      <c r="AK200" s="2"/>
      <c r="AL200" s="56"/>
      <c r="AM200" s="56"/>
      <c r="AN200" s="56"/>
      <c r="AO200" s="2"/>
      <c r="AP200" s="2"/>
      <c r="AQ200" s="2"/>
      <c r="AR200" s="2"/>
      <c r="AS200" s="2"/>
      <c r="AT200" s="2"/>
      <c r="AU200" s="16"/>
      <c r="AV200" s="16"/>
      <c r="AW200" s="17"/>
      <c r="BB200" s="202" t="s">
        <v>65</v>
      </c>
      <c r="BO200" s="71">
        <f>IFERROR(U200*H200/G200,0)</f>
        <v>0</v>
      </c>
      <c r="BP200" s="71">
        <f>IFERROR(V200*H200/G200,0)</f>
        <v>0</v>
      </c>
      <c r="BQ200" s="71">
        <f>IFERROR(1/I200*(U200/G200),0)</f>
        <v>0</v>
      </c>
      <c r="BR200" s="71">
        <f>IFERROR(1/I200*(V200/G200),0)</f>
        <v>0</v>
      </c>
      <c r="BS200" s="71">
        <f>IFERROR(W200*H200/G200,0)</f>
        <v>0</v>
      </c>
      <c r="BT200" s="71">
        <f>IFERROR(X200*H200/G200,0)</f>
        <v>0</v>
      </c>
      <c r="BU200" s="71">
        <f>IFERROR(1/I200*(W200/G200),0)</f>
        <v>0</v>
      </c>
      <c r="BV200" s="71">
        <f>IFERROR(1/I200*(X200/G200),0)</f>
        <v>0</v>
      </c>
      <c r="BW200" s="71">
        <f>IFERROR(Y200*H200/G200,0)</f>
        <v>0</v>
      </c>
      <c r="BX200" s="71">
        <f>IFERROR(Z200*H200/G200,0)</f>
        <v>0</v>
      </c>
      <c r="BY200" s="71">
        <f>IFERROR(1/I200*(Y200/G200),0)</f>
        <v>0</v>
      </c>
      <c r="BZ200" s="71">
        <f>IFERROR(1/I200*(Z200/G200),0)</f>
        <v>0</v>
      </c>
      <c r="CA200" s="71">
        <f>IFERROR(AA200*H200/G200,0)</f>
        <v>0</v>
      </c>
      <c r="CB200" s="71">
        <f>IFERROR(AB200*H200/G200,0)</f>
        <v>0</v>
      </c>
      <c r="CC200" s="71">
        <f>IFERROR(1/I200*(AA200/G200),0)</f>
        <v>0</v>
      </c>
      <c r="CD200" s="71">
        <f>IFERROR(1/I200*(AB200/G200),0)</f>
        <v>0</v>
      </c>
    </row>
    <row r="201" spans="1:82" hidden="1" x14ac:dyDescent="0.2">
      <c r="A201" s="321"/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19" t="s">
        <v>43</v>
      </c>
      <c r="P201" s="320"/>
      <c r="Q201" s="320"/>
      <c r="R201" s="320"/>
      <c r="S201" s="320"/>
      <c r="T201" s="35" t="s">
        <v>42</v>
      </c>
      <c r="U201" s="45">
        <f>IFERROR(U199/G199,0)+IFERROR(U200/G200,0)</f>
        <v>0</v>
      </c>
      <c r="V201" s="45">
        <f>IFERROR(V199/G199,0)+IFERROR(V200/G200,0)</f>
        <v>0</v>
      </c>
      <c r="W201" s="45">
        <f>IFERROR(W199/G199,0)+IFERROR(W200/G200,0)</f>
        <v>0</v>
      </c>
      <c r="X201" s="45">
        <f>IFERROR(X199/G199,0)+IFERROR(X200/G200,0)</f>
        <v>0</v>
      </c>
      <c r="Y201" s="45">
        <f>IFERROR(Y199/G199,0)+IFERROR(Y200/G200,0)</f>
        <v>0</v>
      </c>
      <c r="Z201" s="45">
        <f>IFERROR(Z199/G199,0)+IFERROR(Z200/G200,0)</f>
        <v>0</v>
      </c>
      <c r="AA201" s="45">
        <f>IFERROR(AA199/G199,0)+IFERROR(AA200/G200,0)</f>
        <v>0</v>
      </c>
      <c r="AB201" s="45">
        <f>IFERROR(AB199/G199,0)+IFERROR(AB200/G200,0)</f>
        <v>0</v>
      </c>
      <c r="AC201" s="45">
        <f>IFERROR(IF(AC199="",0,AC199),0)+IFERROR(IF(AC200="",0,AC200),0)</f>
        <v>0</v>
      </c>
      <c r="AD201" s="3"/>
      <c r="AE201" s="66"/>
      <c r="AF201" s="3"/>
      <c r="AG201" s="3"/>
      <c r="AK201" s="3"/>
      <c r="AN201" s="55"/>
      <c r="AO201" s="3"/>
      <c r="AP201" s="3"/>
      <c r="AQ201" s="2"/>
      <c r="AR201" s="2"/>
      <c r="AS201" s="2"/>
      <c r="AT201" s="2"/>
      <c r="AU201" s="16"/>
      <c r="AV201" s="16"/>
      <c r="AW201" s="17"/>
    </row>
    <row r="202" spans="1:82" hidden="1" x14ac:dyDescent="0.2">
      <c r="A202" s="321"/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19" t="s">
        <v>43</v>
      </c>
      <c r="P202" s="320"/>
      <c r="Q202" s="320"/>
      <c r="R202" s="320"/>
      <c r="S202" s="320"/>
      <c r="T202" s="35" t="s">
        <v>0</v>
      </c>
      <c r="U202" s="45">
        <f t="shared" ref="U202:AB202" si="34">IFERROR(SUM(U199:U200),0)</f>
        <v>0</v>
      </c>
      <c r="V202" s="45">
        <f t="shared" si="34"/>
        <v>0</v>
      </c>
      <c r="W202" s="45">
        <f t="shared" si="34"/>
        <v>0</v>
      </c>
      <c r="X202" s="45">
        <f t="shared" si="34"/>
        <v>0</v>
      </c>
      <c r="Y202" s="45">
        <f t="shared" si="34"/>
        <v>0</v>
      </c>
      <c r="Z202" s="45">
        <f t="shared" si="34"/>
        <v>0</v>
      </c>
      <c r="AA202" s="45">
        <f t="shared" si="34"/>
        <v>0</v>
      </c>
      <c r="AB202" s="45">
        <f t="shared" si="34"/>
        <v>0</v>
      </c>
      <c r="AC202" s="45" t="s">
        <v>57</v>
      </c>
      <c r="AD202" s="3"/>
      <c r="AE202" s="66"/>
      <c r="AF202" s="3"/>
      <c r="AG202" s="3"/>
      <c r="AK202" s="3"/>
      <c r="AN202" s="55"/>
      <c r="AO202" s="3"/>
      <c r="AP202" s="3"/>
      <c r="AQ202" s="2"/>
      <c r="AR202" s="2"/>
      <c r="AS202" s="2"/>
      <c r="AT202" s="2"/>
      <c r="AU202" s="16"/>
      <c r="AV202" s="16"/>
      <c r="AW202" s="17"/>
    </row>
    <row r="203" spans="1:82" ht="15" hidden="1" x14ac:dyDescent="0.25">
      <c r="A203" s="311" t="s">
        <v>124</v>
      </c>
      <c r="B203" s="312"/>
      <c r="C203" s="312"/>
      <c r="D203" s="312"/>
      <c r="E203" s="312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12"/>
      <c r="V203" s="312"/>
      <c r="W203" s="312"/>
      <c r="X203" s="309"/>
      <c r="Y203" s="309"/>
      <c r="Z203" s="309"/>
      <c r="AA203" s="305"/>
      <c r="AB203" s="305"/>
      <c r="AC203" s="305"/>
      <c r="AD203" s="305"/>
      <c r="AE203" s="306"/>
      <c r="AF203" s="313"/>
      <c r="AG203" s="2"/>
      <c r="AH203" s="2"/>
      <c r="AI203" s="2"/>
      <c r="AJ203" s="2"/>
      <c r="AK203" s="56"/>
      <c r="AL203" s="56"/>
      <c r="AM203" s="56"/>
      <c r="AN203" s="2"/>
      <c r="AO203" s="2"/>
      <c r="AP203" s="2"/>
      <c r="AQ203" s="2"/>
      <c r="AR203" s="2"/>
    </row>
    <row r="204" spans="1:82" ht="22.5" hidden="1" x14ac:dyDescent="0.2">
      <c r="A204" s="73" t="s">
        <v>270</v>
      </c>
      <c r="B204" s="74" t="s">
        <v>271</v>
      </c>
      <c r="C204" s="74">
        <v>4301060412</v>
      </c>
      <c r="D204" s="74">
        <v>4680115885509</v>
      </c>
      <c r="E204" s="75">
        <v>0.27</v>
      </c>
      <c r="F204" s="76">
        <v>6</v>
      </c>
      <c r="G204" s="75">
        <v>1.62</v>
      </c>
      <c r="H204" s="75">
        <v>1.8660000000000001</v>
      </c>
      <c r="I204" s="77">
        <v>182</v>
      </c>
      <c r="J204" s="77" t="s">
        <v>86</v>
      </c>
      <c r="K204" s="78" t="s">
        <v>107</v>
      </c>
      <c r="L204" s="78"/>
      <c r="M204" s="314">
        <v>35</v>
      </c>
      <c r="N204" s="314"/>
      <c r="O204" s="37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4" s="316"/>
      <c r="Q204" s="316"/>
      <c r="R204" s="316"/>
      <c r="S204" s="316"/>
      <c r="T204" s="79" t="s">
        <v>0</v>
      </c>
      <c r="U204" s="59">
        <v>0</v>
      </c>
      <c r="V204" s="60">
        <f>IFERROR(IF(U204="",0,CEILING((U204/$G204),1)*$G204),"")</f>
        <v>0</v>
      </c>
      <c r="W204" s="59">
        <v>0</v>
      </c>
      <c r="X204" s="60">
        <f>IFERROR(IF(W204="",0,CEILING((W204/$G204),1)*$G204),"")</f>
        <v>0</v>
      </c>
      <c r="Y204" s="59">
        <v>0</v>
      </c>
      <c r="Z204" s="60">
        <f>IFERROR(IF(Y204="",0,CEILING((Y204/$G204),1)*$G204),"")</f>
        <v>0</v>
      </c>
      <c r="AA204" s="59">
        <v>0</v>
      </c>
      <c r="AB204" s="60">
        <f>IFERROR(IF(AA204="",0,CEILING((AA204/$G204),1)*$G204),"")</f>
        <v>0</v>
      </c>
      <c r="AC204" s="61" t="str">
        <f>IF(IFERROR(ROUNDUP(V204/G204,0)*0.00651,0)+IFERROR(ROUNDUP(X204/G204,0)*0.00651,0)+IFERROR(ROUNDUP(Z204/G204,0)*0.00651,0)+IFERROR(ROUNDUP(AB204/G204,0)*0.00651,0)=0,"",IFERROR(ROUNDUP(V204/G204,0)*0.00651,0)+IFERROR(ROUNDUP(X204/G204,0)*0.00651,0)+IFERROR(ROUNDUP(Z204/G204,0)*0.00651,0)+IFERROR(ROUNDUP(AB204/G204,0)*0.00651,0))</f>
        <v/>
      </c>
      <c r="AD204" s="73" t="s">
        <v>57</v>
      </c>
      <c r="AE204" s="73" t="s">
        <v>57</v>
      </c>
      <c r="AF204" s="205" t="s">
        <v>272</v>
      </c>
      <c r="AG204" s="2"/>
      <c r="AH204" s="2"/>
      <c r="AI204" s="2"/>
      <c r="AJ204" s="2"/>
      <c r="AK204" s="2"/>
      <c r="AL204" s="56"/>
      <c r="AM204" s="56"/>
      <c r="AN204" s="56"/>
      <c r="AO204" s="2"/>
      <c r="AP204" s="2"/>
      <c r="AQ204" s="2"/>
      <c r="AR204" s="2"/>
      <c r="AS204" s="2"/>
      <c r="AT204" s="2"/>
      <c r="AU204" s="16"/>
      <c r="AV204" s="16"/>
      <c r="AW204" s="17"/>
      <c r="BB204" s="204" t="s">
        <v>65</v>
      </c>
      <c r="BO204" s="71">
        <f>IFERROR(U204*H204/G204,0)</f>
        <v>0</v>
      </c>
      <c r="BP204" s="71">
        <f>IFERROR(V204*H204/G204,0)</f>
        <v>0</v>
      </c>
      <c r="BQ204" s="71">
        <f>IFERROR(1/I204*(U204/G204),0)</f>
        <v>0</v>
      </c>
      <c r="BR204" s="71">
        <f>IFERROR(1/I204*(V204/G204),0)</f>
        <v>0</v>
      </c>
      <c r="BS204" s="71">
        <f>IFERROR(W204*H204/G204,0)</f>
        <v>0</v>
      </c>
      <c r="BT204" s="71">
        <f>IFERROR(X204*H204/G204,0)</f>
        <v>0</v>
      </c>
      <c r="BU204" s="71">
        <f>IFERROR(1/I204*(W204/G204),0)</f>
        <v>0</v>
      </c>
      <c r="BV204" s="71">
        <f>IFERROR(1/I204*(X204/G204),0)</f>
        <v>0</v>
      </c>
      <c r="BW204" s="71">
        <f>IFERROR(Y204*H204/G204,0)</f>
        <v>0</v>
      </c>
      <c r="BX204" s="71">
        <f>IFERROR(Z204*H204/G204,0)</f>
        <v>0</v>
      </c>
      <c r="BY204" s="71">
        <f>IFERROR(1/I204*(Y204/G204),0)</f>
        <v>0</v>
      </c>
      <c r="BZ204" s="71">
        <f>IFERROR(1/I204*(Z204/G204),0)</f>
        <v>0</v>
      </c>
      <c r="CA204" s="71">
        <f>IFERROR(AA204*H204/G204,0)</f>
        <v>0</v>
      </c>
      <c r="CB204" s="71">
        <f>IFERROR(AB204*H204/G204,0)</f>
        <v>0</v>
      </c>
      <c r="CC204" s="71">
        <f>IFERROR(1/I204*(AA204/G204),0)</f>
        <v>0</v>
      </c>
      <c r="CD204" s="71">
        <f>IFERROR(1/I204*(AB204/G204),0)</f>
        <v>0</v>
      </c>
    </row>
    <row r="205" spans="1:82" hidden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19" t="s">
        <v>43</v>
      </c>
      <c r="P205" s="320"/>
      <c r="Q205" s="320"/>
      <c r="R205" s="320"/>
      <c r="S205" s="320"/>
      <c r="T205" s="35" t="s">
        <v>42</v>
      </c>
      <c r="U205" s="45">
        <f>IFERROR(U204/G204,0)</f>
        <v>0</v>
      </c>
      <c r="V205" s="45">
        <f>IFERROR(V204/G204,0)</f>
        <v>0</v>
      </c>
      <c r="W205" s="45">
        <f>IFERROR(W204/G204,0)</f>
        <v>0</v>
      </c>
      <c r="X205" s="45">
        <f>IFERROR(X204/G204,0)</f>
        <v>0</v>
      </c>
      <c r="Y205" s="45">
        <f>IFERROR(Y204/G204,0)</f>
        <v>0</v>
      </c>
      <c r="Z205" s="45">
        <f>IFERROR(Z204/G204,0)</f>
        <v>0</v>
      </c>
      <c r="AA205" s="45">
        <f>IFERROR(AA204/G204,0)</f>
        <v>0</v>
      </c>
      <c r="AB205" s="45">
        <f>IFERROR(AB204/G204,0)</f>
        <v>0</v>
      </c>
      <c r="AC205" s="45">
        <f>IFERROR(IF(AC204="",0,AC204),0)</f>
        <v>0</v>
      </c>
      <c r="AD205" s="3"/>
      <c r="AE205" s="66"/>
      <c r="AF205" s="3"/>
      <c r="AG205" s="3"/>
      <c r="AK205" s="3"/>
      <c r="AN205" s="55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idden="1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19" t="s">
        <v>43</v>
      </c>
      <c r="P206" s="320"/>
      <c r="Q206" s="320"/>
      <c r="R206" s="320"/>
      <c r="S206" s="320"/>
      <c r="T206" s="35" t="s">
        <v>0</v>
      </c>
      <c r="U206" s="45">
        <f t="shared" ref="U206:AB206" si="35">IFERROR(SUM(U204:U204),0)</f>
        <v>0</v>
      </c>
      <c r="V206" s="45">
        <f t="shared" si="35"/>
        <v>0</v>
      </c>
      <c r="W206" s="45">
        <f t="shared" si="35"/>
        <v>0</v>
      </c>
      <c r="X206" s="45">
        <f t="shared" si="35"/>
        <v>0</v>
      </c>
      <c r="Y206" s="45">
        <f t="shared" si="35"/>
        <v>0</v>
      </c>
      <c r="Z206" s="45">
        <f t="shared" si="35"/>
        <v>0</v>
      </c>
      <c r="AA206" s="45">
        <f t="shared" si="35"/>
        <v>0</v>
      </c>
      <c r="AB206" s="45">
        <f t="shared" si="35"/>
        <v>0</v>
      </c>
      <c r="AC206" s="45" t="s">
        <v>57</v>
      </c>
      <c r="AD206" s="3"/>
      <c r="AE206" s="66"/>
      <c r="AF206" s="3"/>
      <c r="AG206" s="3"/>
      <c r="AK206" s="3"/>
      <c r="AN206" s="55"/>
      <c r="AO206" s="3"/>
      <c r="AP206" s="3"/>
      <c r="AQ206" s="2"/>
      <c r="AR206" s="2"/>
      <c r="AS206" s="2"/>
      <c r="AT206" s="2"/>
      <c r="AU206" s="16"/>
      <c r="AV206" s="16"/>
      <c r="AW206" s="17"/>
    </row>
    <row r="207" spans="1:82" ht="27.75" hidden="1" customHeight="1" x14ac:dyDescent="0.2">
      <c r="A207" s="303" t="s">
        <v>273</v>
      </c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292"/>
      <c r="X207" s="292"/>
      <c r="Y207" s="292"/>
      <c r="Z207" s="292"/>
      <c r="AA207" s="305"/>
      <c r="AB207" s="305"/>
      <c r="AC207" s="305"/>
      <c r="AD207" s="305"/>
      <c r="AE207" s="306"/>
      <c r="AF207" s="307"/>
      <c r="AG207" s="2"/>
      <c r="AH207" s="2"/>
      <c r="AI207" s="2"/>
      <c r="AJ207" s="2"/>
      <c r="AK207" s="56"/>
      <c r="AL207" s="56"/>
      <c r="AM207" s="56"/>
      <c r="AN207" s="2"/>
      <c r="AO207" s="2"/>
      <c r="AP207" s="2"/>
      <c r="AQ207" s="2"/>
      <c r="AR207" s="2"/>
    </row>
    <row r="208" spans="1:82" ht="15" hidden="1" x14ac:dyDescent="0.25">
      <c r="A208" s="308" t="s">
        <v>273</v>
      </c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09"/>
      <c r="Q208" s="309"/>
      <c r="R208" s="309"/>
      <c r="S208" s="309"/>
      <c r="T208" s="309"/>
      <c r="U208" s="309"/>
      <c r="V208" s="309"/>
      <c r="W208" s="309"/>
      <c r="X208" s="309"/>
      <c r="Y208" s="309"/>
      <c r="Z208" s="309"/>
      <c r="AA208" s="305"/>
      <c r="AB208" s="305"/>
      <c r="AC208" s="305"/>
      <c r="AD208" s="305"/>
      <c r="AE208" s="306"/>
      <c r="AF208" s="310"/>
      <c r="AG208" s="2"/>
      <c r="AH208" s="2"/>
      <c r="AI208" s="2"/>
      <c r="AJ208" s="2"/>
      <c r="AK208" s="56"/>
      <c r="AL208" s="56"/>
      <c r="AM208" s="56"/>
      <c r="AN208" s="2"/>
      <c r="AO208" s="2"/>
      <c r="AP208" s="2"/>
      <c r="AQ208" s="2"/>
      <c r="AR208" s="2"/>
    </row>
    <row r="209" spans="1:82" ht="15" hidden="1" x14ac:dyDescent="0.25">
      <c r="A209" s="311" t="s">
        <v>94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09"/>
      <c r="Y209" s="309"/>
      <c r="Z209" s="309"/>
      <c r="AA209" s="305"/>
      <c r="AB209" s="305"/>
      <c r="AC209" s="305"/>
      <c r="AD209" s="305"/>
      <c r="AE209" s="306"/>
      <c r="AF209" s="313"/>
      <c r="AG209" s="2"/>
      <c r="AH209" s="2"/>
      <c r="AI209" s="2"/>
      <c r="AJ209" s="2"/>
      <c r="AK209" s="56"/>
      <c r="AL209" s="56"/>
      <c r="AM209" s="56"/>
      <c r="AN209" s="2"/>
      <c r="AO209" s="2"/>
      <c r="AP209" s="2"/>
      <c r="AQ209" s="2"/>
      <c r="AR209" s="2"/>
    </row>
    <row r="210" spans="1:82" hidden="1" x14ac:dyDescent="0.2">
      <c r="A210" s="73" t="s">
        <v>274</v>
      </c>
      <c r="B210" s="74" t="s">
        <v>275</v>
      </c>
      <c r="C210" s="74">
        <v>4301011959</v>
      </c>
      <c r="D210" s="74">
        <v>4680115882782</v>
      </c>
      <c r="E210" s="75">
        <v>0.6</v>
      </c>
      <c r="F210" s="76">
        <v>6</v>
      </c>
      <c r="G210" s="75">
        <v>3.6</v>
      </c>
      <c r="H210" s="75">
        <v>3.81</v>
      </c>
      <c r="I210" s="77">
        <v>132</v>
      </c>
      <c r="J210" s="77" t="s">
        <v>98</v>
      </c>
      <c r="K210" s="78" t="s">
        <v>97</v>
      </c>
      <c r="L210" s="78"/>
      <c r="M210" s="314">
        <v>60</v>
      </c>
      <c r="N210" s="314"/>
      <c r="O210" s="373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0" s="316"/>
      <c r="Q210" s="316"/>
      <c r="R210" s="316"/>
      <c r="S210" s="316"/>
      <c r="T210" s="79" t="s">
        <v>0</v>
      </c>
      <c r="U210" s="59">
        <v>0</v>
      </c>
      <c r="V210" s="60">
        <f t="shared" ref="V210:V215" si="36">IFERROR(IF(U210="",0,CEILING((U210/$G210),1)*$G210),"")</f>
        <v>0</v>
      </c>
      <c r="W210" s="59">
        <v>0</v>
      </c>
      <c r="X210" s="60">
        <f t="shared" ref="X210:X215" si="37">IFERROR(IF(W210="",0,CEILING((W210/$G210),1)*$G210),"")</f>
        <v>0</v>
      </c>
      <c r="Y210" s="59">
        <v>0</v>
      </c>
      <c r="Z210" s="60">
        <f t="shared" ref="Z210:Z215" si="38">IFERROR(IF(Y210="",0,CEILING((Y210/$G210),1)*$G210),"")</f>
        <v>0</v>
      </c>
      <c r="AA210" s="59">
        <v>0</v>
      </c>
      <c r="AB210" s="60">
        <f t="shared" ref="AB210:AB215" si="39">IFERROR(IF(AA210="",0,CEILING((AA210/$G210),1)*$G210),"")</f>
        <v>0</v>
      </c>
      <c r="AC210" s="61" t="str">
        <f>IF(IFERROR(ROUNDUP(V210/G210,0)*0.00902,0)+IFERROR(ROUNDUP(X210/G210,0)*0.00902,0)+IFERROR(ROUNDUP(Z210/G210,0)*0.00902,0)+IFERROR(ROUNDUP(AB210/G210,0)*0.00902,0)=0,"",IFERROR(ROUNDUP(V210/G210,0)*0.00902,0)+IFERROR(ROUNDUP(X210/G210,0)*0.00902,0)+IFERROR(ROUNDUP(Z210/G210,0)*0.00902,0)+IFERROR(ROUNDUP(AB210/G210,0)*0.00902,0))</f>
        <v/>
      </c>
      <c r="AD210" s="73" t="s">
        <v>57</v>
      </c>
      <c r="AE210" s="73" t="s">
        <v>57</v>
      </c>
      <c r="AF210" s="207" t="s">
        <v>276</v>
      </c>
      <c r="AG210" s="2"/>
      <c r="AH210" s="2"/>
      <c r="AI210" s="2"/>
      <c r="AJ210" s="2"/>
      <c r="AK210" s="2"/>
      <c r="AL210" s="56"/>
      <c r="AM210" s="56"/>
      <c r="AN210" s="56"/>
      <c r="AO210" s="2"/>
      <c r="AP210" s="2"/>
      <c r="AQ210" s="2"/>
      <c r="AR210" s="2"/>
      <c r="AS210" s="2"/>
      <c r="AT210" s="2"/>
      <c r="AU210" s="16"/>
      <c r="AV210" s="16"/>
      <c r="AW210" s="17"/>
      <c r="BB210" s="206" t="s">
        <v>65</v>
      </c>
      <c r="BO210" s="71">
        <f t="shared" ref="BO210:BO215" si="40">IFERROR(U210*H210/G210,0)</f>
        <v>0</v>
      </c>
      <c r="BP210" s="71">
        <f t="shared" ref="BP210:BP215" si="41">IFERROR(V210*H210/G210,0)</f>
        <v>0</v>
      </c>
      <c r="BQ210" s="71">
        <f t="shared" ref="BQ210:BQ215" si="42">IFERROR(1/I210*(U210/G210),0)</f>
        <v>0</v>
      </c>
      <c r="BR210" s="71">
        <f t="shared" ref="BR210:BR215" si="43">IFERROR(1/I210*(V210/G210),0)</f>
        <v>0</v>
      </c>
      <c r="BS210" s="71">
        <f t="shared" ref="BS210:BS215" si="44">IFERROR(W210*H210/G210,0)</f>
        <v>0</v>
      </c>
      <c r="BT210" s="71">
        <f t="shared" ref="BT210:BT215" si="45">IFERROR(X210*H210/G210,0)</f>
        <v>0</v>
      </c>
      <c r="BU210" s="71">
        <f t="shared" ref="BU210:BU215" si="46">IFERROR(1/I210*(W210/G210),0)</f>
        <v>0</v>
      </c>
      <c r="BV210" s="71">
        <f t="shared" ref="BV210:BV215" si="47">IFERROR(1/I210*(X210/G210),0)</f>
        <v>0</v>
      </c>
      <c r="BW210" s="71">
        <f t="shared" ref="BW210:BW215" si="48">IFERROR(Y210*H210/G210,0)</f>
        <v>0</v>
      </c>
      <c r="BX210" s="71">
        <f t="shared" ref="BX210:BX215" si="49">IFERROR(Z210*H210/G210,0)</f>
        <v>0</v>
      </c>
      <c r="BY210" s="71">
        <f t="shared" ref="BY210:BY215" si="50">IFERROR(1/I210*(Y210/G210),0)</f>
        <v>0</v>
      </c>
      <c r="BZ210" s="71">
        <f t="shared" ref="BZ210:BZ215" si="51">IFERROR(1/I210*(Z210/G210),0)</f>
        <v>0</v>
      </c>
      <c r="CA210" s="71">
        <f t="shared" ref="CA210:CA215" si="52">IFERROR(AA210*H210/G210,0)</f>
        <v>0</v>
      </c>
      <c r="CB210" s="71">
        <f t="shared" ref="CB210:CB215" si="53">IFERROR(AB210*H210/G210,0)</f>
        <v>0</v>
      </c>
      <c r="CC210" s="71">
        <f t="shared" ref="CC210:CC215" si="54">IFERROR(1/I210*(AA210/G210),0)</f>
        <v>0</v>
      </c>
      <c r="CD210" s="71">
        <f t="shared" ref="CD210:CD215" si="55">IFERROR(1/I210*(AB210/G210),0)</f>
        <v>0</v>
      </c>
    </row>
    <row r="211" spans="1:82" hidden="1" x14ac:dyDescent="0.2">
      <c r="A211" s="73" t="s">
        <v>274</v>
      </c>
      <c r="B211" s="74" t="s">
        <v>277</v>
      </c>
      <c r="C211" s="74">
        <v>4301012036</v>
      </c>
      <c r="D211" s="74">
        <v>4680115882782</v>
      </c>
      <c r="E211" s="75">
        <v>0.6</v>
      </c>
      <c r="F211" s="76">
        <v>8</v>
      </c>
      <c r="G211" s="75">
        <v>4.8</v>
      </c>
      <c r="H211" s="75">
        <v>6.96</v>
      </c>
      <c r="I211" s="77">
        <v>120</v>
      </c>
      <c r="J211" s="77" t="s">
        <v>98</v>
      </c>
      <c r="K211" s="78" t="s">
        <v>97</v>
      </c>
      <c r="L211" s="78"/>
      <c r="M211" s="314">
        <v>60</v>
      </c>
      <c r="N211" s="314"/>
      <c r="O211" s="3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1" s="316"/>
      <c r="Q211" s="316"/>
      <c r="R211" s="316"/>
      <c r="S211" s="316"/>
      <c r="T211" s="79" t="s">
        <v>0</v>
      </c>
      <c r="U211" s="59">
        <v>0</v>
      </c>
      <c r="V211" s="60">
        <f t="shared" si="36"/>
        <v>0</v>
      </c>
      <c r="W211" s="59">
        <v>0</v>
      </c>
      <c r="X211" s="60">
        <f t="shared" si="37"/>
        <v>0</v>
      </c>
      <c r="Y211" s="59">
        <v>0</v>
      </c>
      <c r="Z211" s="60">
        <f t="shared" si="38"/>
        <v>0</v>
      </c>
      <c r="AA211" s="59">
        <v>0</v>
      </c>
      <c r="AB211" s="60">
        <f t="shared" si="39"/>
        <v>0</v>
      </c>
      <c r="AC211" s="61" t="str">
        <f>IF(IFERROR(ROUNDUP(V211/G211,0)*0.00937,0)+IFERROR(ROUNDUP(X211/G211,0)*0.00937,0)+IFERROR(ROUNDUP(Z211/G211,0)*0.00937,0)+IFERROR(ROUNDUP(AB211/G211,0)*0.00937,0)=0,"",IFERROR(ROUNDUP(V211/G211,0)*0.00937,0)+IFERROR(ROUNDUP(X211/G211,0)*0.00937,0)+IFERROR(ROUNDUP(Z211/G211,0)*0.00937,0)+IFERROR(ROUNDUP(AB211/G211,0)*0.00937,0))</f>
        <v/>
      </c>
      <c r="AD211" s="73" t="s">
        <v>57</v>
      </c>
      <c r="AE211" s="73" t="s">
        <v>57</v>
      </c>
      <c r="AF211" s="209" t="s">
        <v>276</v>
      </c>
      <c r="AG211" s="2"/>
      <c r="AH211" s="2"/>
      <c r="AI211" s="2"/>
      <c r="AJ211" s="2"/>
      <c r="AK211" s="2"/>
      <c r="AL211" s="56"/>
      <c r="AM211" s="56"/>
      <c r="AN211" s="56"/>
      <c r="AO211" s="2"/>
      <c r="AP211" s="2"/>
      <c r="AQ211" s="2"/>
      <c r="AR211" s="2"/>
      <c r="AS211" s="2"/>
      <c r="AT211" s="2"/>
      <c r="AU211" s="16"/>
      <c r="AV211" s="16"/>
      <c r="AW211" s="17"/>
      <c r="BB211" s="208" t="s">
        <v>65</v>
      </c>
      <c r="BO211" s="71">
        <f t="shared" si="40"/>
        <v>0</v>
      </c>
      <c r="BP211" s="71">
        <f t="shared" si="41"/>
        <v>0</v>
      </c>
      <c r="BQ211" s="71">
        <f t="shared" si="42"/>
        <v>0</v>
      </c>
      <c r="BR211" s="71">
        <f t="shared" si="43"/>
        <v>0</v>
      </c>
      <c r="BS211" s="71">
        <f t="shared" si="44"/>
        <v>0</v>
      </c>
      <c r="BT211" s="71">
        <f t="shared" si="45"/>
        <v>0</v>
      </c>
      <c r="BU211" s="71">
        <f t="shared" si="46"/>
        <v>0</v>
      </c>
      <c r="BV211" s="71">
        <f t="shared" si="47"/>
        <v>0</v>
      </c>
      <c r="BW211" s="71">
        <f t="shared" si="48"/>
        <v>0</v>
      </c>
      <c r="BX211" s="71">
        <f t="shared" si="49"/>
        <v>0</v>
      </c>
      <c r="BY211" s="71">
        <f t="shared" si="50"/>
        <v>0</v>
      </c>
      <c r="BZ211" s="71">
        <f t="shared" si="51"/>
        <v>0</v>
      </c>
      <c r="CA211" s="71">
        <f t="shared" si="52"/>
        <v>0</v>
      </c>
      <c r="CB211" s="71">
        <f t="shared" si="53"/>
        <v>0</v>
      </c>
      <c r="CC211" s="71">
        <f t="shared" si="54"/>
        <v>0</v>
      </c>
      <c r="CD211" s="71">
        <f t="shared" si="55"/>
        <v>0</v>
      </c>
    </row>
    <row r="212" spans="1:82" hidden="1" x14ac:dyDescent="0.2">
      <c r="A212" s="73" t="s">
        <v>278</v>
      </c>
      <c r="B212" s="74" t="s">
        <v>279</v>
      </c>
      <c r="C212" s="74">
        <v>4301012055</v>
      </c>
      <c r="D212" s="74">
        <v>4680115886469</v>
      </c>
      <c r="E212" s="75">
        <v>0.55000000000000004</v>
      </c>
      <c r="F212" s="76">
        <v>8</v>
      </c>
      <c r="G212" s="75">
        <v>4.4000000000000004</v>
      </c>
      <c r="H212" s="75">
        <v>4.6100000000000003</v>
      </c>
      <c r="I212" s="77">
        <v>132</v>
      </c>
      <c r="J212" s="77" t="s">
        <v>98</v>
      </c>
      <c r="K212" s="78" t="s">
        <v>97</v>
      </c>
      <c r="L212" s="78"/>
      <c r="M212" s="314">
        <v>60</v>
      </c>
      <c r="N212" s="314"/>
      <c r="O212" s="375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2" s="316"/>
      <c r="Q212" s="316"/>
      <c r="R212" s="316"/>
      <c r="S212" s="316"/>
      <c r="T212" s="79" t="s">
        <v>0</v>
      </c>
      <c r="U212" s="59">
        <v>0</v>
      </c>
      <c r="V212" s="60">
        <f t="shared" si="36"/>
        <v>0</v>
      </c>
      <c r="W212" s="59">
        <v>0</v>
      </c>
      <c r="X212" s="60">
        <f t="shared" si="37"/>
        <v>0</v>
      </c>
      <c r="Y212" s="59">
        <v>0</v>
      </c>
      <c r="Z212" s="60">
        <f t="shared" si="38"/>
        <v>0</v>
      </c>
      <c r="AA212" s="59">
        <v>0</v>
      </c>
      <c r="AB212" s="60">
        <f t="shared" si="39"/>
        <v>0</v>
      </c>
      <c r="AC212" s="61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3" t="s">
        <v>57</v>
      </c>
      <c r="AE212" s="73" t="s">
        <v>57</v>
      </c>
      <c r="AF212" s="211" t="s">
        <v>280</v>
      </c>
      <c r="AG212" s="2"/>
      <c r="AH212" s="2"/>
      <c r="AI212" s="2"/>
      <c r="AJ212" s="2"/>
      <c r="AK212" s="2"/>
      <c r="AL212" s="56"/>
      <c r="AM212" s="56"/>
      <c r="AN212" s="56"/>
      <c r="AO212" s="2"/>
      <c r="AP212" s="2"/>
      <c r="AQ212" s="2"/>
      <c r="AR212" s="2"/>
      <c r="AS212" s="2"/>
      <c r="AT212" s="2"/>
      <c r="AU212" s="16"/>
      <c r="AV212" s="16"/>
      <c r="AW212" s="17"/>
      <c r="BB212" s="210" t="s">
        <v>65</v>
      </c>
      <c r="BO212" s="71">
        <f t="shared" si="40"/>
        <v>0</v>
      </c>
      <c r="BP212" s="71">
        <f t="shared" si="41"/>
        <v>0</v>
      </c>
      <c r="BQ212" s="71">
        <f t="shared" si="42"/>
        <v>0</v>
      </c>
      <c r="BR212" s="71">
        <f t="shared" si="43"/>
        <v>0</v>
      </c>
      <c r="BS212" s="71">
        <f t="shared" si="44"/>
        <v>0</v>
      </c>
      <c r="BT212" s="71">
        <f t="shared" si="45"/>
        <v>0</v>
      </c>
      <c r="BU212" s="71">
        <f t="shared" si="46"/>
        <v>0</v>
      </c>
      <c r="BV212" s="71">
        <f t="shared" si="47"/>
        <v>0</v>
      </c>
      <c r="BW212" s="71">
        <f t="shared" si="48"/>
        <v>0</v>
      </c>
      <c r="BX212" s="71">
        <f t="shared" si="49"/>
        <v>0</v>
      </c>
      <c r="BY212" s="71">
        <f t="shared" si="50"/>
        <v>0</v>
      </c>
      <c r="BZ212" s="71">
        <f t="shared" si="51"/>
        <v>0</v>
      </c>
      <c r="CA212" s="71">
        <f t="shared" si="52"/>
        <v>0</v>
      </c>
      <c r="CB212" s="71">
        <f t="shared" si="53"/>
        <v>0</v>
      </c>
      <c r="CC212" s="71">
        <f t="shared" si="54"/>
        <v>0</v>
      </c>
      <c r="CD212" s="71">
        <f t="shared" si="55"/>
        <v>0</v>
      </c>
    </row>
    <row r="213" spans="1:82" hidden="1" x14ac:dyDescent="0.2">
      <c r="A213" s="73" t="s">
        <v>281</v>
      </c>
      <c r="B213" s="74" t="s">
        <v>282</v>
      </c>
      <c r="C213" s="74">
        <v>4301012066</v>
      </c>
      <c r="D213" s="74">
        <v>4680115886483</v>
      </c>
      <c r="E213" s="75">
        <v>0.55000000000000004</v>
      </c>
      <c r="F213" s="76">
        <v>8</v>
      </c>
      <c r="G213" s="75">
        <v>4.4000000000000004</v>
      </c>
      <c r="H213" s="75">
        <v>4.6100000000000003</v>
      </c>
      <c r="I213" s="77">
        <v>132</v>
      </c>
      <c r="J213" s="77" t="s">
        <v>98</v>
      </c>
      <c r="K213" s="78" t="s">
        <v>85</v>
      </c>
      <c r="L213" s="78"/>
      <c r="M213" s="314">
        <v>60</v>
      </c>
      <c r="N213" s="314"/>
      <c r="O213" s="376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3" s="316"/>
      <c r="Q213" s="316"/>
      <c r="R213" s="316"/>
      <c r="S213" s="316"/>
      <c r="T213" s="79" t="s">
        <v>0</v>
      </c>
      <c r="U213" s="59">
        <v>0</v>
      </c>
      <c r="V213" s="60">
        <f t="shared" si="36"/>
        <v>0</v>
      </c>
      <c r="W213" s="59">
        <v>0</v>
      </c>
      <c r="X213" s="60">
        <f t="shared" si="37"/>
        <v>0</v>
      </c>
      <c r="Y213" s="59">
        <v>0</v>
      </c>
      <c r="Z213" s="60">
        <f t="shared" si="38"/>
        <v>0</v>
      </c>
      <c r="AA213" s="59">
        <v>0</v>
      </c>
      <c r="AB213" s="60">
        <f t="shared" si="39"/>
        <v>0</v>
      </c>
      <c r="AC213" s="61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3" t="s">
        <v>57</v>
      </c>
      <c r="AE213" s="73" t="s">
        <v>57</v>
      </c>
      <c r="AF213" s="213" t="s">
        <v>283</v>
      </c>
      <c r="AG213" s="2"/>
      <c r="AH213" s="2"/>
      <c r="AI213" s="2"/>
      <c r="AJ213" s="2"/>
      <c r="AK213" s="2"/>
      <c r="AL213" s="56"/>
      <c r="AM213" s="56"/>
      <c r="AN213" s="56"/>
      <c r="AO213" s="2"/>
      <c r="AP213" s="2"/>
      <c r="AQ213" s="2"/>
      <c r="AR213" s="2"/>
      <c r="AS213" s="2"/>
      <c r="AT213" s="2"/>
      <c r="AU213" s="16"/>
      <c r="AV213" s="16"/>
      <c r="AW213" s="17"/>
      <c r="BB213" s="212" t="s">
        <v>65</v>
      </c>
      <c r="BO213" s="71">
        <f t="shared" si="40"/>
        <v>0</v>
      </c>
      <c r="BP213" s="71">
        <f t="shared" si="41"/>
        <v>0</v>
      </c>
      <c r="BQ213" s="71">
        <f t="shared" si="42"/>
        <v>0</v>
      </c>
      <c r="BR213" s="71">
        <f t="shared" si="43"/>
        <v>0</v>
      </c>
      <c r="BS213" s="71">
        <f t="shared" si="44"/>
        <v>0</v>
      </c>
      <c r="BT213" s="71">
        <f t="shared" si="45"/>
        <v>0</v>
      </c>
      <c r="BU213" s="71">
        <f t="shared" si="46"/>
        <v>0</v>
      </c>
      <c r="BV213" s="71">
        <f t="shared" si="47"/>
        <v>0</v>
      </c>
      <c r="BW213" s="71">
        <f t="shared" si="48"/>
        <v>0</v>
      </c>
      <c r="BX213" s="71">
        <f t="shared" si="49"/>
        <v>0</v>
      </c>
      <c r="BY213" s="71">
        <f t="shared" si="50"/>
        <v>0</v>
      </c>
      <c r="BZ213" s="71">
        <f t="shared" si="51"/>
        <v>0</v>
      </c>
      <c r="CA213" s="71">
        <f t="shared" si="52"/>
        <v>0</v>
      </c>
      <c r="CB213" s="71">
        <f t="shared" si="53"/>
        <v>0</v>
      </c>
      <c r="CC213" s="71">
        <f t="shared" si="54"/>
        <v>0</v>
      </c>
      <c r="CD213" s="71">
        <f t="shared" si="55"/>
        <v>0</v>
      </c>
    </row>
    <row r="214" spans="1:82" hidden="1" x14ac:dyDescent="0.2">
      <c r="A214" s="73" t="s">
        <v>284</v>
      </c>
      <c r="B214" s="74" t="s">
        <v>285</v>
      </c>
      <c r="C214" s="74">
        <v>4301012050</v>
      </c>
      <c r="D214" s="74">
        <v>4680115885479</v>
      </c>
      <c r="E214" s="75">
        <v>0.4</v>
      </c>
      <c r="F214" s="76">
        <v>6</v>
      </c>
      <c r="G214" s="75">
        <v>2.4</v>
      </c>
      <c r="H214" s="75">
        <v>2.58</v>
      </c>
      <c r="I214" s="77">
        <v>182</v>
      </c>
      <c r="J214" s="77" t="s">
        <v>86</v>
      </c>
      <c r="K214" s="78" t="s">
        <v>97</v>
      </c>
      <c r="L214" s="78"/>
      <c r="M214" s="314">
        <v>60</v>
      </c>
      <c r="N214" s="314"/>
      <c r="O214" s="37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4" s="316"/>
      <c r="Q214" s="316"/>
      <c r="R214" s="316"/>
      <c r="S214" s="316"/>
      <c r="T214" s="79" t="s">
        <v>0</v>
      </c>
      <c r="U214" s="59">
        <v>0</v>
      </c>
      <c r="V214" s="60">
        <f t="shared" si="36"/>
        <v>0</v>
      </c>
      <c r="W214" s="59">
        <v>0</v>
      </c>
      <c r="X214" s="60">
        <f t="shared" si="37"/>
        <v>0</v>
      </c>
      <c r="Y214" s="59">
        <v>0</v>
      </c>
      <c r="Z214" s="60">
        <f t="shared" si="38"/>
        <v>0</v>
      </c>
      <c r="AA214" s="59">
        <v>0</v>
      </c>
      <c r="AB214" s="60">
        <f t="shared" si="39"/>
        <v>0</v>
      </c>
      <c r="AC214" s="61" t="str">
        <f>IF(IFERROR(ROUNDUP(V214/G214,0)*0.00651,0)+IFERROR(ROUNDUP(X214/G214,0)*0.00651,0)+IFERROR(ROUNDUP(Z214/G214,0)*0.00651,0)+IFERROR(ROUNDUP(AB214/G214,0)*0.00651,0)=0,"",IFERROR(ROUNDUP(V214/G214,0)*0.00651,0)+IFERROR(ROUNDUP(X214/G214,0)*0.00651,0)+IFERROR(ROUNDUP(Z214/G214,0)*0.00651,0)+IFERROR(ROUNDUP(AB214/G214,0)*0.00651,0))</f>
        <v/>
      </c>
      <c r="AD214" s="73" t="s">
        <v>57</v>
      </c>
      <c r="AE214" s="73" t="s">
        <v>57</v>
      </c>
      <c r="AF214" s="215" t="s">
        <v>286</v>
      </c>
      <c r="AG214" s="2"/>
      <c r="AH214" s="2"/>
      <c r="AI214" s="2"/>
      <c r="AJ214" s="2"/>
      <c r="AK214" s="2"/>
      <c r="AL214" s="56"/>
      <c r="AM214" s="56"/>
      <c r="AN214" s="56"/>
      <c r="AO214" s="2"/>
      <c r="AP214" s="2"/>
      <c r="AQ214" s="2"/>
      <c r="AR214" s="2"/>
      <c r="AS214" s="2"/>
      <c r="AT214" s="2"/>
      <c r="AU214" s="16"/>
      <c r="AV214" s="16"/>
      <c r="AW214" s="17"/>
      <c r="BB214" s="214" t="s">
        <v>65</v>
      </c>
      <c r="BO214" s="71">
        <f t="shared" si="40"/>
        <v>0</v>
      </c>
      <c r="BP214" s="71">
        <f t="shared" si="41"/>
        <v>0</v>
      </c>
      <c r="BQ214" s="71">
        <f t="shared" si="42"/>
        <v>0</v>
      </c>
      <c r="BR214" s="71">
        <f t="shared" si="43"/>
        <v>0</v>
      </c>
      <c r="BS214" s="71">
        <f t="shared" si="44"/>
        <v>0</v>
      </c>
      <c r="BT214" s="71">
        <f t="shared" si="45"/>
        <v>0</v>
      </c>
      <c r="BU214" s="71">
        <f t="shared" si="46"/>
        <v>0</v>
      </c>
      <c r="BV214" s="71">
        <f t="shared" si="47"/>
        <v>0</v>
      </c>
      <c r="BW214" s="71">
        <f t="shared" si="48"/>
        <v>0</v>
      </c>
      <c r="BX214" s="71">
        <f t="shared" si="49"/>
        <v>0</v>
      </c>
      <c r="BY214" s="71">
        <f t="shared" si="50"/>
        <v>0</v>
      </c>
      <c r="BZ214" s="71">
        <f t="shared" si="51"/>
        <v>0</v>
      </c>
      <c r="CA214" s="71">
        <f t="shared" si="52"/>
        <v>0</v>
      </c>
      <c r="CB214" s="71">
        <f t="shared" si="53"/>
        <v>0</v>
      </c>
      <c r="CC214" s="71">
        <f t="shared" si="54"/>
        <v>0</v>
      </c>
      <c r="CD214" s="71">
        <f t="shared" si="55"/>
        <v>0</v>
      </c>
    </row>
    <row r="215" spans="1:82" hidden="1" x14ac:dyDescent="0.2">
      <c r="A215" s="73" t="s">
        <v>287</v>
      </c>
      <c r="B215" s="74" t="s">
        <v>288</v>
      </c>
      <c r="C215" s="74">
        <v>4301012058</v>
      </c>
      <c r="D215" s="74">
        <v>4680115886490</v>
      </c>
      <c r="E215" s="75">
        <v>0.55000000000000004</v>
      </c>
      <c r="F215" s="76">
        <v>8</v>
      </c>
      <c r="G215" s="75">
        <v>4.4000000000000004</v>
      </c>
      <c r="H215" s="75">
        <v>4.6100000000000003</v>
      </c>
      <c r="I215" s="77">
        <v>132</v>
      </c>
      <c r="J215" s="77" t="s">
        <v>98</v>
      </c>
      <c r="K215" s="78" t="s">
        <v>97</v>
      </c>
      <c r="L215" s="78"/>
      <c r="M215" s="314">
        <v>60</v>
      </c>
      <c r="N215" s="314"/>
      <c r="O215" s="37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5" s="316"/>
      <c r="Q215" s="316"/>
      <c r="R215" s="316"/>
      <c r="S215" s="316"/>
      <c r="T215" s="79" t="s">
        <v>0</v>
      </c>
      <c r="U215" s="59">
        <v>0</v>
      </c>
      <c r="V215" s="60">
        <f t="shared" si="36"/>
        <v>0</v>
      </c>
      <c r="W215" s="59">
        <v>0</v>
      </c>
      <c r="X215" s="60">
        <f t="shared" si="37"/>
        <v>0</v>
      </c>
      <c r="Y215" s="59">
        <v>0</v>
      </c>
      <c r="Z215" s="60">
        <f t="shared" si="38"/>
        <v>0</v>
      </c>
      <c r="AA215" s="59">
        <v>0</v>
      </c>
      <c r="AB215" s="60">
        <f t="shared" si="39"/>
        <v>0</v>
      </c>
      <c r="AC215" s="61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3" t="s">
        <v>57</v>
      </c>
      <c r="AE215" s="73" t="s">
        <v>57</v>
      </c>
      <c r="AF215" s="217" t="s">
        <v>289</v>
      </c>
      <c r="AG215" s="2"/>
      <c r="AH215" s="2"/>
      <c r="AI215" s="2"/>
      <c r="AJ215" s="2"/>
      <c r="AK215" s="2"/>
      <c r="AL215" s="56"/>
      <c r="AM215" s="56"/>
      <c r="AN215" s="56"/>
      <c r="AO215" s="2"/>
      <c r="AP215" s="2"/>
      <c r="AQ215" s="2"/>
      <c r="AR215" s="2"/>
      <c r="AS215" s="2"/>
      <c r="AT215" s="2"/>
      <c r="AU215" s="16"/>
      <c r="AV215" s="16"/>
      <c r="AW215" s="17"/>
      <c r="BB215" s="216" t="s">
        <v>65</v>
      </c>
      <c r="BO215" s="71">
        <f t="shared" si="40"/>
        <v>0</v>
      </c>
      <c r="BP215" s="71">
        <f t="shared" si="41"/>
        <v>0</v>
      </c>
      <c r="BQ215" s="71">
        <f t="shared" si="42"/>
        <v>0</v>
      </c>
      <c r="BR215" s="71">
        <f t="shared" si="43"/>
        <v>0</v>
      </c>
      <c r="BS215" s="71">
        <f t="shared" si="44"/>
        <v>0</v>
      </c>
      <c r="BT215" s="71">
        <f t="shared" si="45"/>
        <v>0</v>
      </c>
      <c r="BU215" s="71">
        <f t="shared" si="46"/>
        <v>0</v>
      </c>
      <c r="BV215" s="71">
        <f t="shared" si="47"/>
        <v>0</v>
      </c>
      <c r="BW215" s="71">
        <f t="shared" si="48"/>
        <v>0</v>
      </c>
      <c r="BX215" s="71">
        <f t="shared" si="49"/>
        <v>0</v>
      </c>
      <c r="BY215" s="71">
        <f t="shared" si="50"/>
        <v>0</v>
      </c>
      <c r="BZ215" s="71">
        <f t="shared" si="51"/>
        <v>0</v>
      </c>
      <c r="CA215" s="71">
        <f t="shared" si="52"/>
        <v>0</v>
      </c>
      <c r="CB215" s="71">
        <f t="shared" si="53"/>
        <v>0</v>
      </c>
      <c r="CC215" s="71">
        <f t="shared" si="54"/>
        <v>0</v>
      </c>
      <c r="CD215" s="71">
        <f t="shared" si="55"/>
        <v>0</v>
      </c>
    </row>
    <row r="216" spans="1:82" hidden="1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19" t="s">
        <v>43</v>
      </c>
      <c r="P216" s="320"/>
      <c r="Q216" s="320"/>
      <c r="R216" s="320"/>
      <c r="S216" s="320"/>
      <c r="T216" s="35" t="s">
        <v>42</v>
      </c>
      <c r="U216" s="45">
        <f>IFERROR(U210/G210,0)+IFERROR(U211/G211,0)+IFERROR(U212/G212,0)+IFERROR(U213/G213,0)+IFERROR(U214/G214,0)+IFERROR(U215/G215,0)</f>
        <v>0</v>
      </c>
      <c r="V216" s="45">
        <f>IFERROR(V210/G210,0)+IFERROR(V211/G211,0)+IFERROR(V212/G212,0)+IFERROR(V213/G213,0)+IFERROR(V214/G214,0)+IFERROR(V215/G215,0)</f>
        <v>0</v>
      </c>
      <c r="W216" s="45">
        <f>IFERROR(W210/G210,0)+IFERROR(W211/G211,0)+IFERROR(W212/G212,0)+IFERROR(W213/G213,0)+IFERROR(W214/G214,0)+IFERROR(W215/G215,0)</f>
        <v>0</v>
      </c>
      <c r="X216" s="45">
        <f>IFERROR(X210/G210,0)+IFERROR(X211/G211,0)+IFERROR(X212/G212,0)+IFERROR(X213/G213,0)+IFERROR(X214/G214,0)+IFERROR(X215/G215,0)</f>
        <v>0</v>
      </c>
      <c r="Y216" s="45">
        <f>IFERROR(Y210/G210,0)+IFERROR(Y211/G211,0)+IFERROR(Y212/G212,0)+IFERROR(Y213/G213,0)+IFERROR(Y214/G214,0)+IFERROR(Y215/G215,0)</f>
        <v>0</v>
      </c>
      <c r="Z216" s="45">
        <f>IFERROR(Z210/G210,0)+IFERROR(Z211/G211,0)+IFERROR(Z212/G212,0)+IFERROR(Z213/G213,0)+IFERROR(Z214/G214,0)+IFERROR(Z215/G215,0)</f>
        <v>0</v>
      </c>
      <c r="AA216" s="45">
        <f>IFERROR(AA210/G210,0)+IFERROR(AA211/G211,0)+IFERROR(AA212/G212,0)+IFERROR(AA213/G213,0)+IFERROR(AA214/G214,0)+IFERROR(AA215/G215,0)</f>
        <v>0</v>
      </c>
      <c r="AB216" s="45">
        <f>IFERROR(AB210/G210,0)+IFERROR(AB211/G211,0)+IFERROR(AB212/G212,0)+IFERROR(AB213/G213,0)+IFERROR(AB214/G214,0)+IFERROR(AB215/G215,0)</f>
        <v>0</v>
      </c>
      <c r="AC216" s="45">
        <f>IFERROR(IF(AC210="",0,AC210),0)+IFERROR(IF(AC211="",0,AC211),0)+IFERROR(IF(AC212="",0,AC212),0)+IFERROR(IF(AC213="",0,AC213),0)+IFERROR(IF(AC214="",0,AC214),0)+IFERROR(IF(AC215="",0,AC215),0)</f>
        <v>0</v>
      </c>
      <c r="AD216" s="3"/>
      <c r="AE216" s="66"/>
      <c r="AF216" s="3"/>
      <c r="AG216" s="3"/>
      <c r="AK216" s="3"/>
      <c r="AN216" s="55"/>
      <c r="AO216" s="3"/>
      <c r="AP216" s="3"/>
      <c r="AQ216" s="2"/>
      <c r="AR216" s="2"/>
      <c r="AS216" s="2"/>
      <c r="AT216" s="2"/>
      <c r="AU216" s="16"/>
      <c r="AV216" s="16"/>
      <c r="AW216" s="17"/>
    </row>
    <row r="217" spans="1:82" hidden="1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19" t="s">
        <v>43</v>
      </c>
      <c r="P217" s="320"/>
      <c r="Q217" s="320"/>
      <c r="R217" s="320"/>
      <c r="S217" s="320"/>
      <c r="T217" s="35" t="s">
        <v>0</v>
      </c>
      <c r="U217" s="45">
        <f t="shared" ref="U217:AB217" si="56">IFERROR(SUM(U210:U215),0)</f>
        <v>0</v>
      </c>
      <c r="V217" s="45">
        <f t="shared" si="56"/>
        <v>0</v>
      </c>
      <c r="W217" s="45">
        <f t="shared" si="56"/>
        <v>0</v>
      </c>
      <c r="X217" s="45">
        <f t="shared" si="56"/>
        <v>0</v>
      </c>
      <c r="Y217" s="45">
        <f t="shared" si="56"/>
        <v>0</v>
      </c>
      <c r="Z217" s="45">
        <f t="shared" si="56"/>
        <v>0</v>
      </c>
      <c r="AA217" s="45">
        <f t="shared" si="56"/>
        <v>0</v>
      </c>
      <c r="AB217" s="45">
        <f t="shared" si="56"/>
        <v>0</v>
      </c>
      <c r="AC217" s="45" t="s">
        <v>57</v>
      </c>
      <c r="AD217" s="3"/>
      <c r="AE217" s="66"/>
      <c r="AF217" s="3"/>
      <c r="AG217" s="3"/>
      <c r="AK217" s="3"/>
      <c r="AN217" s="55"/>
      <c r="AO217" s="3"/>
      <c r="AP217" s="3"/>
      <c r="AQ217" s="2"/>
      <c r="AR217" s="2"/>
      <c r="AS217" s="2"/>
      <c r="AT217" s="2"/>
      <c r="AU217" s="16"/>
      <c r="AV217" s="16"/>
      <c r="AW217" s="17"/>
    </row>
    <row r="218" spans="1:82" ht="15" hidden="1" x14ac:dyDescent="0.25">
      <c r="A218" s="311" t="s">
        <v>137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9"/>
      <c r="Y218" s="309"/>
      <c r="Z218" s="309"/>
      <c r="AA218" s="305"/>
      <c r="AB218" s="305"/>
      <c r="AC218" s="305"/>
      <c r="AD218" s="305"/>
      <c r="AE218" s="306"/>
      <c r="AF218" s="313"/>
      <c r="AG218" s="2"/>
      <c r="AH218" s="2"/>
      <c r="AI218" s="2"/>
      <c r="AJ218" s="2"/>
      <c r="AK218" s="56"/>
      <c r="AL218" s="56"/>
      <c r="AM218" s="56"/>
      <c r="AN218" s="2"/>
      <c r="AO218" s="2"/>
      <c r="AP218" s="2"/>
      <c r="AQ218" s="2"/>
      <c r="AR218" s="2"/>
    </row>
    <row r="219" spans="1:82" hidden="1" x14ac:dyDescent="0.2">
      <c r="A219" s="73" t="s">
        <v>290</v>
      </c>
      <c r="B219" s="74" t="s">
        <v>291</v>
      </c>
      <c r="C219" s="74">
        <v>4301020374</v>
      </c>
      <c r="D219" s="74">
        <v>4680115886407</v>
      </c>
      <c r="E219" s="75">
        <v>0.4</v>
      </c>
      <c r="F219" s="76">
        <v>6</v>
      </c>
      <c r="G219" s="75">
        <v>2.4</v>
      </c>
      <c r="H219" s="75">
        <v>2.58</v>
      </c>
      <c r="I219" s="77">
        <v>182</v>
      </c>
      <c r="J219" s="77" t="s">
        <v>86</v>
      </c>
      <c r="K219" s="78" t="s">
        <v>97</v>
      </c>
      <c r="L219" s="78"/>
      <c r="M219" s="314">
        <v>70</v>
      </c>
      <c r="N219" s="314"/>
      <c r="O219" s="3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19" s="316"/>
      <c r="Q219" s="316"/>
      <c r="R219" s="316"/>
      <c r="S219" s="316"/>
      <c r="T219" s="79" t="s">
        <v>0</v>
      </c>
      <c r="U219" s="59">
        <v>0</v>
      </c>
      <c r="V219" s="60">
        <f>IFERROR(IF(U219="",0,CEILING((U219/$G219),1)*$G219),"")</f>
        <v>0</v>
      </c>
      <c r="W219" s="59">
        <v>0</v>
      </c>
      <c r="X219" s="60">
        <f>IFERROR(IF(W219="",0,CEILING((W219/$G219),1)*$G219),"")</f>
        <v>0</v>
      </c>
      <c r="Y219" s="59">
        <v>0</v>
      </c>
      <c r="Z219" s="60">
        <f>IFERROR(IF(Y219="",0,CEILING((Y219/$G219),1)*$G219),"")</f>
        <v>0</v>
      </c>
      <c r="AA219" s="59">
        <v>0</v>
      </c>
      <c r="AB219" s="60">
        <f>IFERROR(IF(AA219="",0,CEILING((AA219/$G219),1)*$G219),"")</f>
        <v>0</v>
      </c>
      <c r="AC219" s="61" t="str">
        <f>IF(IFERROR(ROUNDUP(V219/G219,0)*0.00651,0)+IFERROR(ROUNDUP(X219/G219,0)*0.00651,0)+IFERROR(ROUNDUP(Z219/G219,0)*0.00651,0)+IFERROR(ROUNDUP(AB219/G219,0)*0.00651,0)=0,"",IFERROR(ROUNDUP(V219/G219,0)*0.00651,0)+IFERROR(ROUNDUP(X219/G219,0)*0.00651,0)+IFERROR(ROUNDUP(Z219/G219,0)*0.00651,0)+IFERROR(ROUNDUP(AB219/G219,0)*0.00651,0))</f>
        <v/>
      </c>
      <c r="AD219" s="73" t="s">
        <v>57</v>
      </c>
      <c r="AE219" s="73" t="s">
        <v>57</v>
      </c>
      <c r="AF219" s="219" t="s">
        <v>292</v>
      </c>
      <c r="AG219" s="2"/>
      <c r="AH219" s="2"/>
      <c r="AI219" s="2"/>
      <c r="AJ219" s="2"/>
      <c r="AK219" s="2"/>
      <c r="AL219" s="56"/>
      <c r="AM219" s="56"/>
      <c r="AN219" s="56"/>
      <c r="AO219" s="2"/>
      <c r="AP219" s="2"/>
      <c r="AQ219" s="2"/>
      <c r="AR219" s="2"/>
      <c r="AS219" s="2"/>
      <c r="AT219" s="2"/>
      <c r="AU219" s="16"/>
      <c r="AV219" s="16"/>
      <c r="AW219" s="17"/>
      <c r="BB219" s="218" t="s">
        <v>65</v>
      </c>
      <c r="BO219" s="71">
        <f>IFERROR(U219*H219/G219,0)</f>
        <v>0</v>
      </c>
      <c r="BP219" s="71">
        <f>IFERROR(V219*H219/G219,0)</f>
        <v>0</v>
      </c>
      <c r="BQ219" s="71">
        <f>IFERROR(1/I219*(U219/G219),0)</f>
        <v>0</v>
      </c>
      <c r="BR219" s="71">
        <f>IFERROR(1/I219*(V219/G219),0)</f>
        <v>0</v>
      </c>
      <c r="BS219" s="71">
        <f>IFERROR(W219*H219/G219,0)</f>
        <v>0</v>
      </c>
      <c r="BT219" s="71">
        <f>IFERROR(X219*H219/G219,0)</f>
        <v>0</v>
      </c>
      <c r="BU219" s="71">
        <f>IFERROR(1/I219*(W219/G219),0)</f>
        <v>0</v>
      </c>
      <c r="BV219" s="71">
        <f>IFERROR(1/I219*(X219/G219),0)</f>
        <v>0</v>
      </c>
      <c r="BW219" s="71">
        <f>IFERROR(Y219*H219/G219,0)</f>
        <v>0</v>
      </c>
      <c r="BX219" s="71">
        <f>IFERROR(Z219*H219/G219,0)</f>
        <v>0</v>
      </c>
      <c r="BY219" s="71">
        <f>IFERROR(1/I219*(Y219/G219),0)</f>
        <v>0</v>
      </c>
      <c r="BZ219" s="71">
        <f>IFERROR(1/I219*(Z219/G219),0)</f>
        <v>0</v>
      </c>
      <c r="CA219" s="71">
        <f>IFERROR(AA219*H219/G219,0)</f>
        <v>0</v>
      </c>
      <c r="CB219" s="71">
        <f>IFERROR(AB219*H219/G219,0)</f>
        <v>0</v>
      </c>
      <c r="CC219" s="71">
        <f>IFERROR(1/I219*(AA219/G219),0)</f>
        <v>0</v>
      </c>
      <c r="CD219" s="71">
        <f>IFERROR(1/I219*(AB219/G219),0)</f>
        <v>0</v>
      </c>
    </row>
    <row r="220" spans="1:82" hidden="1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19" t="s">
        <v>43</v>
      </c>
      <c r="P220" s="320"/>
      <c r="Q220" s="320"/>
      <c r="R220" s="320"/>
      <c r="S220" s="320"/>
      <c r="T220" s="35" t="s">
        <v>42</v>
      </c>
      <c r="U220" s="45">
        <f>IFERROR(U219/G219,0)</f>
        <v>0</v>
      </c>
      <c r="V220" s="45">
        <f>IFERROR(V219/G219,0)</f>
        <v>0</v>
      </c>
      <c r="W220" s="45">
        <f>IFERROR(W219/G219,0)</f>
        <v>0</v>
      </c>
      <c r="X220" s="45">
        <f>IFERROR(X219/G219,0)</f>
        <v>0</v>
      </c>
      <c r="Y220" s="45">
        <f>IFERROR(Y219/G219,0)</f>
        <v>0</v>
      </c>
      <c r="Z220" s="45">
        <f>IFERROR(Z219/G219,0)</f>
        <v>0</v>
      </c>
      <c r="AA220" s="45">
        <f>IFERROR(AA219/G219,0)</f>
        <v>0</v>
      </c>
      <c r="AB220" s="45">
        <f>IFERROR(AB219/G219,0)</f>
        <v>0</v>
      </c>
      <c r="AC220" s="45">
        <f>IFERROR(IF(AC219="",0,AC219),0)</f>
        <v>0</v>
      </c>
      <c r="AD220" s="3"/>
      <c r="AE220" s="66"/>
      <c r="AF220" s="3"/>
      <c r="AG220" s="3"/>
      <c r="AK220" s="3"/>
      <c r="AN220" s="55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idden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19" t="s">
        <v>43</v>
      </c>
      <c r="P221" s="320"/>
      <c r="Q221" s="320"/>
      <c r="R221" s="320"/>
      <c r="S221" s="320"/>
      <c r="T221" s="35" t="s">
        <v>0</v>
      </c>
      <c r="U221" s="45">
        <f t="shared" ref="U221:AB221" si="57">IFERROR(SUM(U219:U219),0)</f>
        <v>0</v>
      </c>
      <c r="V221" s="45">
        <f t="shared" si="57"/>
        <v>0</v>
      </c>
      <c r="W221" s="45">
        <f t="shared" si="57"/>
        <v>0</v>
      </c>
      <c r="X221" s="45">
        <f t="shared" si="57"/>
        <v>0</v>
      </c>
      <c r="Y221" s="45">
        <f t="shared" si="57"/>
        <v>0</v>
      </c>
      <c r="Z221" s="45">
        <f t="shared" si="57"/>
        <v>0</v>
      </c>
      <c r="AA221" s="45">
        <f t="shared" si="57"/>
        <v>0</v>
      </c>
      <c r="AB221" s="45">
        <f t="shared" si="57"/>
        <v>0</v>
      </c>
      <c r="AC221" s="45" t="s">
        <v>57</v>
      </c>
      <c r="AD221" s="3"/>
      <c r="AE221" s="66"/>
      <c r="AF221" s="3"/>
      <c r="AG221" s="3"/>
      <c r="AK221" s="3"/>
      <c r="AN221" s="55"/>
      <c r="AO221" s="3"/>
      <c r="AP221" s="3"/>
      <c r="AQ221" s="2"/>
      <c r="AR221" s="2"/>
      <c r="AS221" s="2"/>
      <c r="AT221" s="2"/>
      <c r="AU221" s="16"/>
      <c r="AV221" s="16"/>
      <c r="AW221" s="17"/>
    </row>
    <row r="222" spans="1:82" ht="15" hidden="1" x14ac:dyDescent="0.25">
      <c r="A222" s="311" t="s">
        <v>104</v>
      </c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/>
      <c r="X222" s="309"/>
      <c r="Y222" s="309"/>
      <c r="Z222" s="309"/>
      <c r="AA222" s="305"/>
      <c r="AB222" s="305"/>
      <c r="AC222" s="305"/>
      <c r="AD222" s="305"/>
      <c r="AE222" s="306"/>
      <c r="AF222" s="313"/>
      <c r="AG222" s="2"/>
      <c r="AH222" s="2"/>
      <c r="AI222" s="2"/>
      <c r="AJ222" s="2"/>
      <c r="AK222" s="56"/>
      <c r="AL222" s="56"/>
      <c r="AM222" s="56"/>
      <c r="AN222" s="2"/>
      <c r="AO222" s="2"/>
      <c r="AP222" s="2"/>
      <c r="AQ222" s="2"/>
      <c r="AR222" s="2"/>
    </row>
    <row r="223" spans="1:82" hidden="1" x14ac:dyDescent="0.2">
      <c r="A223" s="73" t="s">
        <v>293</v>
      </c>
      <c r="B223" s="74" t="s">
        <v>294</v>
      </c>
      <c r="C223" s="74">
        <v>4301031409</v>
      </c>
      <c r="D223" s="74">
        <v>4680115886438</v>
      </c>
      <c r="E223" s="75">
        <v>0.4</v>
      </c>
      <c r="F223" s="76">
        <v>6</v>
      </c>
      <c r="G223" s="75">
        <v>2.4</v>
      </c>
      <c r="H223" s="75">
        <v>2.58</v>
      </c>
      <c r="I223" s="77">
        <v>182</v>
      </c>
      <c r="J223" s="77" t="s">
        <v>86</v>
      </c>
      <c r="K223" s="78" t="s">
        <v>97</v>
      </c>
      <c r="L223" s="78"/>
      <c r="M223" s="314">
        <v>70</v>
      </c>
      <c r="N223" s="314"/>
      <c r="O223" s="380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3" s="316"/>
      <c r="Q223" s="316"/>
      <c r="R223" s="316"/>
      <c r="S223" s="316"/>
      <c r="T223" s="79" t="s">
        <v>0</v>
      </c>
      <c r="U223" s="59">
        <v>0</v>
      </c>
      <c r="V223" s="60">
        <f>IFERROR(IF(U223="",0,CEILING((U223/$G223),1)*$G223),"")</f>
        <v>0</v>
      </c>
      <c r="W223" s="59">
        <v>0</v>
      </c>
      <c r="X223" s="60">
        <f>IFERROR(IF(W223="",0,CEILING((W223/$G223),1)*$G223),"")</f>
        <v>0</v>
      </c>
      <c r="Y223" s="59">
        <v>0</v>
      </c>
      <c r="Z223" s="60">
        <f>IFERROR(IF(Y223="",0,CEILING((Y223/$G223),1)*$G223),"")</f>
        <v>0</v>
      </c>
      <c r="AA223" s="59">
        <v>0</v>
      </c>
      <c r="AB223" s="60">
        <f>IFERROR(IF(AA223="",0,CEILING((AA223/$G223),1)*$G223),"")</f>
        <v>0</v>
      </c>
      <c r="AC223" s="61" t="str">
        <f>IF(IFERROR(ROUNDUP(V223/G223,0)*0.00651,0)+IFERROR(ROUNDUP(X223/G223,0)*0.00651,0)+IFERROR(ROUNDUP(Z223/G223,0)*0.00651,0)+IFERROR(ROUNDUP(AB223/G223,0)*0.00651,0)=0,"",IFERROR(ROUNDUP(V223/G223,0)*0.00651,0)+IFERROR(ROUNDUP(X223/G223,0)*0.00651,0)+IFERROR(ROUNDUP(Z223/G223,0)*0.00651,0)+IFERROR(ROUNDUP(AB223/G223,0)*0.00651,0))</f>
        <v/>
      </c>
      <c r="AD223" s="73" t="s">
        <v>57</v>
      </c>
      <c r="AE223" s="73" t="s">
        <v>57</v>
      </c>
      <c r="AF223" s="221" t="s">
        <v>295</v>
      </c>
      <c r="AG223" s="2"/>
      <c r="AH223" s="2"/>
      <c r="AI223" s="2"/>
      <c r="AJ223" s="2"/>
      <c r="AK223" s="2"/>
      <c r="AL223" s="56"/>
      <c r="AM223" s="56"/>
      <c r="AN223" s="56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1">
        <f>IFERROR(U223*H223/G223,0)</f>
        <v>0</v>
      </c>
      <c r="BP223" s="71">
        <f>IFERROR(V223*H223/G223,0)</f>
        <v>0</v>
      </c>
      <c r="BQ223" s="71">
        <f>IFERROR(1/I223*(U223/G223),0)</f>
        <v>0</v>
      </c>
      <c r="BR223" s="71">
        <f>IFERROR(1/I223*(V223/G223),0)</f>
        <v>0</v>
      </c>
      <c r="BS223" s="71">
        <f>IFERROR(W223*H223/G223,0)</f>
        <v>0</v>
      </c>
      <c r="BT223" s="71">
        <f>IFERROR(X223*H223/G223,0)</f>
        <v>0</v>
      </c>
      <c r="BU223" s="71">
        <f>IFERROR(1/I223*(W223/G223),0)</f>
        <v>0</v>
      </c>
      <c r="BV223" s="71">
        <f>IFERROR(1/I223*(X223/G223),0)</f>
        <v>0</v>
      </c>
      <c r="BW223" s="71">
        <f>IFERROR(Y223*H223/G223,0)</f>
        <v>0</v>
      </c>
      <c r="BX223" s="71">
        <f>IFERROR(Z223*H223/G223,0)</f>
        <v>0</v>
      </c>
      <c r="BY223" s="71">
        <f>IFERROR(1/I223*(Y223/G223),0)</f>
        <v>0</v>
      </c>
      <c r="BZ223" s="71">
        <f>IFERROR(1/I223*(Z223/G223),0)</f>
        <v>0</v>
      </c>
      <c r="CA223" s="71">
        <f>IFERROR(AA223*H223/G223,0)</f>
        <v>0</v>
      </c>
      <c r="CB223" s="71">
        <f>IFERROR(AB223*H223/G223,0)</f>
        <v>0</v>
      </c>
      <c r="CC223" s="71">
        <f>IFERROR(1/I223*(AA223/G223),0)</f>
        <v>0</v>
      </c>
      <c r="CD223" s="71">
        <f>IFERROR(1/I223*(AB223/G223),0)</f>
        <v>0</v>
      </c>
    </row>
    <row r="224" spans="1:82" hidden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19" t="s">
        <v>43</v>
      </c>
      <c r="P224" s="320"/>
      <c r="Q224" s="320"/>
      <c r="R224" s="320"/>
      <c r="S224" s="320"/>
      <c r="T224" s="35" t="s">
        <v>42</v>
      </c>
      <c r="U224" s="45">
        <f>IFERROR(U223/G223,0)</f>
        <v>0</v>
      </c>
      <c r="V224" s="45">
        <f>IFERROR(V223/G223,0)</f>
        <v>0</v>
      </c>
      <c r="W224" s="45">
        <f>IFERROR(W223/G223,0)</f>
        <v>0</v>
      </c>
      <c r="X224" s="45">
        <f>IFERROR(X223/G223,0)</f>
        <v>0</v>
      </c>
      <c r="Y224" s="45">
        <f>IFERROR(Y223/G223,0)</f>
        <v>0</v>
      </c>
      <c r="Z224" s="45">
        <f>IFERROR(Z223/G223,0)</f>
        <v>0</v>
      </c>
      <c r="AA224" s="45">
        <f>IFERROR(AA223/G223,0)</f>
        <v>0</v>
      </c>
      <c r="AB224" s="45">
        <f>IFERROR(AB223/G223,0)</f>
        <v>0</v>
      </c>
      <c r="AC224" s="45">
        <f>IFERROR(IF(AC223="",0,AC223),0)</f>
        <v>0</v>
      </c>
      <c r="AD224" s="3"/>
      <c r="AE224" s="66"/>
      <c r="AF224" s="3"/>
      <c r="AG224" s="3"/>
      <c r="AK224" s="3"/>
      <c r="AN224" s="55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1"/>
      <c r="N225" s="321"/>
      <c r="O225" s="319" t="s">
        <v>43</v>
      </c>
      <c r="P225" s="320"/>
      <c r="Q225" s="320"/>
      <c r="R225" s="320"/>
      <c r="S225" s="320"/>
      <c r="T225" s="35" t="s">
        <v>0</v>
      </c>
      <c r="U225" s="45">
        <f t="shared" ref="U225:AB225" si="58">IFERROR(SUM(U223:U223),0)</f>
        <v>0</v>
      </c>
      <c r="V225" s="45">
        <f t="shared" si="58"/>
        <v>0</v>
      </c>
      <c r="W225" s="45">
        <f t="shared" si="58"/>
        <v>0</v>
      </c>
      <c r="X225" s="45">
        <f t="shared" si="58"/>
        <v>0</v>
      </c>
      <c r="Y225" s="45">
        <f t="shared" si="58"/>
        <v>0</v>
      </c>
      <c r="Z225" s="45">
        <f t="shared" si="58"/>
        <v>0</v>
      </c>
      <c r="AA225" s="45">
        <f t="shared" si="58"/>
        <v>0</v>
      </c>
      <c r="AB225" s="45">
        <f t="shared" si="58"/>
        <v>0</v>
      </c>
      <c r="AC225" s="45" t="s">
        <v>57</v>
      </c>
      <c r="AD225" s="3"/>
      <c r="AE225" s="66"/>
      <c r="AF225" s="3"/>
      <c r="AG225" s="3"/>
      <c r="AK225" s="3"/>
      <c r="AN225" s="55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27.75" hidden="1" customHeight="1" x14ac:dyDescent="0.2">
      <c r="A226" s="303" t="s">
        <v>296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292"/>
      <c r="X226" s="292"/>
      <c r="Y226" s="292"/>
      <c r="Z226" s="292"/>
      <c r="AA226" s="305"/>
      <c r="AB226" s="305"/>
      <c r="AC226" s="305"/>
      <c r="AD226" s="305"/>
      <c r="AE226" s="306"/>
      <c r="AF226" s="307"/>
      <c r="AG226" s="2"/>
      <c r="AH226" s="2"/>
      <c r="AI226" s="2"/>
      <c r="AJ226" s="2"/>
      <c r="AK226" s="56"/>
      <c r="AL226" s="56"/>
      <c r="AM226" s="56"/>
      <c r="AN226" s="2"/>
      <c r="AO226" s="2"/>
      <c r="AP226" s="2"/>
      <c r="AQ226" s="2"/>
      <c r="AR226" s="2"/>
    </row>
    <row r="227" spans="1:82" ht="15" hidden="1" x14ac:dyDescent="0.25">
      <c r="A227" s="308" t="s">
        <v>296</v>
      </c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  <c r="AA227" s="305"/>
      <c r="AB227" s="305"/>
      <c r="AC227" s="305"/>
      <c r="AD227" s="305"/>
      <c r="AE227" s="306"/>
      <c r="AF227" s="310"/>
      <c r="AG227" s="2"/>
      <c r="AH227" s="2"/>
      <c r="AI227" s="2"/>
      <c r="AJ227" s="2"/>
      <c r="AK227" s="56"/>
      <c r="AL227" s="56"/>
      <c r="AM227" s="56"/>
      <c r="AN227" s="2"/>
      <c r="AO227" s="2"/>
      <c r="AP227" s="2"/>
      <c r="AQ227" s="2"/>
      <c r="AR227" s="2"/>
    </row>
    <row r="228" spans="1:82" ht="15" hidden="1" x14ac:dyDescent="0.25">
      <c r="A228" s="311" t="s">
        <v>94</v>
      </c>
      <c r="B228" s="312"/>
      <c r="C228" s="312"/>
      <c r="D228" s="312"/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09"/>
      <c r="Y228" s="309"/>
      <c r="Z228" s="309"/>
      <c r="AA228" s="305"/>
      <c r="AB228" s="305"/>
      <c r="AC228" s="305"/>
      <c r="AD228" s="305"/>
      <c r="AE228" s="306"/>
      <c r="AF228" s="313"/>
      <c r="AG228" s="2"/>
      <c r="AH228" s="2"/>
      <c r="AI228" s="2"/>
      <c r="AJ228" s="2"/>
      <c r="AK228" s="56"/>
      <c r="AL228" s="56"/>
      <c r="AM228" s="56"/>
      <c r="AN228" s="2"/>
      <c r="AO228" s="2"/>
      <c r="AP228" s="2"/>
      <c r="AQ228" s="2"/>
      <c r="AR228" s="2"/>
    </row>
    <row r="229" spans="1:82" hidden="1" x14ac:dyDescent="0.2">
      <c r="A229" s="73" t="s">
        <v>297</v>
      </c>
      <c r="B229" s="74" t="s">
        <v>298</v>
      </c>
      <c r="C229" s="74">
        <v>4301011762</v>
      </c>
      <c r="D229" s="74">
        <v>4640242180922</v>
      </c>
      <c r="E229" s="75">
        <v>1.35</v>
      </c>
      <c r="F229" s="76">
        <v>8</v>
      </c>
      <c r="G229" s="75">
        <v>10.8</v>
      </c>
      <c r="H229" s="75">
        <v>11.234999999999999</v>
      </c>
      <c r="I229" s="77">
        <v>64</v>
      </c>
      <c r="J229" s="77" t="s">
        <v>133</v>
      </c>
      <c r="K229" s="78" t="s">
        <v>97</v>
      </c>
      <c r="L229" s="78"/>
      <c r="M229" s="314">
        <v>55</v>
      </c>
      <c r="N229" s="314"/>
      <c r="O229" s="381" t="s">
        <v>299</v>
      </c>
      <c r="P229" s="316"/>
      <c r="Q229" s="316"/>
      <c r="R229" s="316"/>
      <c r="S229" s="316"/>
      <c r="T229" s="79" t="s">
        <v>0</v>
      </c>
      <c r="U229" s="59">
        <v>0</v>
      </c>
      <c r="V229" s="60">
        <f>IFERROR(IF(U229="",0,CEILING((U229/$G229),1)*$G229),"")</f>
        <v>0</v>
      </c>
      <c r="W229" s="59">
        <v>0</v>
      </c>
      <c r="X229" s="60">
        <f>IFERROR(IF(W229="",0,CEILING((W229/$G229),1)*$G229),"")</f>
        <v>0</v>
      </c>
      <c r="Y229" s="59">
        <v>0</v>
      </c>
      <c r="Z229" s="60">
        <f>IFERROR(IF(Y229="",0,CEILING((Y229/$G229),1)*$G229),"")</f>
        <v>0</v>
      </c>
      <c r="AA229" s="59">
        <v>0</v>
      </c>
      <c r="AB229" s="60">
        <f>IFERROR(IF(AA229="",0,CEILING((AA229/$G229),1)*$G229),"")</f>
        <v>0</v>
      </c>
      <c r="AC229" s="61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3" t="s">
        <v>57</v>
      </c>
      <c r="AE229" s="73" t="s">
        <v>57</v>
      </c>
      <c r="AF229" s="223" t="s">
        <v>300</v>
      </c>
      <c r="AG229" s="2"/>
      <c r="AH229" s="2"/>
      <c r="AI229" s="2"/>
      <c r="AJ229" s="2"/>
      <c r="AK229" s="2"/>
      <c r="AL229" s="56"/>
      <c r="AM229" s="56"/>
      <c r="AN229" s="56"/>
      <c r="AO229" s="2"/>
      <c r="AP229" s="2"/>
      <c r="AQ229" s="2"/>
      <c r="AR229" s="2"/>
      <c r="AS229" s="2"/>
      <c r="AT229" s="2"/>
      <c r="AU229" s="16"/>
      <c r="AV229" s="16"/>
      <c r="AW229" s="17"/>
      <c r="BB229" s="222" t="s">
        <v>65</v>
      </c>
      <c r="BO229" s="71">
        <f>IFERROR(U229*H229/G229,0)</f>
        <v>0</v>
      </c>
      <c r="BP229" s="71">
        <f>IFERROR(V229*H229/G229,0)</f>
        <v>0</v>
      </c>
      <c r="BQ229" s="71">
        <f>IFERROR(1/I229*(U229/G229),0)</f>
        <v>0</v>
      </c>
      <c r="BR229" s="71">
        <f>IFERROR(1/I229*(V229/G229),0)</f>
        <v>0</v>
      </c>
      <c r="BS229" s="71">
        <f>IFERROR(W229*H229/G229,0)</f>
        <v>0</v>
      </c>
      <c r="BT229" s="71">
        <f>IFERROR(X229*H229/G229,0)</f>
        <v>0</v>
      </c>
      <c r="BU229" s="71">
        <f>IFERROR(1/I229*(W229/G229),0)</f>
        <v>0</v>
      </c>
      <c r="BV229" s="71">
        <f>IFERROR(1/I229*(X229/G229),0)</f>
        <v>0</v>
      </c>
      <c r="BW229" s="71">
        <f>IFERROR(Y229*H229/G229,0)</f>
        <v>0</v>
      </c>
      <c r="BX229" s="71">
        <f>IFERROR(Z229*H229/G229,0)</f>
        <v>0</v>
      </c>
      <c r="BY229" s="71">
        <f>IFERROR(1/I229*(Y229/G229),0)</f>
        <v>0</v>
      </c>
      <c r="BZ229" s="71">
        <f>IFERROR(1/I229*(Z229/G229),0)</f>
        <v>0</v>
      </c>
      <c r="CA229" s="71">
        <f>IFERROR(AA229*H229/G229,0)</f>
        <v>0</v>
      </c>
      <c r="CB229" s="71">
        <f>IFERROR(AB229*H229/G229,0)</f>
        <v>0</v>
      </c>
      <c r="CC229" s="71">
        <f>IFERROR(1/I229*(AA229/G229),0)</f>
        <v>0</v>
      </c>
      <c r="CD229" s="71">
        <f>IFERROR(1/I229*(AB229/G229),0)</f>
        <v>0</v>
      </c>
    </row>
    <row r="230" spans="1:82" hidden="1" x14ac:dyDescent="0.2">
      <c r="A230" s="73" t="s">
        <v>301</v>
      </c>
      <c r="B230" s="74" t="s">
        <v>302</v>
      </c>
      <c r="C230" s="74">
        <v>4301011764</v>
      </c>
      <c r="D230" s="74">
        <v>4640242181189</v>
      </c>
      <c r="E230" s="75">
        <v>0.4</v>
      </c>
      <c r="F230" s="76">
        <v>10</v>
      </c>
      <c r="G230" s="75">
        <v>4</v>
      </c>
      <c r="H230" s="75">
        <v>4.21</v>
      </c>
      <c r="I230" s="77">
        <v>132</v>
      </c>
      <c r="J230" s="77" t="s">
        <v>98</v>
      </c>
      <c r="K230" s="78" t="s">
        <v>85</v>
      </c>
      <c r="L230" s="78"/>
      <c r="M230" s="314">
        <v>55</v>
      </c>
      <c r="N230" s="314"/>
      <c r="O230" s="382" t="s">
        <v>303</v>
      </c>
      <c r="P230" s="316"/>
      <c r="Q230" s="316"/>
      <c r="R230" s="316"/>
      <c r="S230" s="316"/>
      <c r="T230" s="79" t="s">
        <v>0</v>
      </c>
      <c r="U230" s="59">
        <v>0</v>
      </c>
      <c r="V230" s="60">
        <f>IFERROR(IF(U230="",0,CEILING((U230/$G230),1)*$G230),"")</f>
        <v>0</v>
      </c>
      <c r="W230" s="59">
        <v>0</v>
      </c>
      <c r="X230" s="60">
        <f>IFERROR(IF(W230="",0,CEILING((W230/$G230),1)*$G230),"")</f>
        <v>0</v>
      </c>
      <c r="Y230" s="59">
        <v>0</v>
      </c>
      <c r="Z230" s="60">
        <f>IFERROR(IF(Y230="",0,CEILING((Y230/$G230),1)*$G230),"")</f>
        <v>0</v>
      </c>
      <c r="AA230" s="59">
        <v>0</v>
      </c>
      <c r="AB230" s="60">
        <f>IFERROR(IF(AA230="",0,CEILING((AA230/$G230),1)*$G230),"")</f>
        <v>0</v>
      </c>
      <c r="AC230" s="61" t="str">
        <f>IF(IFERROR(ROUNDUP(V230/G230,0)*0.00902,0)+IFERROR(ROUNDUP(X230/G230,0)*0.00902,0)+IFERROR(ROUNDUP(Z230/G230,0)*0.00902,0)+IFERROR(ROUNDUP(AB230/G230,0)*0.00902,0)=0,"",IFERROR(ROUNDUP(V230/G230,0)*0.00902,0)+IFERROR(ROUNDUP(X230/G230,0)*0.00902,0)+IFERROR(ROUNDUP(Z230/G230,0)*0.00902,0)+IFERROR(ROUNDUP(AB230/G230,0)*0.00902,0))</f>
        <v/>
      </c>
      <c r="AD230" s="73" t="s">
        <v>57</v>
      </c>
      <c r="AE230" s="73" t="s">
        <v>57</v>
      </c>
      <c r="AF230" s="225" t="s">
        <v>304</v>
      </c>
      <c r="AG230" s="2"/>
      <c r="AH230" s="2"/>
      <c r="AI230" s="2"/>
      <c r="AJ230" s="2"/>
      <c r="AK230" s="2"/>
      <c r="AL230" s="56"/>
      <c r="AM230" s="56"/>
      <c r="AN230" s="56"/>
      <c r="AO230" s="2"/>
      <c r="AP230" s="2"/>
      <c r="AQ230" s="2"/>
      <c r="AR230" s="2"/>
      <c r="AS230" s="2"/>
      <c r="AT230" s="2"/>
      <c r="AU230" s="16"/>
      <c r="AV230" s="16"/>
      <c r="AW230" s="17"/>
      <c r="BB230" s="224" t="s">
        <v>65</v>
      </c>
      <c r="BO230" s="71">
        <f>IFERROR(U230*H230/G230,0)</f>
        <v>0</v>
      </c>
      <c r="BP230" s="71">
        <f>IFERROR(V230*H230/G230,0)</f>
        <v>0</v>
      </c>
      <c r="BQ230" s="71">
        <f>IFERROR(1/I230*(U230/G230),0)</f>
        <v>0</v>
      </c>
      <c r="BR230" s="71">
        <f>IFERROR(1/I230*(V230/G230),0)</f>
        <v>0</v>
      </c>
      <c r="BS230" s="71">
        <f>IFERROR(W230*H230/G230,0)</f>
        <v>0</v>
      </c>
      <c r="BT230" s="71">
        <f>IFERROR(X230*H230/G230,0)</f>
        <v>0</v>
      </c>
      <c r="BU230" s="71">
        <f>IFERROR(1/I230*(W230/G230),0)</f>
        <v>0</v>
      </c>
      <c r="BV230" s="71">
        <f>IFERROR(1/I230*(X230/G230),0)</f>
        <v>0</v>
      </c>
      <c r="BW230" s="71">
        <f>IFERROR(Y230*H230/G230,0)</f>
        <v>0</v>
      </c>
      <c r="BX230" s="71">
        <f>IFERROR(Z230*H230/G230,0)</f>
        <v>0</v>
      </c>
      <c r="BY230" s="71">
        <f>IFERROR(1/I230*(Y230/G230),0)</f>
        <v>0</v>
      </c>
      <c r="BZ230" s="71">
        <f>IFERROR(1/I230*(Z230/G230),0)</f>
        <v>0</v>
      </c>
      <c r="CA230" s="71">
        <f>IFERROR(AA230*H230/G230,0)</f>
        <v>0</v>
      </c>
      <c r="CB230" s="71">
        <f>IFERROR(AB230*H230/G230,0)</f>
        <v>0</v>
      </c>
      <c r="CC230" s="71">
        <f>IFERROR(1/I230*(AA230/G230),0)</f>
        <v>0</v>
      </c>
      <c r="CD230" s="71">
        <f>IFERROR(1/I230*(AB230/G230),0)</f>
        <v>0</v>
      </c>
    </row>
    <row r="231" spans="1:82" hidden="1" x14ac:dyDescent="0.2">
      <c r="A231" s="73" t="s">
        <v>305</v>
      </c>
      <c r="B231" s="74" t="s">
        <v>306</v>
      </c>
      <c r="C231" s="74">
        <v>4301011551</v>
      </c>
      <c r="D231" s="74">
        <v>4640242180038</v>
      </c>
      <c r="E231" s="75">
        <v>0.4</v>
      </c>
      <c r="F231" s="76">
        <v>10</v>
      </c>
      <c r="G231" s="75">
        <v>4</v>
      </c>
      <c r="H231" s="75">
        <v>4.21</v>
      </c>
      <c r="I231" s="77">
        <v>132</v>
      </c>
      <c r="J231" s="77" t="s">
        <v>98</v>
      </c>
      <c r="K231" s="78" t="s">
        <v>97</v>
      </c>
      <c r="L231" s="78"/>
      <c r="M231" s="314">
        <v>50</v>
      </c>
      <c r="N231" s="314"/>
      <c r="O231" s="383" t="s">
        <v>307</v>
      </c>
      <c r="P231" s="316"/>
      <c r="Q231" s="316"/>
      <c r="R231" s="316"/>
      <c r="S231" s="316"/>
      <c r="T231" s="79" t="s">
        <v>0</v>
      </c>
      <c r="U231" s="59">
        <v>0</v>
      </c>
      <c r="V231" s="60">
        <f>IFERROR(IF(U231="",0,CEILING((U231/$G231),1)*$G231),"")</f>
        <v>0</v>
      </c>
      <c r="W231" s="59">
        <v>0</v>
      </c>
      <c r="X231" s="60">
        <f>IFERROR(IF(W231="",0,CEILING((W231/$G231),1)*$G231),"")</f>
        <v>0</v>
      </c>
      <c r="Y231" s="59">
        <v>0</v>
      </c>
      <c r="Z231" s="60">
        <f>IFERROR(IF(Y231="",0,CEILING((Y231/$G231),1)*$G231),"")</f>
        <v>0</v>
      </c>
      <c r="AA231" s="59">
        <v>0</v>
      </c>
      <c r="AB231" s="60">
        <f>IFERROR(IF(AA231="",0,CEILING((AA231/$G231),1)*$G231),"")</f>
        <v>0</v>
      </c>
      <c r="AC231" s="61" t="str">
        <f>IF(IFERROR(ROUNDUP(V231/G231,0)*0.00902,0)+IFERROR(ROUNDUP(X231/G231,0)*0.00902,0)+IFERROR(ROUNDUP(Z231/G231,0)*0.00902,0)+IFERROR(ROUNDUP(AB231/G231,0)*0.00902,0)=0,"",IFERROR(ROUNDUP(V231/G231,0)*0.00902,0)+IFERROR(ROUNDUP(X231/G231,0)*0.00902,0)+IFERROR(ROUNDUP(Z231/G231,0)*0.00902,0)+IFERROR(ROUNDUP(AB231/G231,0)*0.00902,0))</f>
        <v/>
      </c>
      <c r="AD231" s="73" t="s">
        <v>57</v>
      </c>
      <c r="AE231" s="73" t="s">
        <v>57</v>
      </c>
      <c r="AF231" s="227" t="s">
        <v>308</v>
      </c>
      <c r="AG231" s="2"/>
      <c r="AH231" s="2"/>
      <c r="AI231" s="2"/>
      <c r="AJ231" s="2"/>
      <c r="AK231" s="2"/>
      <c r="AL231" s="56"/>
      <c r="AM231" s="56"/>
      <c r="AN231" s="56"/>
      <c r="AO231" s="2"/>
      <c r="AP231" s="2"/>
      <c r="AQ231" s="2"/>
      <c r="AR231" s="2"/>
      <c r="AS231" s="2"/>
      <c r="AT231" s="2"/>
      <c r="AU231" s="16"/>
      <c r="AV231" s="16"/>
      <c r="AW231" s="17"/>
      <c r="BB231" s="226" t="s">
        <v>65</v>
      </c>
      <c r="BO231" s="71">
        <f>IFERROR(U231*H231/G231,0)</f>
        <v>0</v>
      </c>
      <c r="BP231" s="71">
        <f>IFERROR(V231*H231/G231,0)</f>
        <v>0</v>
      </c>
      <c r="BQ231" s="71">
        <f>IFERROR(1/I231*(U231/G231),0)</f>
        <v>0</v>
      </c>
      <c r="BR231" s="71">
        <f>IFERROR(1/I231*(V231/G231),0)</f>
        <v>0</v>
      </c>
      <c r="BS231" s="71">
        <f>IFERROR(W231*H231/G231,0)</f>
        <v>0</v>
      </c>
      <c r="BT231" s="71">
        <f>IFERROR(X231*H231/G231,0)</f>
        <v>0</v>
      </c>
      <c r="BU231" s="71">
        <f>IFERROR(1/I231*(W231/G231),0)</f>
        <v>0</v>
      </c>
      <c r="BV231" s="71">
        <f>IFERROR(1/I231*(X231/G231),0)</f>
        <v>0</v>
      </c>
      <c r="BW231" s="71">
        <f>IFERROR(Y231*H231/G231,0)</f>
        <v>0</v>
      </c>
      <c r="BX231" s="71">
        <f>IFERROR(Z231*H231/G231,0)</f>
        <v>0</v>
      </c>
      <c r="BY231" s="71">
        <f>IFERROR(1/I231*(Y231/G231),0)</f>
        <v>0</v>
      </c>
      <c r="BZ231" s="71">
        <f>IFERROR(1/I231*(Z231/G231),0)</f>
        <v>0</v>
      </c>
      <c r="CA231" s="71">
        <f>IFERROR(AA231*H231/G231,0)</f>
        <v>0</v>
      </c>
      <c r="CB231" s="71">
        <f>IFERROR(AB231*H231/G231,0)</f>
        <v>0</v>
      </c>
      <c r="CC231" s="71">
        <f>IFERROR(1/I231*(AA231/G231),0)</f>
        <v>0</v>
      </c>
      <c r="CD231" s="71">
        <f>IFERROR(1/I231*(AB231/G231),0)</f>
        <v>0</v>
      </c>
    </row>
    <row r="232" spans="1:82" hidden="1" x14ac:dyDescent="0.2">
      <c r="A232" s="73" t="s">
        <v>309</v>
      </c>
      <c r="B232" s="74" t="s">
        <v>310</v>
      </c>
      <c r="C232" s="74">
        <v>4301011765</v>
      </c>
      <c r="D232" s="74">
        <v>4640242181172</v>
      </c>
      <c r="E232" s="75">
        <v>0.4</v>
      </c>
      <c r="F232" s="76">
        <v>10</v>
      </c>
      <c r="G232" s="75">
        <v>4</v>
      </c>
      <c r="H232" s="75">
        <v>4.21</v>
      </c>
      <c r="I232" s="77">
        <v>132</v>
      </c>
      <c r="J232" s="77" t="s">
        <v>98</v>
      </c>
      <c r="K232" s="78" t="s">
        <v>97</v>
      </c>
      <c r="L232" s="78"/>
      <c r="M232" s="314">
        <v>55</v>
      </c>
      <c r="N232" s="314"/>
      <c r="O232" s="384" t="s">
        <v>311</v>
      </c>
      <c r="P232" s="316"/>
      <c r="Q232" s="316"/>
      <c r="R232" s="316"/>
      <c r="S232" s="316"/>
      <c r="T232" s="79" t="s">
        <v>0</v>
      </c>
      <c r="U232" s="59">
        <v>0</v>
      </c>
      <c r="V232" s="60">
        <f>IFERROR(IF(U232="",0,CEILING((U232/$G232),1)*$G232),"")</f>
        <v>0</v>
      </c>
      <c r="W232" s="59">
        <v>0</v>
      </c>
      <c r="X232" s="60">
        <f>IFERROR(IF(W232="",0,CEILING((W232/$G232),1)*$G232),"")</f>
        <v>0</v>
      </c>
      <c r="Y232" s="59">
        <v>0</v>
      </c>
      <c r="Z232" s="60">
        <f>IFERROR(IF(Y232="",0,CEILING((Y232/$G232),1)*$G232),"")</f>
        <v>0</v>
      </c>
      <c r="AA232" s="59">
        <v>0</v>
      </c>
      <c r="AB232" s="60">
        <f>IFERROR(IF(AA232="",0,CEILING((AA232/$G232),1)*$G232),"")</f>
        <v>0</v>
      </c>
      <c r="AC232" s="61" t="str">
        <f>IF(IFERROR(ROUNDUP(V232/G232,0)*0.00902,0)+IFERROR(ROUNDUP(X232/G232,0)*0.00902,0)+IFERROR(ROUNDUP(Z232/G232,0)*0.00902,0)+IFERROR(ROUNDUP(AB232/G232,0)*0.00902,0)=0,"",IFERROR(ROUNDUP(V232/G232,0)*0.00902,0)+IFERROR(ROUNDUP(X232/G232,0)*0.00902,0)+IFERROR(ROUNDUP(Z232/G232,0)*0.00902,0)+IFERROR(ROUNDUP(AB232/G232,0)*0.00902,0))</f>
        <v/>
      </c>
      <c r="AD232" s="73" t="s">
        <v>57</v>
      </c>
      <c r="AE232" s="73" t="s">
        <v>57</v>
      </c>
      <c r="AF232" s="229" t="s">
        <v>300</v>
      </c>
      <c r="AG232" s="2"/>
      <c r="AH232" s="2"/>
      <c r="AI232" s="2"/>
      <c r="AJ232" s="2"/>
      <c r="AK232" s="2"/>
      <c r="AL232" s="56"/>
      <c r="AM232" s="56"/>
      <c r="AN232" s="56"/>
      <c r="AO232" s="2"/>
      <c r="AP232" s="2"/>
      <c r="AQ232" s="2"/>
      <c r="AR232" s="2"/>
      <c r="AS232" s="2"/>
      <c r="AT232" s="2"/>
      <c r="AU232" s="16"/>
      <c r="AV232" s="16"/>
      <c r="AW232" s="17"/>
      <c r="BB232" s="228" t="s">
        <v>65</v>
      </c>
      <c r="BO232" s="71">
        <f>IFERROR(U232*H232/G232,0)</f>
        <v>0</v>
      </c>
      <c r="BP232" s="71">
        <f>IFERROR(V232*H232/G232,0)</f>
        <v>0</v>
      </c>
      <c r="BQ232" s="71">
        <f>IFERROR(1/I232*(U232/G232),0)</f>
        <v>0</v>
      </c>
      <c r="BR232" s="71">
        <f>IFERROR(1/I232*(V232/G232),0)</f>
        <v>0</v>
      </c>
      <c r="BS232" s="71">
        <f>IFERROR(W232*H232/G232,0)</f>
        <v>0</v>
      </c>
      <c r="BT232" s="71">
        <f>IFERROR(X232*H232/G232,0)</f>
        <v>0</v>
      </c>
      <c r="BU232" s="71">
        <f>IFERROR(1/I232*(W232/G232),0)</f>
        <v>0</v>
      </c>
      <c r="BV232" s="71">
        <f>IFERROR(1/I232*(X232/G232),0)</f>
        <v>0</v>
      </c>
      <c r="BW232" s="71">
        <f>IFERROR(Y232*H232/G232,0)</f>
        <v>0</v>
      </c>
      <c r="BX232" s="71">
        <f>IFERROR(Z232*H232/G232,0)</f>
        <v>0</v>
      </c>
      <c r="BY232" s="71">
        <f>IFERROR(1/I232*(Y232/G232),0)</f>
        <v>0</v>
      </c>
      <c r="BZ232" s="71">
        <f>IFERROR(1/I232*(Z232/G232),0)</f>
        <v>0</v>
      </c>
      <c r="CA232" s="71">
        <f>IFERROR(AA232*H232/G232,0)</f>
        <v>0</v>
      </c>
      <c r="CB232" s="71">
        <f>IFERROR(AB232*H232/G232,0)</f>
        <v>0</v>
      </c>
      <c r="CC232" s="71">
        <f>IFERROR(1/I232*(AA232/G232),0)</f>
        <v>0</v>
      </c>
      <c r="CD232" s="71">
        <f>IFERROR(1/I232*(AB232/G232),0)</f>
        <v>0</v>
      </c>
    </row>
    <row r="233" spans="1:82" hidden="1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19" t="s">
        <v>43</v>
      </c>
      <c r="P233" s="320"/>
      <c r="Q233" s="320"/>
      <c r="R233" s="320"/>
      <c r="S233" s="320"/>
      <c r="T233" s="35" t="s">
        <v>42</v>
      </c>
      <c r="U233" s="45">
        <f>IFERROR(U229/G229,0)+IFERROR(U230/G230,0)+IFERROR(U231/G231,0)+IFERROR(U232/G232,0)</f>
        <v>0</v>
      </c>
      <c r="V233" s="45">
        <f>IFERROR(V229/G229,0)+IFERROR(V230/G230,0)+IFERROR(V231/G231,0)+IFERROR(V232/G232,0)</f>
        <v>0</v>
      </c>
      <c r="W233" s="45">
        <f>IFERROR(W229/G229,0)+IFERROR(W230/G230,0)+IFERROR(W231/G231,0)+IFERROR(W232/G232,0)</f>
        <v>0</v>
      </c>
      <c r="X233" s="45">
        <f>IFERROR(X229/G229,0)+IFERROR(X230/G230,0)+IFERROR(X231/G231,0)+IFERROR(X232/G232,0)</f>
        <v>0</v>
      </c>
      <c r="Y233" s="45">
        <f>IFERROR(Y229/G229,0)+IFERROR(Y230/G230,0)+IFERROR(Y231/G231,0)+IFERROR(Y232/G232,0)</f>
        <v>0</v>
      </c>
      <c r="Z233" s="45">
        <f>IFERROR(Z229/G229,0)+IFERROR(Z230/G230,0)+IFERROR(Z231/G231,0)+IFERROR(Z232/G232,0)</f>
        <v>0</v>
      </c>
      <c r="AA233" s="45">
        <f>IFERROR(AA229/G229,0)+IFERROR(AA230/G230,0)+IFERROR(AA231/G231,0)+IFERROR(AA232/G232,0)</f>
        <v>0</v>
      </c>
      <c r="AB233" s="45">
        <f>IFERROR(AB229/G229,0)+IFERROR(AB230/G230,0)+IFERROR(AB231/G231,0)+IFERROR(AB232/G232,0)</f>
        <v>0</v>
      </c>
      <c r="AC233" s="45">
        <f>IFERROR(IF(AC229="",0,AC229),0)+IFERROR(IF(AC230="",0,AC230),0)+IFERROR(IF(AC231="",0,AC231),0)+IFERROR(IF(AC232="",0,AC232),0)</f>
        <v>0</v>
      </c>
      <c r="AD233" s="3"/>
      <c r="AE233" s="66"/>
      <c r="AF233" s="3"/>
      <c r="AG233" s="3"/>
      <c r="AK233" s="3"/>
      <c r="AN233" s="55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idden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19" t="s">
        <v>43</v>
      </c>
      <c r="P234" s="320"/>
      <c r="Q234" s="320"/>
      <c r="R234" s="320"/>
      <c r="S234" s="320"/>
      <c r="T234" s="35" t="s">
        <v>0</v>
      </c>
      <c r="U234" s="45">
        <f t="shared" ref="U234:AB234" si="59">IFERROR(SUM(U229:U232),0)</f>
        <v>0</v>
      </c>
      <c r="V234" s="45">
        <f t="shared" si="59"/>
        <v>0</v>
      </c>
      <c r="W234" s="45">
        <f t="shared" si="59"/>
        <v>0</v>
      </c>
      <c r="X234" s="45">
        <f t="shared" si="59"/>
        <v>0</v>
      </c>
      <c r="Y234" s="45">
        <f t="shared" si="59"/>
        <v>0</v>
      </c>
      <c r="Z234" s="45">
        <f t="shared" si="59"/>
        <v>0</v>
      </c>
      <c r="AA234" s="45">
        <f t="shared" si="59"/>
        <v>0</v>
      </c>
      <c r="AB234" s="45">
        <f t="shared" si="59"/>
        <v>0</v>
      </c>
      <c r="AC234" s="45" t="s">
        <v>57</v>
      </c>
      <c r="AD234" s="3"/>
      <c r="AE234" s="66"/>
      <c r="AF234" s="3"/>
      <c r="AG234" s="3"/>
      <c r="AK234" s="3"/>
      <c r="AN234" s="55"/>
      <c r="AO234" s="3"/>
      <c r="AP234" s="3"/>
      <c r="AQ234" s="2"/>
      <c r="AR234" s="2"/>
      <c r="AS234" s="2"/>
      <c r="AT234" s="2"/>
      <c r="AU234" s="16"/>
      <c r="AV234" s="16"/>
      <c r="AW234" s="17"/>
    </row>
    <row r="235" spans="1:82" ht="15" hidden="1" x14ac:dyDescent="0.25">
      <c r="A235" s="311" t="s">
        <v>137</v>
      </c>
      <c r="B235" s="312"/>
      <c r="C235" s="312"/>
      <c r="D235" s="312"/>
      <c r="E235" s="312"/>
      <c r="F235" s="312"/>
      <c r="G235" s="312"/>
      <c r="H235" s="312"/>
      <c r="I235" s="312"/>
      <c r="J235" s="312"/>
      <c r="K235" s="312"/>
      <c r="L235" s="312"/>
      <c r="M235" s="312"/>
      <c r="N235" s="312"/>
      <c r="O235" s="312"/>
      <c r="P235" s="312"/>
      <c r="Q235" s="312"/>
      <c r="R235" s="312"/>
      <c r="S235" s="312"/>
      <c r="T235" s="312"/>
      <c r="U235" s="312"/>
      <c r="V235" s="312"/>
      <c r="W235" s="312"/>
      <c r="X235" s="309"/>
      <c r="Y235" s="309"/>
      <c r="Z235" s="309"/>
      <c r="AA235" s="305"/>
      <c r="AB235" s="305"/>
      <c r="AC235" s="305"/>
      <c r="AD235" s="305"/>
      <c r="AE235" s="306"/>
      <c r="AF235" s="313"/>
      <c r="AG235" s="2"/>
      <c r="AH235" s="2"/>
      <c r="AI235" s="2"/>
      <c r="AJ235" s="2"/>
      <c r="AK235" s="56"/>
      <c r="AL235" s="56"/>
      <c r="AM235" s="56"/>
      <c r="AN235" s="2"/>
      <c r="AO235" s="2"/>
      <c r="AP235" s="2"/>
      <c r="AQ235" s="2"/>
      <c r="AR235" s="2"/>
    </row>
    <row r="236" spans="1:82" hidden="1" x14ac:dyDescent="0.2">
      <c r="A236" s="73" t="s">
        <v>312</v>
      </c>
      <c r="B236" s="74" t="s">
        <v>313</v>
      </c>
      <c r="C236" s="74">
        <v>4301020295</v>
      </c>
      <c r="D236" s="74">
        <v>4640242181363</v>
      </c>
      <c r="E236" s="75">
        <v>0.4</v>
      </c>
      <c r="F236" s="76">
        <v>10</v>
      </c>
      <c r="G236" s="75">
        <v>4</v>
      </c>
      <c r="H236" s="75">
        <v>4.21</v>
      </c>
      <c r="I236" s="77">
        <v>132</v>
      </c>
      <c r="J236" s="77" t="s">
        <v>98</v>
      </c>
      <c r="K236" s="78" t="s">
        <v>97</v>
      </c>
      <c r="L236" s="78"/>
      <c r="M236" s="314">
        <v>50</v>
      </c>
      <c r="N236" s="314"/>
      <c r="O236" s="385" t="s">
        <v>314</v>
      </c>
      <c r="P236" s="316"/>
      <c r="Q236" s="316"/>
      <c r="R236" s="316"/>
      <c r="S236" s="316"/>
      <c r="T236" s="79" t="s">
        <v>0</v>
      </c>
      <c r="U236" s="59">
        <v>0</v>
      </c>
      <c r="V236" s="60">
        <f>IFERROR(IF(U236="",0,CEILING((U236/$G236),1)*$G236),"")</f>
        <v>0</v>
      </c>
      <c r="W236" s="59">
        <v>0</v>
      </c>
      <c r="X236" s="60">
        <f>IFERROR(IF(W236="",0,CEILING((W236/$G236),1)*$G236),"")</f>
        <v>0</v>
      </c>
      <c r="Y236" s="59">
        <v>0</v>
      </c>
      <c r="Z236" s="60">
        <f>IFERROR(IF(Y236="",0,CEILING((Y236/$G236),1)*$G236),"")</f>
        <v>0</v>
      </c>
      <c r="AA236" s="59">
        <v>0</v>
      </c>
      <c r="AB236" s="60">
        <f>IFERROR(IF(AA236="",0,CEILING((AA236/$G236),1)*$G236),"")</f>
        <v>0</v>
      </c>
      <c r="AC236" s="61" t="str">
        <f>IF(IFERROR(ROUNDUP(V236/G236,0)*0.00902,0)+IFERROR(ROUNDUP(X236/G236,0)*0.00902,0)+IFERROR(ROUNDUP(Z236/G236,0)*0.00902,0)+IFERROR(ROUNDUP(AB236/G236,0)*0.00902,0)=0,"",IFERROR(ROUNDUP(V236/G236,0)*0.00902,0)+IFERROR(ROUNDUP(X236/G236,0)*0.00902,0)+IFERROR(ROUNDUP(Z236/G236,0)*0.00902,0)+IFERROR(ROUNDUP(AB236/G236,0)*0.00902,0))</f>
        <v/>
      </c>
      <c r="AD236" s="73" t="s">
        <v>57</v>
      </c>
      <c r="AE236" s="73" t="s">
        <v>57</v>
      </c>
      <c r="AF236" s="231" t="s">
        <v>315</v>
      </c>
      <c r="AG236" s="2"/>
      <c r="AH236" s="2"/>
      <c r="AI236" s="2"/>
      <c r="AJ236" s="2"/>
      <c r="AK236" s="2"/>
      <c r="AL236" s="56"/>
      <c r="AM236" s="56"/>
      <c r="AN236" s="56"/>
      <c r="AO236" s="2"/>
      <c r="AP236" s="2"/>
      <c r="AQ236" s="2"/>
      <c r="AR236" s="2"/>
      <c r="AS236" s="2"/>
      <c r="AT236" s="2"/>
      <c r="AU236" s="16"/>
      <c r="AV236" s="16"/>
      <c r="AW236" s="17"/>
      <c r="BB236" s="230" t="s">
        <v>65</v>
      </c>
      <c r="BO236" s="71">
        <f>IFERROR(U236*H236/G236,0)</f>
        <v>0</v>
      </c>
      <c r="BP236" s="71">
        <f>IFERROR(V236*H236/G236,0)</f>
        <v>0</v>
      </c>
      <c r="BQ236" s="71">
        <f>IFERROR(1/I236*(U236/G236),0)</f>
        <v>0</v>
      </c>
      <c r="BR236" s="71">
        <f>IFERROR(1/I236*(V236/G236),0)</f>
        <v>0</v>
      </c>
      <c r="BS236" s="71">
        <f>IFERROR(W236*H236/G236,0)</f>
        <v>0</v>
      </c>
      <c r="BT236" s="71">
        <f>IFERROR(X236*H236/G236,0)</f>
        <v>0</v>
      </c>
      <c r="BU236" s="71">
        <f>IFERROR(1/I236*(W236/G236),0)</f>
        <v>0</v>
      </c>
      <c r="BV236" s="71">
        <f>IFERROR(1/I236*(X236/G236),0)</f>
        <v>0</v>
      </c>
      <c r="BW236" s="71">
        <f>IFERROR(Y236*H236/G236,0)</f>
        <v>0</v>
      </c>
      <c r="BX236" s="71">
        <f>IFERROR(Z236*H236/G236,0)</f>
        <v>0</v>
      </c>
      <c r="BY236" s="71">
        <f>IFERROR(1/I236*(Y236/G236),0)</f>
        <v>0</v>
      </c>
      <c r="BZ236" s="71">
        <f>IFERROR(1/I236*(Z236/G236),0)</f>
        <v>0</v>
      </c>
      <c r="CA236" s="71">
        <f>IFERROR(AA236*H236/G236,0)</f>
        <v>0</v>
      </c>
      <c r="CB236" s="71">
        <f>IFERROR(AB236*H236/G236,0)</f>
        <v>0</v>
      </c>
      <c r="CC236" s="71">
        <f>IFERROR(1/I236*(AA236/G236),0)</f>
        <v>0</v>
      </c>
      <c r="CD236" s="71">
        <f>IFERROR(1/I236*(AB236/G236),0)</f>
        <v>0</v>
      </c>
    </row>
    <row r="237" spans="1:82" hidden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19" t="s">
        <v>43</v>
      </c>
      <c r="P237" s="320"/>
      <c r="Q237" s="320"/>
      <c r="R237" s="320"/>
      <c r="S237" s="320"/>
      <c r="T237" s="35" t="s">
        <v>42</v>
      </c>
      <c r="U237" s="45">
        <f>IFERROR(U236/G236,0)</f>
        <v>0</v>
      </c>
      <c r="V237" s="45">
        <f>IFERROR(V236/G236,0)</f>
        <v>0</v>
      </c>
      <c r="W237" s="45">
        <f>IFERROR(W236/G236,0)</f>
        <v>0</v>
      </c>
      <c r="X237" s="45">
        <f>IFERROR(X236/G236,0)</f>
        <v>0</v>
      </c>
      <c r="Y237" s="45">
        <f>IFERROR(Y236/G236,0)</f>
        <v>0</v>
      </c>
      <c r="Z237" s="45">
        <f>IFERROR(Z236/G236,0)</f>
        <v>0</v>
      </c>
      <c r="AA237" s="45">
        <f>IFERROR(AA236/G236,0)</f>
        <v>0</v>
      </c>
      <c r="AB237" s="45">
        <f>IFERROR(AB236/G236,0)</f>
        <v>0</v>
      </c>
      <c r="AC237" s="45">
        <f>IFERROR(IF(AC236="",0,AC236),0)</f>
        <v>0</v>
      </c>
      <c r="AD237" s="3"/>
      <c r="AE237" s="66"/>
      <c r="AF237" s="3"/>
      <c r="AG237" s="3"/>
      <c r="AK237" s="3"/>
      <c r="AN237" s="55"/>
      <c r="AO237" s="3"/>
      <c r="AP237" s="3"/>
      <c r="AQ237" s="2"/>
      <c r="AR237" s="2"/>
      <c r="AS237" s="2"/>
      <c r="AT237" s="2"/>
      <c r="AU237" s="16"/>
      <c r="AV237" s="16"/>
      <c r="AW237" s="17"/>
    </row>
    <row r="238" spans="1:82" hidden="1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19" t="s">
        <v>43</v>
      </c>
      <c r="P238" s="320"/>
      <c r="Q238" s="320"/>
      <c r="R238" s="320"/>
      <c r="S238" s="320"/>
      <c r="T238" s="35" t="s">
        <v>0</v>
      </c>
      <c r="U238" s="45">
        <f t="shared" ref="U238:AB238" si="60">IFERROR(SUM(U236:U236),0)</f>
        <v>0</v>
      </c>
      <c r="V238" s="45">
        <f t="shared" si="60"/>
        <v>0</v>
      </c>
      <c r="W238" s="45">
        <f t="shared" si="60"/>
        <v>0</v>
      </c>
      <c r="X238" s="45">
        <f t="shared" si="60"/>
        <v>0</v>
      </c>
      <c r="Y238" s="45">
        <f t="shared" si="60"/>
        <v>0</v>
      </c>
      <c r="Z238" s="45">
        <f t="shared" si="60"/>
        <v>0</v>
      </c>
      <c r="AA238" s="45">
        <f t="shared" si="60"/>
        <v>0</v>
      </c>
      <c r="AB238" s="45">
        <f t="shared" si="60"/>
        <v>0</v>
      </c>
      <c r="AC238" s="45" t="s">
        <v>57</v>
      </c>
      <c r="AD238" s="3"/>
      <c r="AE238" s="66"/>
      <c r="AF238" s="3"/>
      <c r="AG238" s="3"/>
      <c r="AK238" s="3"/>
      <c r="AN238" s="55"/>
      <c r="AO238" s="3"/>
      <c r="AP238" s="3"/>
      <c r="AQ238" s="2"/>
      <c r="AR238" s="2"/>
      <c r="AS238" s="2"/>
      <c r="AT238" s="2"/>
      <c r="AU238" s="16"/>
      <c r="AV238" s="16"/>
      <c r="AW238" s="17"/>
    </row>
    <row r="239" spans="1:82" ht="15" hidden="1" x14ac:dyDescent="0.25">
      <c r="A239" s="311" t="s">
        <v>104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09"/>
      <c r="Y239" s="309"/>
      <c r="Z239" s="309"/>
      <c r="AA239" s="305"/>
      <c r="AB239" s="305"/>
      <c r="AC239" s="305"/>
      <c r="AD239" s="305"/>
      <c r="AE239" s="306"/>
      <c r="AF239" s="313"/>
      <c r="AG239" s="2"/>
      <c r="AH239" s="2"/>
      <c r="AI239" s="2"/>
      <c r="AJ239" s="2"/>
      <c r="AK239" s="56"/>
      <c r="AL239" s="56"/>
      <c r="AM239" s="56"/>
      <c r="AN239" s="2"/>
      <c r="AO239" s="2"/>
      <c r="AP239" s="2"/>
      <c r="AQ239" s="2"/>
      <c r="AR239" s="2"/>
    </row>
    <row r="240" spans="1:82" hidden="1" x14ac:dyDescent="0.2">
      <c r="A240" s="73" t="s">
        <v>316</v>
      </c>
      <c r="B240" s="74" t="s">
        <v>317</v>
      </c>
      <c r="C240" s="74">
        <v>4301031280</v>
      </c>
      <c r="D240" s="74">
        <v>4640242180816</v>
      </c>
      <c r="E240" s="75">
        <v>0.7</v>
      </c>
      <c r="F240" s="76">
        <v>6</v>
      </c>
      <c r="G240" s="75">
        <v>4.2</v>
      </c>
      <c r="H240" s="75">
        <v>4.47</v>
      </c>
      <c r="I240" s="77">
        <v>132</v>
      </c>
      <c r="J240" s="77" t="s">
        <v>98</v>
      </c>
      <c r="K240" s="78" t="s">
        <v>107</v>
      </c>
      <c r="L240" s="78"/>
      <c r="M240" s="314">
        <v>40</v>
      </c>
      <c r="N240" s="314"/>
      <c r="O240" s="386" t="s">
        <v>318</v>
      </c>
      <c r="P240" s="316"/>
      <c r="Q240" s="316"/>
      <c r="R240" s="316"/>
      <c r="S240" s="316"/>
      <c r="T240" s="79" t="s">
        <v>0</v>
      </c>
      <c r="U240" s="59">
        <v>0</v>
      </c>
      <c r="V240" s="60">
        <f>IFERROR(IF(U240="",0,CEILING((U240/$G240),1)*$G240),"")</f>
        <v>0</v>
      </c>
      <c r="W240" s="59">
        <v>0</v>
      </c>
      <c r="X240" s="60">
        <f>IFERROR(IF(W240="",0,CEILING((W240/$G240),1)*$G240),"")</f>
        <v>0</v>
      </c>
      <c r="Y240" s="59">
        <v>0</v>
      </c>
      <c r="Z240" s="60">
        <f>IFERROR(IF(Y240="",0,CEILING((Y240/$G240),1)*$G240),"")</f>
        <v>0</v>
      </c>
      <c r="AA240" s="59">
        <v>0</v>
      </c>
      <c r="AB240" s="60">
        <f>IFERROR(IF(AA240="",0,CEILING((AA240/$G240),1)*$G240),"")</f>
        <v>0</v>
      </c>
      <c r="AC240" s="61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3" t="s">
        <v>57</v>
      </c>
      <c r="AE240" s="73" t="s">
        <v>57</v>
      </c>
      <c r="AF240" s="233" t="s">
        <v>319</v>
      </c>
      <c r="AG240" s="2"/>
      <c r="AH240" s="2"/>
      <c r="AI240" s="2"/>
      <c r="AJ240" s="2"/>
      <c r="AK240" s="2"/>
      <c r="AL240" s="56"/>
      <c r="AM240" s="56"/>
      <c r="AN240" s="56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1">
        <f>IFERROR(U240*H240/G240,0)</f>
        <v>0</v>
      </c>
      <c r="BP240" s="71">
        <f>IFERROR(V240*H240/G240,0)</f>
        <v>0</v>
      </c>
      <c r="BQ240" s="71">
        <f>IFERROR(1/I240*(U240/G240),0)</f>
        <v>0</v>
      </c>
      <c r="BR240" s="71">
        <f>IFERROR(1/I240*(V240/G240),0)</f>
        <v>0</v>
      </c>
      <c r="BS240" s="71">
        <f>IFERROR(W240*H240/G240,0)</f>
        <v>0</v>
      </c>
      <c r="BT240" s="71">
        <f>IFERROR(X240*H240/G240,0)</f>
        <v>0</v>
      </c>
      <c r="BU240" s="71">
        <f>IFERROR(1/I240*(W240/G240),0)</f>
        <v>0</v>
      </c>
      <c r="BV240" s="71">
        <f>IFERROR(1/I240*(X240/G240),0)</f>
        <v>0</v>
      </c>
      <c r="BW240" s="71">
        <f>IFERROR(Y240*H240/G240,0)</f>
        <v>0</v>
      </c>
      <c r="BX240" s="71">
        <f>IFERROR(Z240*H240/G240,0)</f>
        <v>0</v>
      </c>
      <c r="BY240" s="71">
        <f>IFERROR(1/I240*(Y240/G240),0)</f>
        <v>0</v>
      </c>
      <c r="BZ240" s="71">
        <f>IFERROR(1/I240*(Z240/G240),0)</f>
        <v>0</v>
      </c>
      <c r="CA240" s="71">
        <f>IFERROR(AA240*H240/G240,0)</f>
        <v>0</v>
      </c>
      <c r="CB240" s="71">
        <f>IFERROR(AB240*H240/G240,0)</f>
        <v>0</v>
      </c>
      <c r="CC240" s="71">
        <f>IFERROR(1/I240*(AA240/G240),0)</f>
        <v>0</v>
      </c>
      <c r="CD240" s="71">
        <f>IFERROR(1/I240*(AB240/G240),0)</f>
        <v>0</v>
      </c>
    </row>
    <row r="241" spans="1:82" hidden="1" x14ac:dyDescent="0.2">
      <c r="A241" s="73" t="s">
        <v>320</v>
      </c>
      <c r="B241" s="74" t="s">
        <v>321</v>
      </c>
      <c r="C241" s="74">
        <v>4301031287</v>
      </c>
      <c r="D241" s="74">
        <v>4640242181622</v>
      </c>
      <c r="E241" s="75">
        <v>0.7</v>
      </c>
      <c r="F241" s="76">
        <v>6</v>
      </c>
      <c r="G241" s="75">
        <v>4.2</v>
      </c>
      <c r="H241" s="75">
        <v>4.41</v>
      </c>
      <c r="I241" s="77">
        <v>132</v>
      </c>
      <c r="J241" s="77" t="s">
        <v>98</v>
      </c>
      <c r="K241" s="78" t="s">
        <v>107</v>
      </c>
      <c r="L241" s="78"/>
      <c r="M241" s="314">
        <v>45</v>
      </c>
      <c r="N241" s="314"/>
      <c r="O241" s="387" t="s">
        <v>322</v>
      </c>
      <c r="P241" s="316"/>
      <c r="Q241" s="316"/>
      <c r="R241" s="316"/>
      <c r="S241" s="316"/>
      <c r="T241" s="79" t="s">
        <v>0</v>
      </c>
      <c r="U241" s="59">
        <v>0</v>
      </c>
      <c r="V241" s="60">
        <f>IFERROR(IF(U241="",0,CEILING((U241/$G241),1)*$G241),"")</f>
        <v>0</v>
      </c>
      <c r="W241" s="59">
        <v>0</v>
      </c>
      <c r="X241" s="60">
        <f>IFERROR(IF(W241="",0,CEILING((W241/$G241),1)*$G241),"")</f>
        <v>0</v>
      </c>
      <c r="Y241" s="59">
        <v>0</v>
      </c>
      <c r="Z241" s="60">
        <f>IFERROR(IF(Y241="",0,CEILING((Y241/$G241),1)*$G241),"")</f>
        <v>0</v>
      </c>
      <c r="AA241" s="59">
        <v>0</v>
      </c>
      <c r="AB241" s="60">
        <f>IFERROR(IF(AA241="",0,CEILING((AA241/$G241),1)*$G241),"")</f>
        <v>0</v>
      </c>
      <c r="AC241" s="61" t="str">
        <f>IF(IFERROR(ROUNDUP(V241/G241,0)*0.00902,0)+IFERROR(ROUNDUP(X241/G241,0)*0.00902,0)+IFERROR(ROUNDUP(Z241/G241,0)*0.00902,0)+IFERROR(ROUNDUP(AB241/G241,0)*0.00902,0)=0,"",IFERROR(ROUNDUP(V241/G241,0)*0.00902,0)+IFERROR(ROUNDUP(X241/G241,0)*0.00902,0)+IFERROR(ROUNDUP(Z241/G241,0)*0.00902,0)+IFERROR(ROUNDUP(AB241/G241,0)*0.00902,0))</f>
        <v/>
      </c>
      <c r="AD241" s="73" t="s">
        <v>57</v>
      </c>
      <c r="AE241" s="73" t="s">
        <v>57</v>
      </c>
      <c r="AF241" s="235" t="s">
        <v>323</v>
      </c>
      <c r="AG241" s="2"/>
      <c r="AH241" s="2"/>
      <c r="AI241" s="2"/>
      <c r="AJ241" s="2"/>
      <c r="AK241" s="2"/>
      <c r="AL241" s="56"/>
      <c r="AM241" s="56"/>
      <c r="AN241" s="56"/>
      <c r="AO241" s="2"/>
      <c r="AP241" s="2"/>
      <c r="AQ241" s="2"/>
      <c r="AR241" s="2"/>
      <c r="AS241" s="2"/>
      <c r="AT241" s="2"/>
      <c r="AU241" s="16"/>
      <c r="AV241" s="16"/>
      <c r="AW241" s="17"/>
      <c r="BB241" s="234" t="s">
        <v>65</v>
      </c>
      <c r="BO241" s="71">
        <f>IFERROR(U241*H241/G241,0)</f>
        <v>0</v>
      </c>
      <c r="BP241" s="71">
        <f>IFERROR(V241*H241/G241,0)</f>
        <v>0</v>
      </c>
      <c r="BQ241" s="71">
        <f>IFERROR(1/I241*(U241/G241),0)</f>
        <v>0</v>
      </c>
      <c r="BR241" s="71">
        <f>IFERROR(1/I241*(V241/G241),0)</f>
        <v>0</v>
      </c>
      <c r="BS241" s="71">
        <f>IFERROR(W241*H241/G241,0)</f>
        <v>0</v>
      </c>
      <c r="BT241" s="71">
        <f>IFERROR(X241*H241/G241,0)</f>
        <v>0</v>
      </c>
      <c r="BU241" s="71">
        <f>IFERROR(1/I241*(W241/G241),0)</f>
        <v>0</v>
      </c>
      <c r="BV241" s="71">
        <f>IFERROR(1/I241*(X241/G241),0)</f>
        <v>0</v>
      </c>
      <c r="BW241" s="71">
        <f>IFERROR(Y241*H241/G241,0)</f>
        <v>0</v>
      </c>
      <c r="BX241" s="71">
        <f>IFERROR(Z241*H241/G241,0)</f>
        <v>0</v>
      </c>
      <c r="BY241" s="71">
        <f>IFERROR(1/I241*(Y241/G241),0)</f>
        <v>0</v>
      </c>
      <c r="BZ241" s="71">
        <f>IFERROR(1/I241*(Z241/G241),0)</f>
        <v>0</v>
      </c>
      <c r="CA241" s="71">
        <f>IFERROR(AA241*H241/G241,0)</f>
        <v>0</v>
      </c>
      <c r="CB241" s="71">
        <f>IFERROR(AB241*H241/G241,0)</f>
        <v>0</v>
      </c>
      <c r="CC241" s="71">
        <f>IFERROR(1/I241*(AA241/G241),0)</f>
        <v>0</v>
      </c>
      <c r="CD241" s="71">
        <f>IFERROR(1/I241*(AB241/G241),0)</f>
        <v>0</v>
      </c>
    </row>
    <row r="242" spans="1:82" hidden="1" x14ac:dyDescent="0.2">
      <c r="A242" s="321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19" t="s">
        <v>43</v>
      </c>
      <c r="P242" s="320"/>
      <c r="Q242" s="320"/>
      <c r="R242" s="320"/>
      <c r="S242" s="320"/>
      <c r="T242" s="35" t="s">
        <v>42</v>
      </c>
      <c r="U242" s="45">
        <f>IFERROR(U240/G240,0)+IFERROR(U241/G241,0)</f>
        <v>0</v>
      </c>
      <c r="V242" s="45">
        <f>IFERROR(V240/G240,0)+IFERROR(V241/G241,0)</f>
        <v>0</v>
      </c>
      <c r="W242" s="45">
        <f>IFERROR(W240/G240,0)+IFERROR(W241/G241,0)</f>
        <v>0</v>
      </c>
      <c r="X242" s="45">
        <f>IFERROR(X240/G240,0)+IFERROR(X241/G241,0)</f>
        <v>0</v>
      </c>
      <c r="Y242" s="45">
        <f>IFERROR(Y240/G240,0)+IFERROR(Y241/G241,0)</f>
        <v>0</v>
      </c>
      <c r="Z242" s="45">
        <f>IFERROR(Z240/G240,0)+IFERROR(Z241/G241,0)</f>
        <v>0</v>
      </c>
      <c r="AA242" s="45">
        <f>IFERROR(AA240/G240,0)+IFERROR(AA241/G241,0)</f>
        <v>0</v>
      </c>
      <c r="AB242" s="45">
        <f>IFERROR(AB240/G240,0)+IFERROR(AB241/G241,0)</f>
        <v>0</v>
      </c>
      <c r="AC242" s="45">
        <f>IFERROR(IF(AC240="",0,AC240),0)+IFERROR(IF(AC241="",0,AC241),0)</f>
        <v>0</v>
      </c>
      <c r="AD242" s="3"/>
      <c r="AE242" s="66"/>
      <c r="AF242" s="3"/>
      <c r="AG242" s="3"/>
      <c r="AK242" s="3"/>
      <c r="AN242" s="55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idden="1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1"/>
      <c r="N243" s="321"/>
      <c r="O243" s="319" t="s">
        <v>43</v>
      </c>
      <c r="P243" s="320"/>
      <c r="Q243" s="320"/>
      <c r="R243" s="320"/>
      <c r="S243" s="320"/>
      <c r="T243" s="35" t="s">
        <v>0</v>
      </c>
      <c r="U243" s="45">
        <f t="shared" ref="U243:AB243" si="61">IFERROR(SUM(U240:U241),0)</f>
        <v>0</v>
      </c>
      <c r="V243" s="45">
        <f t="shared" si="61"/>
        <v>0</v>
      </c>
      <c r="W243" s="45">
        <f t="shared" si="61"/>
        <v>0</v>
      </c>
      <c r="X243" s="45">
        <f t="shared" si="61"/>
        <v>0</v>
      </c>
      <c r="Y243" s="45">
        <f t="shared" si="61"/>
        <v>0</v>
      </c>
      <c r="Z243" s="45">
        <f t="shared" si="61"/>
        <v>0</v>
      </c>
      <c r="AA243" s="45">
        <f t="shared" si="61"/>
        <v>0</v>
      </c>
      <c r="AB243" s="45">
        <f t="shared" si="61"/>
        <v>0</v>
      </c>
      <c r="AC243" s="45" t="s">
        <v>57</v>
      </c>
      <c r="AD243" s="3"/>
      <c r="AE243" s="66"/>
      <c r="AF243" s="3"/>
      <c r="AG243" s="3"/>
      <c r="AK243" s="3"/>
      <c r="AN243" s="55"/>
      <c r="AO243" s="3"/>
      <c r="AP243" s="3"/>
      <c r="AQ243" s="2"/>
      <c r="AR243" s="2"/>
      <c r="AS243" s="2"/>
      <c r="AT243" s="2"/>
      <c r="AU243" s="16"/>
      <c r="AV243" s="16"/>
      <c r="AW243" s="17"/>
    </row>
    <row r="244" spans="1:82" ht="15" hidden="1" x14ac:dyDescent="0.25">
      <c r="A244" s="311" t="s">
        <v>82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09"/>
      <c r="Y244" s="309"/>
      <c r="Z244" s="309"/>
      <c r="AA244" s="305"/>
      <c r="AB244" s="305"/>
      <c r="AC244" s="305"/>
      <c r="AD244" s="305"/>
      <c r="AE244" s="306"/>
      <c r="AF244" s="313"/>
      <c r="AG244" s="2"/>
      <c r="AH244" s="2"/>
      <c r="AI244" s="2"/>
      <c r="AJ244" s="2"/>
      <c r="AK244" s="56"/>
      <c r="AL244" s="56"/>
      <c r="AM244" s="56"/>
      <c r="AN244" s="2"/>
      <c r="AO244" s="2"/>
      <c r="AP244" s="2"/>
      <c r="AQ244" s="2"/>
      <c r="AR244" s="2"/>
    </row>
    <row r="245" spans="1:82" hidden="1" x14ac:dyDescent="0.2">
      <c r="A245" s="73" t="s">
        <v>324</v>
      </c>
      <c r="B245" s="74" t="s">
        <v>325</v>
      </c>
      <c r="C245" s="74">
        <v>4301051920</v>
      </c>
      <c r="D245" s="74">
        <v>4640242181233</v>
      </c>
      <c r="E245" s="75">
        <v>0.3</v>
      </c>
      <c r="F245" s="76">
        <v>6</v>
      </c>
      <c r="G245" s="75">
        <v>1.8</v>
      </c>
      <c r="H245" s="75">
        <v>2.0640000000000001</v>
      </c>
      <c r="I245" s="77">
        <v>182</v>
      </c>
      <c r="J245" s="77" t="s">
        <v>86</v>
      </c>
      <c r="K245" s="78" t="s">
        <v>88</v>
      </c>
      <c r="L245" s="78"/>
      <c r="M245" s="314">
        <v>45</v>
      </c>
      <c r="N245" s="314"/>
      <c r="O245" s="388" t="s">
        <v>326</v>
      </c>
      <c r="P245" s="316"/>
      <c r="Q245" s="316"/>
      <c r="R245" s="316"/>
      <c r="S245" s="316"/>
      <c r="T245" s="79" t="s">
        <v>0</v>
      </c>
      <c r="U245" s="59">
        <v>0</v>
      </c>
      <c r="V245" s="60">
        <f>IFERROR(IF(U245="",0,CEILING((U245/$G245),1)*$G245),"")</f>
        <v>0</v>
      </c>
      <c r="W245" s="59">
        <v>0</v>
      </c>
      <c r="X245" s="60">
        <f>IFERROR(IF(W245="",0,CEILING((W245/$G245),1)*$G245),"")</f>
        <v>0</v>
      </c>
      <c r="Y245" s="59">
        <v>0</v>
      </c>
      <c r="Z245" s="60">
        <f>IFERROR(IF(Y245="",0,CEILING((Y245/$G245),1)*$G245),"")</f>
        <v>0</v>
      </c>
      <c r="AA245" s="59">
        <v>0</v>
      </c>
      <c r="AB245" s="60">
        <f>IFERROR(IF(AA245="",0,CEILING((AA245/$G245),1)*$G245),"")</f>
        <v>0</v>
      </c>
      <c r="AC245" s="61" t="str">
        <f>IF(IFERROR(ROUNDUP(V245/G245,0)*0.00651,0)+IFERROR(ROUNDUP(X245/G245,0)*0.00651,0)+IFERROR(ROUNDUP(Z245/G245,0)*0.00651,0)+IFERROR(ROUNDUP(AB245/G245,0)*0.00651,0)=0,"",IFERROR(ROUNDUP(V245/G245,0)*0.00651,0)+IFERROR(ROUNDUP(X245/G245,0)*0.00651,0)+IFERROR(ROUNDUP(Z245/G245,0)*0.00651,0)+IFERROR(ROUNDUP(AB245/G245,0)*0.00651,0))</f>
        <v/>
      </c>
      <c r="AD245" s="73" t="s">
        <v>57</v>
      </c>
      <c r="AE245" s="73" t="s">
        <v>57</v>
      </c>
      <c r="AF245" s="237" t="s">
        <v>327</v>
      </c>
      <c r="AG245" s="2"/>
      <c r="AH245" s="2"/>
      <c r="AI245" s="2"/>
      <c r="AJ245" s="2"/>
      <c r="AK245" s="2"/>
      <c r="AL245" s="56"/>
      <c r="AM245" s="56"/>
      <c r="AN245" s="56"/>
      <c r="AO245" s="2"/>
      <c r="AP245" s="2"/>
      <c r="AQ245" s="2"/>
      <c r="AR245" s="2"/>
      <c r="AS245" s="2"/>
      <c r="AT245" s="2"/>
      <c r="AU245" s="16"/>
      <c r="AV245" s="16"/>
      <c r="AW245" s="17"/>
      <c r="BB245" s="236" t="s">
        <v>65</v>
      </c>
      <c r="BO245" s="71">
        <f>IFERROR(U245*H245/G245,0)</f>
        <v>0</v>
      </c>
      <c r="BP245" s="71">
        <f>IFERROR(V245*H245/G245,0)</f>
        <v>0</v>
      </c>
      <c r="BQ245" s="71">
        <f>IFERROR(1/I245*(U245/G245),0)</f>
        <v>0</v>
      </c>
      <c r="BR245" s="71">
        <f>IFERROR(1/I245*(V245/G245),0)</f>
        <v>0</v>
      </c>
      <c r="BS245" s="71">
        <f>IFERROR(W245*H245/G245,0)</f>
        <v>0</v>
      </c>
      <c r="BT245" s="71">
        <f>IFERROR(X245*H245/G245,0)</f>
        <v>0</v>
      </c>
      <c r="BU245" s="71">
        <f>IFERROR(1/I245*(W245/G245),0)</f>
        <v>0</v>
      </c>
      <c r="BV245" s="71">
        <f>IFERROR(1/I245*(X245/G245),0)</f>
        <v>0</v>
      </c>
      <c r="BW245" s="71">
        <f>IFERROR(Y245*H245/G245,0)</f>
        <v>0</v>
      </c>
      <c r="BX245" s="71">
        <f>IFERROR(Z245*H245/G245,0)</f>
        <v>0</v>
      </c>
      <c r="BY245" s="71">
        <f>IFERROR(1/I245*(Y245/G245),0)</f>
        <v>0</v>
      </c>
      <c r="BZ245" s="71">
        <f>IFERROR(1/I245*(Z245/G245),0)</f>
        <v>0</v>
      </c>
      <c r="CA245" s="71">
        <f>IFERROR(AA245*H245/G245,0)</f>
        <v>0</v>
      </c>
      <c r="CB245" s="71">
        <f>IFERROR(AB245*H245/G245,0)</f>
        <v>0</v>
      </c>
      <c r="CC245" s="71">
        <f>IFERROR(1/I245*(AA245/G245),0)</f>
        <v>0</v>
      </c>
      <c r="CD245" s="71">
        <f>IFERROR(1/I245*(AB245/G245),0)</f>
        <v>0</v>
      </c>
    </row>
    <row r="246" spans="1:82" hidden="1" x14ac:dyDescent="0.2">
      <c r="A246" s="73" t="s">
        <v>328</v>
      </c>
      <c r="B246" s="74" t="s">
        <v>329</v>
      </c>
      <c r="C246" s="74">
        <v>4301051921</v>
      </c>
      <c r="D246" s="74">
        <v>4640242181226</v>
      </c>
      <c r="E246" s="75">
        <v>0.3</v>
      </c>
      <c r="F246" s="76">
        <v>6</v>
      </c>
      <c r="G246" s="75">
        <v>1.8</v>
      </c>
      <c r="H246" s="75">
        <v>2.052</v>
      </c>
      <c r="I246" s="77">
        <v>182</v>
      </c>
      <c r="J246" s="77" t="s">
        <v>86</v>
      </c>
      <c r="K246" s="78" t="s">
        <v>88</v>
      </c>
      <c r="L246" s="78"/>
      <c r="M246" s="314">
        <v>45</v>
      </c>
      <c r="N246" s="314"/>
      <c r="O246" s="389" t="s">
        <v>330</v>
      </c>
      <c r="P246" s="316"/>
      <c r="Q246" s="316"/>
      <c r="R246" s="316"/>
      <c r="S246" s="316"/>
      <c r="T246" s="79" t="s">
        <v>0</v>
      </c>
      <c r="U246" s="59">
        <v>0</v>
      </c>
      <c r="V246" s="60">
        <f>IFERROR(IF(U246="",0,CEILING((U246/$G246),1)*$G246),"")</f>
        <v>0</v>
      </c>
      <c r="W246" s="59">
        <v>0</v>
      </c>
      <c r="X246" s="60">
        <f>IFERROR(IF(W246="",0,CEILING((W246/$G246),1)*$G246),"")</f>
        <v>0</v>
      </c>
      <c r="Y246" s="59">
        <v>0</v>
      </c>
      <c r="Z246" s="60">
        <f>IFERROR(IF(Y246="",0,CEILING((Y246/$G246),1)*$G246),"")</f>
        <v>0</v>
      </c>
      <c r="AA246" s="59">
        <v>0</v>
      </c>
      <c r="AB246" s="60">
        <f>IFERROR(IF(AA246="",0,CEILING((AA246/$G246),1)*$G246),"")</f>
        <v>0</v>
      </c>
      <c r="AC246" s="61" t="str">
        <f>IF(IFERROR(ROUNDUP(V246/G246,0)*0.00651,0)+IFERROR(ROUNDUP(X246/G246,0)*0.00651,0)+IFERROR(ROUNDUP(Z246/G246,0)*0.00651,0)+IFERROR(ROUNDUP(AB246/G246,0)*0.00651,0)=0,"",IFERROR(ROUNDUP(V246/G246,0)*0.00651,0)+IFERROR(ROUNDUP(X246/G246,0)*0.00651,0)+IFERROR(ROUNDUP(Z246/G246,0)*0.00651,0)+IFERROR(ROUNDUP(AB246/G246,0)*0.00651,0))</f>
        <v/>
      </c>
      <c r="AD246" s="73" t="s">
        <v>57</v>
      </c>
      <c r="AE246" s="73" t="s">
        <v>57</v>
      </c>
      <c r="AF246" s="239" t="s">
        <v>331</v>
      </c>
      <c r="AG246" s="2"/>
      <c r="AH246" s="2"/>
      <c r="AI246" s="2"/>
      <c r="AJ246" s="2"/>
      <c r="AK246" s="2"/>
      <c r="AL246" s="56"/>
      <c r="AM246" s="56"/>
      <c r="AN246" s="56"/>
      <c r="AO246" s="2"/>
      <c r="AP246" s="2"/>
      <c r="AQ246" s="2"/>
      <c r="AR246" s="2"/>
      <c r="AS246" s="2"/>
      <c r="AT246" s="2"/>
      <c r="AU246" s="16"/>
      <c r="AV246" s="16"/>
      <c r="AW246" s="17"/>
      <c r="BB246" s="238" t="s">
        <v>65</v>
      </c>
      <c r="BO246" s="71">
        <f>IFERROR(U246*H246/G246,0)</f>
        <v>0</v>
      </c>
      <c r="BP246" s="71">
        <f>IFERROR(V246*H246/G246,0)</f>
        <v>0</v>
      </c>
      <c r="BQ246" s="71">
        <f>IFERROR(1/I246*(U246/G246),0)</f>
        <v>0</v>
      </c>
      <c r="BR246" s="71">
        <f>IFERROR(1/I246*(V246/G246),0)</f>
        <v>0</v>
      </c>
      <c r="BS246" s="71">
        <f>IFERROR(W246*H246/G246,0)</f>
        <v>0</v>
      </c>
      <c r="BT246" s="71">
        <f>IFERROR(X246*H246/G246,0)</f>
        <v>0</v>
      </c>
      <c r="BU246" s="71">
        <f>IFERROR(1/I246*(W246/G246),0)</f>
        <v>0</v>
      </c>
      <c r="BV246" s="71">
        <f>IFERROR(1/I246*(X246/G246),0)</f>
        <v>0</v>
      </c>
      <c r="BW246" s="71">
        <f>IFERROR(Y246*H246/G246,0)</f>
        <v>0</v>
      </c>
      <c r="BX246" s="71">
        <f>IFERROR(Z246*H246/G246,0)</f>
        <v>0</v>
      </c>
      <c r="BY246" s="71">
        <f>IFERROR(1/I246*(Y246/G246),0)</f>
        <v>0</v>
      </c>
      <c r="BZ246" s="71">
        <f>IFERROR(1/I246*(Z246/G246),0)</f>
        <v>0</v>
      </c>
      <c r="CA246" s="71">
        <f>IFERROR(AA246*H246/G246,0)</f>
        <v>0</v>
      </c>
      <c r="CB246" s="71">
        <f>IFERROR(AB246*H246/G246,0)</f>
        <v>0</v>
      </c>
      <c r="CC246" s="71">
        <f>IFERROR(1/I246*(AA246/G246),0)</f>
        <v>0</v>
      </c>
      <c r="CD246" s="71">
        <f>IFERROR(1/I246*(AB246/G246),0)</f>
        <v>0</v>
      </c>
    </row>
    <row r="247" spans="1:82" hidden="1" x14ac:dyDescent="0.2">
      <c r="A247" s="321"/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19" t="s">
        <v>43</v>
      </c>
      <c r="P247" s="320"/>
      <c r="Q247" s="320"/>
      <c r="R247" s="320"/>
      <c r="S247" s="320"/>
      <c r="T247" s="35" t="s">
        <v>42</v>
      </c>
      <c r="U247" s="45">
        <f>IFERROR(U245/G245,0)+IFERROR(U246/G246,0)</f>
        <v>0</v>
      </c>
      <c r="V247" s="45">
        <f>IFERROR(V245/G245,0)+IFERROR(V246/G246,0)</f>
        <v>0</v>
      </c>
      <c r="W247" s="45">
        <f>IFERROR(W245/G245,0)+IFERROR(W246/G246,0)</f>
        <v>0</v>
      </c>
      <c r="X247" s="45">
        <f>IFERROR(X245/G245,0)+IFERROR(X246/G246,0)</f>
        <v>0</v>
      </c>
      <c r="Y247" s="45">
        <f>IFERROR(Y245/G245,0)+IFERROR(Y246/G246,0)</f>
        <v>0</v>
      </c>
      <c r="Z247" s="45">
        <f>IFERROR(Z245/G245,0)+IFERROR(Z246/G246,0)</f>
        <v>0</v>
      </c>
      <c r="AA247" s="45">
        <f>IFERROR(AA245/G245,0)+IFERROR(AA246/G246,0)</f>
        <v>0</v>
      </c>
      <c r="AB247" s="45">
        <f>IFERROR(AB245/G245,0)+IFERROR(AB246/G246,0)</f>
        <v>0</v>
      </c>
      <c r="AC247" s="45">
        <f>IFERROR(IF(AC245="",0,AC245),0)+IFERROR(IF(AC246="",0,AC246),0)</f>
        <v>0</v>
      </c>
      <c r="AD247" s="3"/>
      <c r="AE247" s="66"/>
      <c r="AF247" s="3"/>
      <c r="AG247" s="3"/>
      <c r="AK247" s="3"/>
      <c r="AN247" s="55"/>
      <c r="AO247" s="3"/>
      <c r="AP247" s="3"/>
      <c r="AQ247" s="2"/>
      <c r="AR247" s="2"/>
      <c r="AS247" s="2"/>
      <c r="AT247" s="2"/>
      <c r="AU247" s="16"/>
      <c r="AV247" s="16"/>
      <c r="AW247" s="17"/>
    </row>
    <row r="248" spans="1:82" hidden="1" x14ac:dyDescent="0.2">
      <c r="A248" s="321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19" t="s">
        <v>43</v>
      </c>
      <c r="P248" s="320"/>
      <c r="Q248" s="320"/>
      <c r="R248" s="320"/>
      <c r="S248" s="320"/>
      <c r="T248" s="35" t="s">
        <v>0</v>
      </c>
      <c r="U248" s="45">
        <f t="shared" ref="U248:AB248" si="62">IFERROR(SUM(U245:U246),0)</f>
        <v>0</v>
      </c>
      <c r="V248" s="45">
        <f t="shared" si="62"/>
        <v>0</v>
      </c>
      <c r="W248" s="45">
        <f t="shared" si="62"/>
        <v>0</v>
      </c>
      <c r="X248" s="45">
        <f t="shared" si="62"/>
        <v>0</v>
      </c>
      <c r="Y248" s="45">
        <f t="shared" si="62"/>
        <v>0</v>
      </c>
      <c r="Z248" s="45">
        <f t="shared" si="62"/>
        <v>0</v>
      </c>
      <c r="AA248" s="45">
        <f t="shared" si="62"/>
        <v>0</v>
      </c>
      <c r="AB248" s="45">
        <f t="shared" si="62"/>
        <v>0</v>
      </c>
      <c r="AC248" s="45" t="s">
        <v>57</v>
      </c>
      <c r="AD248" s="3"/>
      <c r="AE248" s="66"/>
      <c r="AF248" s="3"/>
      <c r="AG248" s="3"/>
      <c r="AK248" s="3"/>
      <c r="AN248" s="55"/>
      <c r="AO248" s="3"/>
      <c r="AP248" s="3"/>
      <c r="AQ248" s="2"/>
      <c r="AR248" s="2"/>
      <c r="AS248" s="2"/>
      <c r="AT248" s="2"/>
      <c r="AU248" s="16"/>
      <c r="AV248" s="16"/>
      <c r="AW248" s="17"/>
    </row>
    <row r="249" spans="1:82" ht="15" hidden="1" x14ac:dyDescent="0.25">
      <c r="A249" s="308" t="s">
        <v>332</v>
      </c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  <c r="AA249" s="305"/>
      <c r="AB249" s="305"/>
      <c r="AC249" s="305"/>
      <c r="AD249" s="305"/>
      <c r="AE249" s="306"/>
      <c r="AF249" s="310"/>
      <c r="AG249" s="2"/>
      <c r="AH249" s="2"/>
      <c r="AI249" s="2"/>
      <c r="AJ249" s="2"/>
      <c r="AK249" s="56"/>
      <c r="AL249" s="56"/>
      <c r="AM249" s="56"/>
      <c r="AN249" s="2"/>
      <c r="AO249" s="2"/>
      <c r="AP249" s="2"/>
      <c r="AQ249" s="2"/>
      <c r="AR249" s="2"/>
    </row>
    <row r="250" spans="1:82" ht="15" hidden="1" x14ac:dyDescent="0.25">
      <c r="A250" s="311" t="s">
        <v>94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09"/>
      <c r="Y250" s="309"/>
      <c r="Z250" s="309"/>
      <c r="AA250" s="305"/>
      <c r="AB250" s="305"/>
      <c r="AC250" s="305"/>
      <c r="AD250" s="305"/>
      <c r="AE250" s="306"/>
      <c r="AF250" s="313"/>
      <c r="AG250" s="2"/>
      <c r="AH250" s="2"/>
      <c r="AI250" s="2"/>
      <c r="AJ250" s="2"/>
      <c r="AK250" s="56"/>
      <c r="AL250" s="56"/>
      <c r="AM250" s="56"/>
      <c r="AN250" s="2"/>
      <c r="AO250" s="2"/>
      <c r="AP250" s="2"/>
      <c r="AQ250" s="2"/>
      <c r="AR250" s="2"/>
    </row>
    <row r="251" spans="1:82" hidden="1" x14ac:dyDescent="0.2">
      <c r="A251" s="73" t="s">
        <v>333</v>
      </c>
      <c r="B251" s="74" t="s">
        <v>334</v>
      </c>
      <c r="C251" s="74">
        <v>4301011548</v>
      </c>
      <c r="D251" s="74">
        <v>4640242180052</v>
      </c>
      <c r="E251" s="75">
        <v>1.5</v>
      </c>
      <c r="F251" s="76">
        <v>8</v>
      </c>
      <c r="G251" s="75">
        <v>12</v>
      </c>
      <c r="H251" s="75">
        <v>12.435</v>
      </c>
      <c r="I251" s="77">
        <v>64</v>
      </c>
      <c r="J251" s="77" t="s">
        <v>133</v>
      </c>
      <c r="K251" s="78" t="s">
        <v>97</v>
      </c>
      <c r="L251" s="78"/>
      <c r="M251" s="314">
        <v>55</v>
      </c>
      <c r="N251" s="314"/>
      <c r="O251" s="390" t="s">
        <v>335</v>
      </c>
      <c r="P251" s="316"/>
      <c r="Q251" s="316"/>
      <c r="R251" s="316"/>
      <c r="S251" s="316"/>
      <c r="T251" s="79" t="s">
        <v>0</v>
      </c>
      <c r="U251" s="59">
        <v>0</v>
      </c>
      <c r="V251" s="60">
        <f>IFERROR(IF(U251="",0,CEILING((U251/$G251),1)*$G251),"")</f>
        <v>0</v>
      </c>
      <c r="W251" s="59">
        <v>0</v>
      </c>
      <c r="X251" s="60">
        <f>IFERROR(IF(W251="",0,CEILING((W251/$G251),1)*$G251),"")</f>
        <v>0</v>
      </c>
      <c r="Y251" s="59">
        <v>0</v>
      </c>
      <c r="Z251" s="60">
        <f>IFERROR(IF(Y251="",0,CEILING((Y251/$G251),1)*$G251),"")</f>
        <v>0</v>
      </c>
      <c r="AA251" s="59">
        <v>0</v>
      </c>
      <c r="AB251" s="60">
        <f>IFERROR(IF(AA251="",0,CEILING((AA251/$G251),1)*$G251),"")</f>
        <v>0</v>
      </c>
      <c r="AC251" s="61" t="str">
        <f>IF(IFERROR(ROUNDUP(V251/G251,0)*0.01898,0)+IFERROR(ROUNDUP(X251/G251,0)*0.01898,0)+IFERROR(ROUNDUP(Z251/G251,0)*0.01898,0)+IFERROR(ROUNDUP(AB251/G251,0)*0.01898,0)=0,"",IFERROR(ROUNDUP(V251/G251,0)*0.01898,0)+IFERROR(ROUNDUP(X251/G251,0)*0.01898,0)+IFERROR(ROUNDUP(Z251/G251,0)*0.01898,0)+IFERROR(ROUNDUP(AB251/G251,0)*0.01898,0))</f>
        <v/>
      </c>
      <c r="AD251" s="73" t="s">
        <v>57</v>
      </c>
      <c r="AE251" s="73" t="s">
        <v>57</v>
      </c>
      <c r="AF251" s="241" t="s">
        <v>336</v>
      </c>
      <c r="AG251" s="2"/>
      <c r="AH251" s="2"/>
      <c r="AI251" s="2"/>
      <c r="AJ251" s="2"/>
      <c r="AK251" s="2"/>
      <c r="AL251" s="56"/>
      <c r="AM251" s="56"/>
      <c r="AN251" s="56"/>
      <c r="AO251" s="2"/>
      <c r="AP251" s="2"/>
      <c r="AQ251" s="2"/>
      <c r="AR251" s="2"/>
      <c r="AS251" s="2"/>
      <c r="AT251" s="2"/>
      <c r="AU251" s="16"/>
      <c r="AV251" s="16"/>
      <c r="AW251" s="17"/>
      <c r="BB251" s="240" t="s">
        <v>65</v>
      </c>
      <c r="BO251" s="71">
        <f>IFERROR(U251*H251/G251,0)</f>
        <v>0</v>
      </c>
      <c r="BP251" s="71">
        <f>IFERROR(V251*H251/G251,0)</f>
        <v>0</v>
      </c>
      <c r="BQ251" s="71">
        <f>IFERROR(1/I251*(U251/G251),0)</f>
        <v>0</v>
      </c>
      <c r="BR251" s="71">
        <f>IFERROR(1/I251*(V251/G251),0)</f>
        <v>0</v>
      </c>
      <c r="BS251" s="71">
        <f>IFERROR(W251*H251/G251,0)</f>
        <v>0</v>
      </c>
      <c r="BT251" s="71">
        <f>IFERROR(X251*H251/G251,0)</f>
        <v>0</v>
      </c>
      <c r="BU251" s="71">
        <f>IFERROR(1/I251*(W251/G251),0)</f>
        <v>0</v>
      </c>
      <c r="BV251" s="71">
        <f>IFERROR(1/I251*(X251/G251),0)</f>
        <v>0</v>
      </c>
      <c r="BW251" s="71">
        <f>IFERROR(Y251*H251/G251,0)</f>
        <v>0</v>
      </c>
      <c r="BX251" s="71">
        <f>IFERROR(Z251*H251/G251,0)</f>
        <v>0</v>
      </c>
      <c r="BY251" s="71">
        <f>IFERROR(1/I251*(Y251/G251),0)</f>
        <v>0</v>
      </c>
      <c r="BZ251" s="71">
        <f>IFERROR(1/I251*(Z251/G251),0)</f>
        <v>0</v>
      </c>
      <c r="CA251" s="71">
        <f>IFERROR(AA251*H251/G251,0)</f>
        <v>0</v>
      </c>
      <c r="CB251" s="71">
        <f>IFERROR(AB251*H251/G251,0)</f>
        <v>0</v>
      </c>
      <c r="CC251" s="71">
        <f>IFERROR(1/I251*(AA251/G251),0)</f>
        <v>0</v>
      </c>
      <c r="CD251" s="71">
        <f>IFERROR(1/I251*(AB251/G251),0)</f>
        <v>0</v>
      </c>
    </row>
    <row r="252" spans="1:82" hidden="1" x14ac:dyDescent="0.2">
      <c r="A252" s="73" t="s">
        <v>337</v>
      </c>
      <c r="B252" s="74" t="s">
        <v>338</v>
      </c>
      <c r="C252" s="74">
        <v>4301011595</v>
      </c>
      <c r="D252" s="74">
        <v>4640242180601</v>
      </c>
      <c r="E252" s="75">
        <v>1.5</v>
      </c>
      <c r="F252" s="76">
        <v>8</v>
      </c>
      <c r="G252" s="75">
        <v>12</v>
      </c>
      <c r="H252" s="75">
        <v>12.435</v>
      </c>
      <c r="I252" s="77">
        <v>64</v>
      </c>
      <c r="J252" s="77" t="s">
        <v>133</v>
      </c>
      <c r="K252" s="78" t="s">
        <v>97</v>
      </c>
      <c r="L252" s="78"/>
      <c r="M252" s="314">
        <v>55</v>
      </c>
      <c r="N252" s="314"/>
      <c r="O252" s="391" t="s">
        <v>339</v>
      </c>
      <c r="P252" s="316"/>
      <c r="Q252" s="316"/>
      <c r="R252" s="316"/>
      <c r="S252" s="316"/>
      <c r="T252" s="79" t="s">
        <v>0</v>
      </c>
      <c r="U252" s="59">
        <v>0</v>
      </c>
      <c r="V252" s="60">
        <f>IFERROR(IF(U252="",0,CEILING((U252/$G252),1)*$G252),"")</f>
        <v>0</v>
      </c>
      <c r="W252" s="59">
        <v>0</v>
      </c>
      <c r="X252" s="60">
        <f>IFERROR(IF(W252="",0,CEILING((W252/$G252),1)*$G252),"")</f>
        <v>0</v>
      </c>
      <c r="Y252" s="59">
        <v>0</v>
      </c>
      <c r="Z252" s="60">
        <f>IFERROR(IF(Y252="",0,CEILING((Y252/$G252),1)*$G252),"")</f>
        <v>0</v>
      </c>
      <c r="AA252" s="59">
        <v>0</v>
      </c>
      <c r="AB252" s="60">
        <f>IFERROR(IF(AA252="",0,CEILING((AA252/$G252),1)*$G252),"")</f>
        <v>0</v>
      </c>
      <c r="AC252" s="61" t="str">
        <f>IF(IFERROR(ROUNDUP(V252/G252,0)*0.01898,0)+IFERROR(ROUNDUP(X252/G252,0)*0.01898,0)+IFERROR(ROUNDUP(Z252/G252,0)*0.01898,0)+IFERROR(ROUNDUP(AB252/G252,0)*0.01898,0)=0,"",IFERROR(ROUNDUP(V252/G252,0)*0.01898,0)+IFERROR(ROUNDUP(X252/G252,0)*0.01898,0)+IFERROR(ROUNDUP(Z252/G252,0)*0.01898,0)+IFERROR(ROUNDUP(AB252/G252,0)*0.01898,0))</f>
        <v/>
      </c>
      <c r="AD252" s="73" t="s">
        <v>57</v>
      </c>
      <c r="AE252" s="73" t="s">
        <v>57</v>
      </c>
      <c r="AF252" s="243" t="s">
        <v>340</v>
      </c>
      <c r="AG252" s="2"/>
      <c r="AH252" s="2"/>
      <c r="AI252" s="2"/>
      <c r="AJ252" s="2"/>
      <c r="AK252" s="2"/>
      <c r="AL252" s="56"/>
      <c r="AM252" s="56"/>
      <c r="AN252" s="56"/>
      <c r="AO252" s="2"/>
      <c r="AP252" s="2"/>
      <c r="AQ252" s="2"/>
      <c r="AR252" s="2"/>
      <c r="AS252" s="2"/>
      <c r="AT252" s="2"/>
      <c r="AU252" s="16"/>
      <c r="AV252" s="16"/>
      <c r="AW252" s="17"/>
      <c r="BB252" s="242" t="s">
        <v>65</v>
      </c>
      <c r="BO252" s="71">
        <f>IFERROR(U252*H252/G252,0)</f>
        <v>0</v>
      </c>
      <c r="BP252" s="71">
        <f>IFERROR(V252*H252/G252,0)</f>
        <v>0</v>
      </c>
      <c r="BQ252" s="71">
        <f>IFERROR(1/I252*(U252/G252),0)</f>
        <v>0</v>
      </c>
      <c r="BR252" s="71">
        <f>IFERROR(1/I252*(V252/G252),0)</f>
        <v>0</v>
      </c>
      <c r="BS252" s="71">
        <f>IFERROR(W252*H252/G252,0)</f>
        <v>0</v>
      </c>
      <c r="BT252" s="71">
        <f>IFERROR(X252*H252/G252,0)</f>
        <v>0</v>
      </c>
      <c r="BU252" s="71">
        <f>IFERROR(1/I252*(W252/G252),0)</f>
        <v>0</v>
      </c>
      <c r="BV252" s="71">
        <f>IFERROR(1/I252*(X252/G252),0)</f>
        <v>0</v>
      </c>
      <c r="BW252" s="71">
        <f>IFERROR(Y252*H252/G252,0)</f>
        <v>0</v>
      </c>
      <c r="BX252" s="71">
        <f>IFERROR(Z252*H252/G252,0)</f>
        <v>0</v>
      </c>
      <c r="BY252" s="71">
        <f>IFERROR(1/I252*(Y252/G252),0)</f>
        <v>0</v>
      </c>
      <c r="BZ252" s="71">
        <f>IFERROR(1/I252*(Z252/G252),0)</f>
        <v>0</v>
      </c>
      <c r="CA252" s="71">
        <f>IFERROR(AA252*H252/G252,0)</f>
        <v>0</v>
      </c>
      <c r="CB252" s="71">
        <f>IFERROR(AB252*H252/G252,0)</f>
        <v>0</v>
      </c>
      <c r="CC252" s="71">
        <f>IFERROR(1/I252*(AA252/G252),0)</f>
        <v>0</v>
      </c>
      <c r="CD252" s="71">
        <f>IFERROR(1/I252*(AB252/G252),0)</f>
        <v>0</v>
      </c>
    </row>
    <row r="253" spans="1:82" hidden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19" t="s">
        <v>43</v>
      </c>
      <c r="P253" s="320"/>
      <c r="Q253" s="320"/>
      <c r="R253" s="320"/>
      <c r="S253" s="320"/>
      <c r="T253" s="35" t="s">
        <v>42</v>
      </c>
      <c r="U253" s="45">
        <f>IFERROR(U251/G251,0)+IFERROR(U252/G252,0)</f>
        <v>0</v>
      </c>
      <c r="V253" s="45">
        <f>IFERROR(V251/G251,0)+IFERROR(V252/G252,0)</f>
        <v>0</v>
      </c>
      <c r="W253" s="45">
        <f>IFERROR(W251/G251,0)+IFERROR(W252/G252,0)</f>
        <v>0</v>
      </c>
      <c r="X253" s="45">
        <f>IFERROR(X251/G251,0)+IFERROR(X252/G252,0)</f>
        <v>0</v>
      </c>
      <c r="Y253" s="45">
        <f>IFERROR(Y251/G251,0)+IFERROR(Y252/G252,0)</f>
        <v>0</v>
      </c>
      <c r="Z253" s="45">
        <f>IFERROR(Z251/G251,0)+IFERROR(Z252/G252,0)</f>
        <v>0</v>
      </c>
      <c r="AA253" s="45">
        <f>IFERROR(AA251/G251,0)+IFERROR(AA252/G252,0)</f>
        <v>0</v>
      </c>
      <c r="AB253" s="45">
        <f>IFERROR(AB251/G251,0)+IFERROR(AB252/G252,0)</f>
        <v>0</v>
      </c>
      <c r="AC253" s="45">
        <f>IFERROR(IF(AC251="",0,AC251),0)+IFERROR(IF(AC252="",0,AC252),0)</f>
        <v>0</v>
      </c>
      <c r="AD253" s="3"/>
      <c r="AE253" s="66"/>
      <c r="AF253" s="3"/>
      <c r="AG253" s="3"/>
      <c r="AK253" s="3"/>
      <c r="AN253" s="55"/>
      <c r="AO253" s="3"/>
      <c r="AP253" s="3"/>
      <c r="AQ253" s="2"/>
      <c r="AR253" s="2"/>
      <c r="AS253" s="2"/>
      <c r="AT253" s="2"/>
      <c r="AU253" s="16"/>
      <c r="AV253" s="16"/>
      <c r="AW253" s="17"/>
    </row>
    <row r="254" spans="1:82" hidden="1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19" t="s">
        <v>43</v>
      </c>
      <c r="P254" s="320"/>
      <c r="Q254" s="320"/>
      <c r="R254" s="320"/>
      <c r="S254" s="320"/>
      <c r="T254" s="35" t="s">
        <v>0</v>
      </c>
      <c r="U254" s="45">
        <f t="shared" ref="U254:AB254" si="63">IFERROR(SUM(U251:U252),0)</f>
        <v>0</v>
      </c>
      <c r="V254" s="45">
        <f t="shared" si="63"/>
        <v>0</v>
      </c>
      <c r="W254" s="45">
        <f t="shared" si="63"/>
        <v>0</v>
      </c>
      <c r="X254" s="45">
        <f t="shared" si="63"/>
        <v>0</v>
      </c>
      <c r="Y254" s="45">
        <f t="shared" si="63"/>
        <v>0</v>
      </c>
      <c r="Z254" s="45">
        <f t="shared" si="63"/>
        <v>0</v>
      </c>
      <c r="AA254" s="45">
        <f t="shared" si="63"/>
        <v>0</v>
      </c>
      <c r="AB254" s="45">
        <f t="shared" si="63"/>
        <v>0</v>
      </c>
      <c r="AC254" s="45" t="s">
        <v>57</v>
      </c>
      <c r="AD254" s="3"/>
      <c r="AE254" s="66"/>
      <c r="AF254" s="3"/>
      <c r="AG254" s="3"/>
      <c r="AK254" s="3"/>
      <c r="AN254" s="55"/>
      <c r="AO254" s="3"/>
      <c r="AP254" s="3"/>
      <c r="AQ254" s="2"/>
      <c r="AR254" s="2"/>
      <c r="AS254" s="2"/>
      <c r="AT254" s="2"/>
      <c r="AU254" s="16"/>
      <c r="AV254" s="16"/>
      <c r="AW254" s="17"/>
    </row>
    <row r="255" spans="1:82" ht="15" hidden="1" x14ac:dyDescent="0.25">
      <c r="A255" s="311" t="s">
        <v>104</v>
      </c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  <c r="R255" s="312"/>
      <c r="S255" s="312"/>
      <c r="T255" s="312"/>
      <c r="U255" s="312"/>
      <c r="V255" s="312"/>
      <c r="W255" s="312"/>
      <c r="X255" s="309"/>
      <c r="Y255" s="309"/>
      <c r="Z255" s="309"/>
      <c r="AA255" s="305"/>
      <c r="AB255" s="305"/>
      <c r="AC255" s="305"/>
      <c r="AD255" s="305"/>
      <c r="AE255" s="306"/>
      <c r="AF255" s="313"/>
      <c r="AG255" s="2"/>
      <c r="AH255" s="2"/>
      <c r="AI255" s="2"/>
      <c r="AJ255" s="2"/>
      <c r="AK255" s="56"/>
      <c r="AL255" s="56"/>
      <c r="AM255" s="56"/>
      <c r="AN255" s="2"/>
      <c r="AO255" s="2"/>
      <c r="AP255" s="2"/>
      <c r="AQ255" s="2"/>
      <c r="AR255" s="2"/>
    </row>
    <row r="256" spans="1:82" hidden="1" x14ac:dyDescent="0.2">
      <c r="A256" s="73" t="s">
        <v>341</v>
      </c>
      <c r="B256" s="74" t="s">
        <v>342</v>
      </c>
      <c r="C256" s="74">
        <v>4301031312</v>
      </c>
      <c r="D256" s="74">
        <v>4640242180083</v>
      </c>
      <c r="E256" s="75">
        <v>0.7</v>
      </c>
      <c r="F256" s="76">
        <v>6</v>
      </c>
      <c r="G256" s="75">
        <v>4.2</v>
      </c>
      <c r="H256" s="75">
        <v>4.41</v>
      </c>
      <c r="I256" s="77">
        <v>132</v>
      </c>
      <c r="J256" s="77" t="s">
        <v>98</v>
      </c>
      <c r="K256" s="78" t="s">
        <v>107</v>
      </c>
      <c r="L256" s="78"/>
      <c r="M256" s="314">
        <v>40</v>
      </c>
      <c r="N256" s="314"/>
      <c r="O256" s="392" t="s">
        <v>343</v>
      </c>
      <c r="P256" s="316"/>
      <c r="Q256" s="316"/>
      <c r="R256" s="316"/>
      <c r="S256" s="316"/>
      <c r="T256" s="79" t="s">
        <v>0</v>
      </c>
      <c r="U256" s="59">
        <v>0</v>
      </c>
      <c r="V256" s="60">
        <f>IFERROR(IF(U256="",0,CEILING((U256/$G256),1)*$G256),"")</f>
        <v>0</v>
      </c>
      <c r="W256" s="59">
        <v>0</v>
      </c>
      <c r="X256" s="60">
        <f>IFERROR(IF(W256="",0,CEILING((W256/$G256),1)*$G256),"")</f>
        <v>0</v>
      </c>
      <c r="Y256" s="59">
        <v>0</v>
      </c>
      <c r="Z256" s="60">
        <f>IFERROR(IF(Y256="",0,CEILING((Y256/$G256),1)*$G256),"")</f>
        <v>0</v>
      </c>
      <c r="AA256" s="59">
        <v>0</v>
      </c>
      <c r="AB256" s="60">
        <f>IFERROR(IF(AA256="",0,CEILING((AA256/$G256),1)*$G256),"")</f>
        <v>0</v>
      </c>
      <c r="AC256" s="61" t="str">
        <f>IF(IFERROR(ROUNDUP(V256/G256,0)*0.00902,0)+IFERROR(ROUNDUP(X256/G256,0)*0.00902,0)+IFERROR(ROUNDUP(Z256/G256,0)*0.00902,0)+IFERROR(ROUNDUP(AB256/G256,0)*0.00902,0)=0,"",IFERROR(ROUNDUP(V256/G256,0)*0.00902,0)+IFERROR(ROUNDUP(X256/G256,0)*0.00902,0)+IFERROR(ROUNDUP(Z256/G256,0)*0.00902,0)+IFERROR(ROUNDUP(AB256/G256,0)*0.00902,0))</f>
        <v/>
      </c>
      <c r="AD256" s="73" t="s">
        <v>57</v>
      </c>
      <c r="AE256" s="73" t="s">
        <v>57</v>
      </c>
      <c r="AF256" s="245" t="s">
        <v>344</v>
      </c>
      <c r="AG256" s="2"/>
      <c r="AH256" s="2"/>
      <c r="AI256" s="2"/>
      <c r="AJ256" s="2"/>
      <c r="AK256" s="2"/>
      <c r="AL256" s="56"/>
      <c r="AM256" s="56"/>
      <c r="AN256" s="56"/>
      <c r="AO256" s="2"/>
      <c r="AP256" s="2"/>
      <c r="AQ256" s="2"/>
      <c r="AR256" s="2"/>
      <c r="AS256" s="2"/>
      <c r="AT256" s="2"/>
      <c r="AU256" s="16"/>
      <c r="AV256" s="16"/>
      <c r="AW256" s="17"/>
      <c r="BB256" s="244" t="s">
        <v>65</v>
      </c>
      <c r="BO256" s="71">
        <f>IFERROR(U256*H256/G256,0)</f>
        <v>0</v>
      </c>
      <c r="BP256" s="71">
        <f>IFERROR(V256*H256/G256,0)</f>
        <v>0</v>
      </c>
      <c r="BQ256" s="71">
        <f>IFERROR(1/I256*(U256/G256),0)</f>
        <v>0</v>
      </c>
      <c r="BR256" s="71">
        <f>IFERROR(1/I256*(V256/G256),0)</f>
        <v>0</v>
      </c>
      <c r="BS256" s="71">
        <f>IFERROR(W256*H256/G256,0)</f>
        <v>0</v>
      </c>
      <c r="BT256" s="71">
        <f>IFERROR(X256*H256/G256,0)</f>
        <v>0</v>
      </c>
      <c r="BU256" s="71">
        <f>IFERROR(1/I256*(W256/G256),0)</f>
        <v>0</v>
      </c>
      <c r="BV256" s="71">
        <f>IFERROR(1/I256*(X256/G256),0)</f>
        <v>0</v>
      </c>
      <c r="BW256" s="71">
        <f>IFERROR(Y256*H256/G256,0)</f>
        <v>0</v>
      </c>
      <c r="BX256" s="71">
        <f>IFERROR(Z256*H256/G256,0)</f>
        <v>0</v>
      </c>
      <c r="BY256" s="71">
        <f>IFERROR(1/I256*(Y256/G256),0)</f>
        <v>0</v>
      </c>
      <c r="BZ256" s="71">
        <f>IFERROR(1/I256*(Z256/G256),0)</f>
        <v>0</v>
      </c>
      <c r="CA256" s="71">
        <f>IFERROR(AA256*H256/G256,0)</f>
        <v>0</v>
      </c>
      <c r="CB256" s="71">
        <f>IFERROR(AB256*H256/G256,0)</f>
        <v>0</v>
      </c>
      <c r="CC256" s="71">
        <f>IFERROR(1/I256*(AA256/G256),0)</f>
        <v>0</v>
      </c>
      <c r="CD256" s="71">
        <f>IFERROR(1/I256*(AB256/G256),0)</f>
        <v>0</v>
      </c>
    </row>
    <row r="257" spans="1:82" hidden="1" x14ac:dyDescent="0.2">
      <c r="A257" s="73" t="s">
        <v>345</v>
      </c>
      <c r="B257" s="74" t="s">
        <v>346</v>
      </c>
      <c r="C257" s="74">
        <v>4301031321</v>
      </c>
      <c r="D257" s="74">
        <v>4640242180076</v>
      </c>
      <c r="E257" s="75">
        <v>0.7</v>
      </c>
      <c r="F257" s="76">
        <v>6</v>
      </c>
      <c r="G257" s="75">
        <v>4.2</v>
      </c>
      <c r="H257" s="75">
        <v>4.41</v>
      </c>
      <c r="I257" s="77">
        <v>132</v>
      </c>
      <c r="J257" s="77" t="s">
        <v>98</v>
      </c>
      <c r="K257" s="78" t="s">
        <v>107</v>
      </c>
      <c r="L257" s="78"/>
      <c r="M257" s="314">
        <v>40</v>
      </c>
      <c r="N257" s="314"/>
      <c r="O257" s="393" t="s">
        <v>347</v>
      </c>
      <c r="P257" s="316"/>
      <c r="Q257" s="316"/>
      <c r="R257" s="316"/>
      <c r="S257" s="316"/>
      <c r="T257" s="79" t="s">
        <v>0</v>
      </c>
      <c r="U257" s="59">
        <v>0</v>
      </c>
      <c r="V257" s="60">
        <f>IFERROR(IF(U257="",0,CEILING((U257/$G257),1)*$G257),"")</f>
        <v>0</v>
      </c>
      <c r="W257" s="59">
        <v>0</v>
      </c>
      <c r="X257" s="60">
        <f>IFERROR(IF(W257="",0,CEILING((W257/$G257),1)*$G257),"")</f>
        <v>0</v>
      </c>
      <c r="Y257" s="59">
        <v>0</v>
      </c>
      <c r="Z257" s="60">
        <f>IFERROR(IF(Y257="",0,CEILING((Y257/$G257),1)*$G257),"")</f>
        <v>0</v>
      </c>
      <c r="AA257" s="59">
        <v>0</v>
      </c>
      <c r="AB257" s="60">
        <f>IFERROR(IF(AA257="",0,CEILING((AA257/$G257),1)*$G257),"")</f>
        <v>0</v>
      </c>
      <c r="AC257" s="61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3" t="s">
        <v>57</v>
      </c>
      <c r="AE257" s="73" t="s">
        <v>57</v>
      </c>
      <c r="AF257" s="247" t="s">
        <v>348</v>
      </c>
      <c r="AG257" s="2"/>
      <c r="AH257" s="2"/>
      <c r="AI257" s="2"/>
      <c r="AJ257" s="2"/>
      <c r="AK257" s="2"/>
      <c r="AL257" s="56"/>
      <c r="AM257" s="56"/>
      <c r="AN257" s="56"/>
      <c r="AO257" s="2"/>
      <c r="AP257" s="2"/>
      <c r="AQ257" s="2"/>
      <c r="AR257" s="2"/>
      <c r="AS257" s="2"/>
      <c r="AT257" s="2"/>
      <c r="AU257" s="16"/>
      <c r="AV257" s="16"/>
      <c r="AW257" s="17"/>
      <c r="BB257" s="246" t="s">
        <v>65</v>
      </c>
      <c r="BO257" s="71">
        <f>IFERROR(U257*H257/G257,0)</f>
        <v>0</v>
      </c>
      <c r="BP257" s="71">
        <f>IFERROR(V257*H257/G257,0)</f>
        <v>0</v>
      </c>
      <c r="BQ257" s="71">
        <f>IFERROR(1/I257*(U257/G257),0)</f>
        <v>0</v>
      </c>
      <c r="BR257" s="71">
        <f>IFERROR(1/I257*(V257/G257),0)</f>
        <v>0</v>
      </c>
      <c r="BS257" s="71">
        <f>IFERROR(W257*H257/G257,0)</f>
        <v>0</v>
      </c>
      <c r="BT257" s="71">
        <f>IFERROR(X257*H257/G257,0)</f>
        <v>0</v>
      </c>
      <c r="BU257" s="71">
        <f>IFERROR(1/I257*(W257/G257),0)</f>
        <v>0</v>
      </c>
      <c r="BV257" s="71">
        <f>IFERROR(1/I257*(X257/G257),0)</f>
        <v>0</v>
      </c>
      <c r="BW257" s="71">
        <f>IFERROR(Y257*H257/G257,0)</f>
        <v>0</v>
      </c>
      <c r="BX257" s="71">
        <f>IFERROR(Z257*H257/G257,0)</f>
        <v>0</v>
      </c>
      <c r="BY257" s="71">
        <f>IFERROR(1/I257*(Y257/G257),0)</f>
        <v>0</v>
      </c>
      <c r="BZ257" s="71">
        <f>IFERROR(1/I257*(Z257/G257),0)</f>
        <v>0</v>
      </c>
      <c r="CA257" s="71">
        <f>IFERROR(AA257*H257/G257,0)</f>
        <v>0</v>
      </c>
      <c r="CB257" s="71">
        <f>IFERROR(AB257*H257/G257,0)</f>
        <v>0</v>
      </c>
      <c r="CC257" s="71">
        <f>IFERROR(1/I257*(AA257/G257),0)</f>
        <v>0</v>
      </c>
      <c r="CD257" s="71">
        <f>IFERROR(1/I257*(AB257/G257),0)</f>
        <v>0</v>
      </c>
    </row>
    <row r="258" spans="1:82" hidden="1" x14ac:dyDescent="0.2">
      <c r="A258" s="321"/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19" t="s">
        <v>43</v>
      </c>
      <c r="P258" s="320"/>
      <c r="Q258" s="320"/>
      <c r="R258" s="320"/>
      <c r="S258" s="320"/>
      <c r="T258" s="35" t="s">
        <v>42</v>
      </c>
      <c r="U258" s="45">
        <f>IFERROR(U256/G256,0)+IFERROR(U257/G257,0)</f>
        <v>0</v>
      </c>
      <c r="V258" s="45">
        <f>IFERROR(V256/G256,0)+IFERROR(V257/G257,0)</f>
        <v>0</v>
      </c>
      <c r="W258" s="45">
        <f>IFERROR(W256/G256,0)+IFERROR(W257/G257,0)</f>
        <v>0</v>
      </c>
      <c r="X258" s="45">
        <f>IFERROR(X256/G256,0)+IFERROR(X257/G257,0)</f>
        <v>0</v>
      </c>
      <c r="Y258" s="45">
        <f>IFERROR(Y256/G256,0)+IFERROR(Y257/G257,0)</f>
        <v>0</v>
      </c>
      <c r="Z258" s="45">
        <f>IFERROR(Z256/G256,0)+IFERROR(Z257/G257,0)</f>
        <v>0</v>
      </c>
      <c r="AA258" s="45">
        <f>IFERROR(AA256/G256,0)+IFERROR(AA257/G257,0)</f>
        <v>0</v>
      </c>
      <c r="AB258" s="45">
        <f>IFERROR(AB256/G256,0)+IFERROR(AB257/G257,0)</f>
        <v>0</v>
      </c>
      <c r="AC258" s="45">
        <f>IFERROR(IF(AC256="",0,AC256),0)+IFERROR(IF(AC257="",0,AC257),0)</f>
        <v>0</v>
      </c>
      <c r="AD258" s="3"/>
      <c r="AE258" s="66"/>
      <c r="AF258" s="3"/>
      <c r="AG258" s="3"/>
      <c r="AK258" s="3"/>
      <c r="AN258" s="55"/>
      <c r="AO258" s="3"/>
      <c r="AP258" s="3"/>
      <c r="AQ258" s="2"/>
      <c r="AR258" s="2"/>
      <c r="AS258" s="2"/>
      <c r="AT258" s="2"/>
      <c r="AU258" s="16"/>
      <c r="AV258" s="16"/>
      <c r="AW258" s="17"/>
    </row>
    <row r="259" spans="1:82" hidden="1" x14ac:dyDescent="0.2">
      <c r="A259" s="321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1"/>
      <c r="M259" s="321"/>
      <c r="N259" s="321"/>
      <c r="O259" s="319" t="s">
        <v>43</v>
      </c>
      <c r="P259" s="320"/>
      <c r="Q259" s="320"/>
      <c r="R259" s="320"/>
      <c r="S259" s="320"/>
      <c r="T259" s="35" t="s">
        <v>0</v>
      </c>
      <c r="U259" s="45">
        <f t="shared" ref="U259:AB259" si="64">IFERROR(SUM(U256:U257),0)</f>
        <v>0</v>
      </c>
      <c r="V259" s="45">
        <f t="shared" si="64"/>
        <v>0</v>
      </c>
      <c r="W259" s="45">
        <f t="shared" si="64"/>
        <v>0</v>
      </c>
      <c r="X259" s="45">
        <f t="shared" si="64"/>
        <v>0</v>
      </c>
      <c r="Y259" s="45">
        <f t="shared" si="64"/>
        <v>0</v>
      </c>
      <c r="Z259" s="45">
        <f t="shared" si="64"/>
        <v>0</v>
      </c>
      <c r="AA259" s="45">
        <f t="shared" si="64"/>
        <v>0</v>
      </c>
      <c r="AB259" s="45">
        <f t="shared" si="64"/>
        <v>0</v>
      </c>
      <c r="AC259" s="45" t="s">
        <v>57</v>
      </c>
      <c r="AD259" s="3"/>
      <c r="AE259" s="66"/>
      <c r="AF259" s="3"/>
      <c r="AG259" s="3"/>
      <c r="AK259" s="3"/>
      <c r="AN259" s="55"/>
      <c r="AO259" s="3"/>
      <c r="AP259" s="3"/>
      <c r="AQ259" s="2"/>
      <c r="AR259" s="2"/>
      <c r="AS259" s="2"/>
      <c r="AT259" s="2"/>
      <c r="AU259" s="16"/>
      <c r="AV259" s="16"/>
      <c r="AW259" s="17"/>
    </row>
    <row r="260" spans="1:82" ht="15" hidden="1" x14ac:dyDescent="0.25">
      <c r="A260" s="311" t="s">
        <v>82</v>
      </c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  <c r="R260" s="312"/>
      <c r="S260" s="312"/>
      <c r="T260" s="312"/>
      <c r="U260" s="312"/>
      <c r="V260" s="312"/>
      <c r="W260" s="312"/>
      <c r="X260" s="309"/>
      <c r="Y260" s="309"/>
      <c r="Z260" s="309"/>
      <c r="AA260" s="305"/>
      <c r="AB260" s="305"/>
      <c r="AC260" s="305"/>
      <c r="AD260" s="305"/>
      <c r="AE260" s="306"/>
      <c r="AF260" s="313"/>
      <c r="AG260" s="2"/>
      <c r="AH260" s="2"/>
      <c r="AI260" s="2"/>
      <c r="AJ260" s="2"/>
      <c r="AK260" s="56"/>
      <c r="AL260" s="56"/>
      <c r="AM260" s="56"/>
      <c r="AN260" s="2"/>
      <c r="AO260" s="2"/>
      <c r="AP260" s="2"/>
      <c r="AQ260" s="2"/>
      <c r="AR260" s="2"/>
    </row>
    <row r="261" spans="1:82" hidden="1" x14ac:dyDescent="0.2">
      <c r="A261" s="73" t="s">
        <v>349</v>
      </c>
      <c r="B261" s="74" t="s">
        <v>350</v>
      </c>
      <c r="C261" s="74">
        <v>4301052011</v>
      </c>
      <c r="D261" s="74">
        <v>4640242181196</v>
      </c>
      <c r="E261" s="75">
        <v>1.5</v>
      </c>
      <c r="F261" s="76">
        <v>6</v>
      </c>
      <c r="G261" s="75">
        <v>9</v>
      </c>
      <c r="H261" s="75">
        <v>9.4350000000000005</v>
      </c>
      <c r="I261" s="77">
        <v>64</v>
      </c>
      <c r="J261" s="77" t="s">
        <v>133</v>
      </c>
      <c r="K261" s="78" t="s">
        <v>85</v>
      </c>
      <c r="L261" s="78"/>
      <c r="M261" s="314">
        <v>45</v>
      </c>
      <c r="N261" s="314"/>
      <c r="O261" s="394" t="s">
        <v>351</v>
      </c>
      <c r="P261" s="316"/>
      <c r="Q261" s="316"/>
      <c r="R261" s="316"/>
      <c r="S261" s="316"/>
      <c r="T261" s="79" t="s">
        <v>0</v>
      </c>
      <c r="U261" s="59">
        <v>0</v>
      </c>
      <c r="V261" s="60">
        <f>IFERROR(IF(U261="",0,CEILING((U261/$G261),1)*$G261),"")</f>
        <v>0</v>
      </c>
      <c r="W261" s="59">
        <v>0</v>
      </c>
      <c r="X261" s="60">
        <f>IFERROR(IF(W261="",0,CEILING((W261/$G261),1)*$G261),"")</f>
        <v>0</v>
      </c>
      <c r="Y261" s="59">
        <v>0</v>
      </c>
      <c r="Z261" s="60">
        <f>IFERROR(IF(Y261="",0,CEILING((Y261/$G261),1)*$G261),"")</f>
        <v>0</v>
      </c>
      <c r="AA261" s="59">
        <v>0</v>
      </c>
      <c r="AB261" s="60">
        <f>IFERROR(IF(AA261="",0,CEILING((AA261/$G261),1)*$G261),"")</f>
        <v>0</v>
      </c>
      <c r="AC261" s="61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3" t="s">
        <v>57</v>
      </c>
      <c r="AE261" s="73" t="s">
        <v>57</v>
      </c>
      <c r="AF261" s="249" t="s">
        <v>352</v>
      </c>
      <c r="AG261" s="2"/>
      <c r="AH261" s="2"/>
      <c r="AI261" s="2"/>
      <c r="AJ261" s="2"/>
      <c r="AK261" s="2"/>
      <c r="AL261" s="56"/>
      <c r="AM261" s="56"/>
      <c r="AN261" s="56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1">
        <f>IFERROR(U261*H261/G261,0)</f>
        <v>0</v>
      </c>
      <c r="BP261" s="71">
        <f>IFERROR(V261*H261/G261,0)</f>
        <v>0</v>
      </c>
      <c r="BQ261" s="71">
        <f>IFERROR(1/I261*(U261/G261),0)</f>
        <v>0</v>
      </c>
      <c r="BR261" s="71">
        <f>IFERROR(1/I261*(V261/G261),0)</f>
        <v>0</v>
      </c>
      <c r="BS261" s="71">
        <f>IFERROR(W261*H261/G261,0)</f>
        <v>0</v>
      </c>
      <c r="BT261" s="71">
        <f>IFERROR(X261*H261/G261,0)</f>
        <v>0</v>
      </c>
      <c r="BU261" s="71">
        <f>IFERROR(1/I261*(W261/G261),0)</f>
        <v>0</v>
      </c>
      <c r="BV261" s="71">
        <f>IFERROR(1/I261*(X261/G261),0)</f>
        <v>0</v>
      </c>
      <c r="BW261" s="71">
        <f>IFERROR(Y261*H261/G261,0)</f>
        <v>0</v>
      </c>
      <c r="BX261" s="71">
        <f>IFERROR(Z261*H261/G261,0)</f>
        <v>0</v>
      </c>
      <c r="BY261" s="71">
        <f>IFERROR(1/I261*(Y261/G261),0)</f>
        <v>0</v>
      </c>
      <c r="BZ261" s="71">
        <f>IFERROR(1/I261*(Z261/G261),0)</f>
        <v>0</v>
      </c>
      <c r="CA261" s="71">
        <f>IFERROR(AA261*H261/G261,0)</f>
        <v>0</v>
      </c>
      <c r="CB261" s="71">
        <f>IFERROR(AB261*H261/G261,0)</f>
        <v>0</v>
      </c>
      <c r="CC261" s="71">
        <f>IFERROR(1/I261*(AA261/G261),0)</f>
        <v>0</v>
      </c>
      <c r="CD261" s="71">
        <f>IFERROR(1/I261*(AB261/G261),0)</f>
        <v>0</v>
      </c>
    </row>
    <row r="262" spans="1:82" hidden="1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19" t="s">
        <v>43</v>
      </c>
      <c r="P262" s="320"/>
      <c r="Q262" s="320"/>
      <c r="R262" s="320"/>
      <c r="S262" s="320"/>
      <c r="T262" s="35" t="s">
        <v>42</v>
      </c>
      <c r="U262" s="45">
        <f>IFERROR(U261/G261,0)</f>
        <v>0</v>
      </c>
      <c r="V262" s="45">
        <f>IFERROR(V261/G261,0)</f>
        <v>0</v>
      </c>
      <c r="W262" s="45">
        <f>IFERROR(W261/G261,0)</f>
        <v>0</v>
      </c>
      <c r="X262" s="45">
        <f>IFERROR(X261/G261,0)</f>
        <v>0</v>
      </c>
      <c r="Y262" s="45">
        <f>IFERROR(Y261/G261,0)</f>
        <v>0</v>
      </c>
      <c r="Z262" s="45">
        <f>IFERROR(Z261/G261,0)</f>
        <v>0</v>
      </c>
      <c r="AA262" s="45">
        <f>IFERROR(AA261/G261,0)</f>
        <v>0</v>
      </c>
      <c r="AB262" s="45">
        <f>IFERROR(AB261/G261,0)</f>
        <v>0</v>
      </c>
      <c r="AC262" s="45">
        <f>IFERROR(IF(AC261="",0,AC261),0)</f>
        <v>0</v>
      </c>
      <c r="AD262" s="3"/>
      <c r="AE262" s="66"/>
      <c r="AF262" s="3"/>
      <c r="AG262" s="3"/>
      <c r="AK262" s="3"/>
      <c r="AN262" s="55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19" t="s">
        <v>43</v>
      </c>
      <c r="P263" s="320"/>
      <c r="Q263" s="320"/>
      <c r="R263" s="320"/>
      <c r="S263" s="320"/>
      <c r="T263" s="35" t="s">
        <v>0</v>
      </c>
      <c r="U263" s="45">
        <f t="shared" ref="U263:AB263" si="65">IFERROR(SUM(U261:U261),0)</f>
        <v>0</v>
      </c>
      <c r="V263" s="45">
        <f t="shared" si="65"/>
        <v>0</v>
      </c>
      <c r="W263" s="45">
        <f t="shared" si="65"/>
        <v>0</v>
      </c>
      <c r="X263" s="45">
        <f t="shared" si="65"/>
        <v>0</v>
      </c>
      <c r="Y263" s="45">
        <f t="shared" si="65"/>
        <v>0</v>
      </c>
      <c r="Z263" s="45">
        <f t="shared" si="65"/>
        <v>0</v>
      </c>
      <c r="AA263" s="45">
        <f t="shared" si="65"/>
        <v>0</v>
      </c>
      <c r="AB263" s="45">
        <f t="shared" si="65"/>
        <v>0</v>
      </c>
      <c r="AC263" s="45" t="s">
        <v>57</v>
      </c>
      <c r="AD263" s="3"/>
      <c r="AE263" s="66"/>
      <c r="AF263" s="3"/>
      <c r="AG263" s="3"/>
      <c r="AK263" s="3"/>
      <c r="AN263" s="55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customHeight="1" x14ac:dyDescent="0.2">
      <c r="A264" s="321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95" t="s">
        <v>35</v>
      </c>
      <c r="P264" s="396"/>
      <c r="Q264" s="396"/>
      <c r="R264" s="396"/>
      <c r="S264" s="396"/>
      <c r="T264" s="35" t="s">
        <v>0</v>
      </c>
      <c r="U264" s="98">
        <f t="shared" ref="U264:AB264" si="66">U25+U31+U35+U42+U47+U52+U56+U62+U68+U73+U78+U82+U86+U92+U96+U101+U109+U114+U119+U123+U128+U134+U138+U143+U148+U152+U159+U163+U167+U174+U178+U184+U190+U196+U202+U206+U217+U221+U225+U234+U238+U243+U248+U254+U259+U263</f>
        <v>0</v>
      </c>
      <c r="V264" s="98">
        <f t="shared" si="66"/>
        <v>0</v>
      </c>
      <c r="W264" s="98">
        <f t="shared" si="66"/>
        <v>240</v>
      </c>
      <c r="X264" s="98">
        <f t="shared" si="66"/>
        <v>240.12</v>
      </c>
      <c r="Y264" s="98">
        <f t="shared" si="66"/>
        <v>0</v>
      </c>
      <c r="Z264" s="98">
        <f t="shared" si="66"/>
        <v>0</v>
      </c>
      <c r="AA264" s="98">
        <f t="shared" si="66"/>
        <v>0</v>
      </c>
      <c r="AB264" s="98">
        <f t="shared" si="66"/>
        <v>0</v>
      </c>
      <c r="AC264" s="48" t="s">
        <v>57</v>
      </c>
      <c r="AD264" s="2"/>
      <c r="AE264" s="65"/>
      <c r="AF264" s="2"/>
      <c r="AG264" s="2"/>
      <c r="AH264" s="2"/>
      <c r="AI264" s="2"/>
      <c r="AJ264" s="2"/>
      <c r="AK264" s="2"/>
      <c r="AL264" s="56"/>
      <c r="AM264" s="56"/>
      <c r="AN264" s="56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8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1"/>
      <c r="N265" s="321"/>
      <c r="O265" s="395" t="s">
        <v>36</v>
      </c>
      <c r="P265" s="396"/>
      <c r="Q265" s="396"/>
      <c r="R265" s="396"/>
      <c r="S265" s="396"/>
      <c r="T265" s="35" t="s">
        <v>0</v>
      </c>
      <c r="U265" s="99">
        <f>IFERROR(SUM(BO21:BO261),0)</f>
        <v>0</v>
      </c>
      <c r="V265" s="99">
        <f>IFERROR(SUM(BP21:BP261),0)</f>
        <v>0</v>
      </c>
      <c r="W265" s="99">
        <f>IFERROR(SUM(BS21:BS261),0)</f>
        <v>252.41379310344831</v>
      </c>
      <c r="X265" s="99">
        <f>IFERROR(SUM(BT21:BT261),0)</f>
        <v>252.54</v>
      </c>
      <c r="Y265" s="99">
        <f>IFERROR(SUM(BW21:BW261),0)</f>
        <v>0</v>
      </c>
      <c r="Z265" s="99">
        <f>IFERROR(SUM(BX21:BX261),0)</f>
        <v>0</v>
      </c>
      <c r="AA265" s="99">
        <f>IFERROR(SUM(CA21:CA261),0)</f>
        <v>0</v>
      </c>
      <c r="AB265" s="99">
        <f>IFERROR(SUM(CB21:CB261),0)</f>
        <v>0</v>
      </c>
      <c r="AC265" s="48" t="s">
        <v>57</v>
      </c>
      <c r="AD265" s="2"/>
      <c r="AE265" s="65"/>
      <c r="AF265" s="2"/>
      <c r="AG265" s="2"/>
      <c r="AH265" s="2"/>
      <c r="AI265" s="2"/>
      <c r="AJ265" s="2"/>
      <c r="AK265" s="2"/>
      <c r="AL265" s="56"/>
      <c r="AM265" s="56"/>
      <c r="AN265" s="56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82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95" t="s">
        <v>37</v>
      </c>
      <c r="P266" s="396"/>
      <c r="Q266" s="396"/>
      <c r="R266" s="396"/>
      <c r="S266" s="396"/>
      <c r="T266" s="35" t="s">
        <v>22</v>
      </c>
      <c r="U266" s="47">
        <f>ROUNDUP(SUM(BQ21:BQ261),0)</f>
        <v>0</v>
      </c>
      <c r="V266" s="47">
        <f>ROUNDUP(SUM(BR21:BR261),0)</f>
        <v>0</v>
      </c>
      <c r="W266" s="47">
        <f>ROUNDUP(SUM(BU21:BU261),0)</f>
        <v>1</v>
      </c>
      <c r="X266" s="47">
        <f>ROUNDUP(SUM(BV21:BV261),0)</f>
        <v>1</v>
      </c>
      <c r="Y266" s="47">
        <f>ROUNDUP(SUM(BY21:BY261),0)</f>
        <v>0</v>
      </c>
      <c r="Z266" s="47">
        <f>ROUNDUP(SUM(BZ21:BZ261),0)</f>
        <v>0</v>
      </c>
      <c r="AA266" s="47">
        <f>ROUNDUP(SUM(CC21:CC261),0)</f>
        <v>0</v>
      </c>
      <c r="AB266" s="47">
        <f>ROUNDUP(SUM(CD21:CD261),0)</f>
        <v>0</v>
      </c>
      <c r="AC266" s="48" t="s">
        <v>57</v>
      </c>
      <c r="AD266" s="2"/>
      <c r="AE266" s="65"/>
      <c r="AF266" s="100"/>
      <c r="AG266" s="2"/>
      <c r="AH266" s="2"/>
      <c r="AI266" s="2"/>
      <c r="AJ266" s="2"/>
      <c r="AK266" s="2"/>
      <c r="AL266" s="56"/>
      <c r="AM266" s="56"/>
      <c r="AN266" s="56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82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95" t="s">
        <v>38</v>
      </c>
      <c r="P267" s="396"/>
      <c r="Q267" s="396"/>
      <c r="R267" s="396"/>
      <c r="S267" s="396"/>
      <c r="T267" s="35" t="s">
        <v>0</v>
      </c>
      <c r="U267" s="45">
        <f t="shared" ref="U267:AB267" si="67">U265+U266*25</f>
        <v>0</v>
      </c>
      <c r="V267" s="45">
        <f t="shared" si="67"/>
        <v>0</v>
      </c>
      <c r="W267" s="45">
        <f t="shared" si="67"/>
        <v>277.41379310344831</v>
      </c>
      <c r="X267" s="45">
        <f t="shared" si="67"/>
        <v>277.53999999999996</v>
      </c>
      <c r="Y267" s="45">
        <f t="shared" si="67"/>
        <v>0</v>
      </c>
      <c r="Z267" s="45">
        <f t="shared" si="67"/>
        <v>0</v>
      </c>
      <c r="AA267" s="45">
        <f t="shared" si="67"/>
        <v>0</v>
      </c>
      <c r="AB267" s="45">
        <f t="shared" si="67"/>
        <v>0</v>
      </c>
      <c r="AC267" s="48" t="s">
        <v>57</v>
      </c>
      <c r="AF267" s="101"/>
      <c r="AL267" s="56"/>
      <c r="AM267" s="56"/>
      <c r="AN267" s="56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82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95" t="s">
        <v>39</v>
      </c>
      <c r="P268" s="396"/>
      <c r="Q268" s="396"/>
      <c r="R268" s="396"/>
      <c r="S268" s="396"/>
      <c r="T268" s="35" t="s">
        <v>22</v>
      </c>
      <c r="U268" s="45">
        <f t="shared" ref="U268:AB268" si="68">U24+U30+U34+U41+U46+U51+U55+U61+U67+U72+U77+U81+U85+U91+U95+U100+U108+U113+U118+U122+U127+U133+U137+U142+U147+U151+U158+U162+U166+U173+U177+U183+U189+U195+U201+U205+U216+U220+U224+U233+U237+U242+U247+U253+U258+U262</f>
        <v>0</v>
      </c>
      <c r="V268" s="45">
        <f t="shared" si="68"/>
        <v>0</v>
      </c>
      <c r="W268" s="45">
        <f t="shared" si="68"/>
        <v>68.965517241379317</v>
      </c>
      <c r="X268" s="45">
        <f t="shared" si="68"/>
        <v>69</v>
      </c>
      <c r="Y268" s="45">
        <f t="shared" si="68"/>
        <v>0</v>
      </c>
      <c r="Z268" s="45">
        <f t="shared" si="68"/>
        <v>0</v>
      </c>
      <c r="AA268" s="45">
        <f t="shared" si="68"/>
        <v>0</v>
      </c>
      <c r="AB268" s="45">
        <f t="shared" si="68"/>
        <v>0</v>
      </c>
      <c r="AC268" s="48" t="s">
        <v>57</v>
      </c>
      <c r="AF268" s="102"/>
      <c r="AL268" s="56"/>
      <c r="AM268" s="56"/>
      <c r="AN268" s="56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82" ht="14.25" hidden="1" x14ac:dyDescent="0.2">
      <c r="A269" s="321"/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95" t="s">
        <v>41</v>
      </c>
      <c r="P269" s="396"/>
      <c r="Q269" s="396"/>
      <c r="R269" s="396"/>
      <c r="S269" s="396"/>
      <c r="T269" s="36" t="s">
        <v>40</v>
      </c>
      <c r="U269" s="48" t="s">
        <v>57</v>
      </c>
      <c r="V269" s="48" t="s">
        <v>57</v>
      </c>
      <c r="W269" s="48" t="s">
        <v>57</v>
      </c>
      <c r="X269" s="48" t="s">
        <v>57</v>
      </c>
      <c r="Y269" s="48" t="s">
        <v>57</v>
      </c>
      <c r="Z269" s="48" t="s">
        <v>57</v>
      </c>
      <c r="AA269" s="48" t="s">
        <v>57</v>
      </c>
      <c r="AB269" s="48" t="s">
        <v>57</v>
      </c>
      <c r="AC269" s="48">
        <f>AC24+AC30+AC34+AC41+AC46+AC51+AC55+AC61+AC67+AC72+AC77+AC81+AC85+AC91+AC95+AC100+AC108+AC113+AC118+AC122+AC127+AC133+AC137+AC142+AC147+AC151+AC158+AC162+AC166+AC173+AC177+AC183+AC189+AC195+AC201+AC205+AC216+AC220+AC224+AC233+AC237+AC242+AC247+AC253+AC258+AC262</f>
        <v>0.44919000000000003</v>
      </c>
      <c r="AL269" s="56"/>
      <c r="AM269" s="56"/>
      <c r="AN269" s="56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82" ht="12.75" customHeight="1" thickBot="1" x14ac:dyDescent="0.25">
      <c r="A270" s="5"/>
      <c r="B270" s="5"/>
      <c r="C270" s="5"/>
      <c r="D270" s="5"/>
      <c r="E270" s="5"/>
      <c r="F270" s="6"/>
      <c r="G270" s="6"/>
      <c r="H270" s="5"/>
      <c r="I270" s="5"/>
      <c r="J270" s="5"/>
      <c r="K270" s="9"/>
      <c r="L270" s="9"/>
      <c r="M270" s="9"/>
      <c r="N270" s="7"/>
      <c r="Q270" s="8"/>
      <c r="T270" s="3"/>
      <c r="U270" s="250"/>
      <c r="V270" s="250"/>
      <c r="W270" s="251"/>
      <c r="X270" s="251"/>
      <c r="Y270" s="251"/>
      <c r="Z270" s="251"/>
      <c r="AA270" s="252"/>
      <c r="AB270" s="252"/>
      <c r="AC270" s="252"/>
      <c r="AK270" s="56"/>
      <c r="AL270" s="56"/>
      <c r="AM270" s="56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82" ht="26.25" thickBot="1" x14ac:dyDescent="0.25">
      <c r="A271" s="52" t="s">
        <v>10</v>
      </c>
      <c r="B271" s="80" t="s">
        <v>81</v>
      </c>
      <c r="C271" s="398" t="s">
        <v>92</v>
      </c>
      <c r="D271" s="398" t="s">
        <v>92</v>
      </c>
      <c r="E271" s="398" t="s">
        <v>92</v>
      </c>
      <c r="F271" s="398" t="s">
        <v>92</v>
      </c>
      <c r="G271" s="398" t="s">
        <v>92</v>
      </c>
      <c r="H271" s="398" t="s">
        <v>135</v>
      </c>
      <c r="I271" s="398" t="s">
        <v>135</v>
      </c>
      <c r="J271" s="293"/>
      <c r="K271" s="398" t="s">
        <v>135</v>
      </c>
      <c r="L271" s="400"/>
      <c r="M271" s="398" t="s">
        <v>135</v>
      </c>
      <c r="N271" s="398" t="s">
        <v>135</v>
      </c>
      <c r="O271" s="398" t="s">
        <v>135</v>
      </c>
      <c r="P271" s="398" t="s">
        <v>135</v>
      </c>
      <c r="Q271" s="398" t="s">
        <v>135</v>
      </c>
      <c r="R271" s="398" t="s">
        <v>135</v>
      </c>
      <c r="S271" s="398" t="s">
        <v>135</v>
      </c>
      <c r="T271" s="398" t="s">
        <v>135</v>
      </c>
      <c r="U271" s="80" t="s">
        <v>218</v>
      </c>
      <c r="V271" s="398" t="s">
        <v>232</v>
      </c>
      <c r="W271" s="398" t="s">
        <v>232</v>
      </c>
      <c r="X271" s="398" t="s">
        <v>232</v>
      </c>
      <c r="Y271" s="398" t="s">
        <v>232</v>
      </c>
      <c r="Z271" s="80" t="s">
        <v>273</v>
      </c>
      <c r="AA271" s="401" t="s">
        <v>296</v>
      </c>
      <c r="AB271" s="402" t="s">
        <v>296</v>
      </c>
      <c r="AK271" s="56"/>
      <c r="AL271" s="56"/>
      <c r="AM271" s="56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82" ht="13.5" thickBot="1" x14ac:dyDescent="0.25">
      <c r="A272" s="397" t="s">
        <v>11</v>
      </c>
      <c r="B272" s="398" t="s">
        <v>81</v>
      </c>
      <c r="C272" s="398" t="s">
        <v>93</v>
      </c>
      <c r="D272" s="398" t="s">
        <v>103</v>
      </c>
      <c r="E272" s="398" t="s">
        <v>116</v>
      </c>
      <c r="F272" s="398" t="s">
        <v>120</v>
      </c>
      <c r="G272" s="398" t="s">
        <v>92</v>
      </c>
      <c r="H272" s="398" t="s">
        <v>136</v>
      </c>
      <c r="I272" s="398" t="s">
        <v>147</v>
      </c>
      <c r="K272" s="398" t="s">
        <v>167</v>
      </c>
      <c r="L272" s="10"/>
      <c r="M272" s="398" t="s">
        <v>167</v>
      </c>
      <c r="N272" s="398" t="s">
        <v>172</v>
      </c>
      <c r="O272" s="398" t="s">
        <v>181</v>
      </c>
      <c r="P272" s="398" t="s">
        <v>185</v>
      </c>
      <c r="Q272" s="398" t="s">
        <v>192</v>
      </c>
      <c r="R272" s="398" t="s">
        <v>196</v>
      </c>
      <c r="S272" s="398" t="s">
        <v>206</v>
      </c>
      <c r="T272" s="398" t="s">
        <v>211</v>
      </c>
      <c r="U272" s="398" t="s">
        <v>219</v>
      </c>
      <c r="V272" s="398" t="s">
        <v>233</v>
      </c>
      <c r="W272" s="398" t="s">
        <v>243</v>
      </c>
      <c r="X272" s="398" t="s">
        <v>258</v>
      </c>
      <c r="Y272" s="398" t="s">
        <v>265</v>
      </c>
      <c r="Z272" s="398" t="s">
        <v>273</v>
      </c>
      <c r="AA272" s="398" t="s">
        <v>296</v>
      </c>
      <c r="AB272" s="399" t="s">
        <v>332</v>
      </c>
      <c r="AF272" s="105"/>
      <c r="AK272" s="56"/>
      <c r="AL272" s="56"/>
      <c r="AM272" s="56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3.5" thickBot="1" x14ac:dyDescent="0.25">
      <c r="A273" s="397"/>
      <c r="B273" s="398"/>
      <c r="C273" s="398"/>
      <c r="D273" s="398"/>
      <c r="E273" s="398"/>
      <c r="F273" s="398"/>
      <c r="G273" s="398"/>
      <c r="H273" s="398"/>
      <c r="I273" s="398"/>
      <c r="K273" s="398"/>
      <c r="L273" s="10"/>
      <c r="M273" s="398"/>
      <c r="N273" s="398"/>
      <c r="O273" s="398"/>
      <c r="P273" s="398"/>
      <c r="Q273" s="398"/>
      <c r="R273" s="398"/>
      <c r="S273" s="398"/>
      <c r="T273" s="398"/>
      <c r="U273" s="398"/>
      <c r="V273" s="398"/>
      <c r="W273" s="398"/>
      <c r="X273" s="398"/>
      <c r="Y273" s="398"/>
      <c r="Z273" s="398"/>
      <c r="AA273" s="398"/>
      <c r="AB273" s="399"/>
      <c r="AK273" s="56"/>
      <c r="AL273" s="56"/>
      <c r="AM273" s="56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7.25" thickBot="1" x14ac:dyDescent="0.25">
      <c r="A274" s="52" t="s">
        <v>14</v>
      </c>
      <c r="B274" s="53">
        <f>IFERROR(IF(V21="",0,V21)+IF(X21="",0,X21)+IF(Z21="",0,Z21)+IF(AB21="",0,AB21)+IF(V22="",0,V22)+IF(X22="",0,X22)+IF(Z22="",0,Z22)+IF(AB22="",0,AB22)+IF(V23="",0,V23)+IF(X23="",0,X23)+IF(Z23="",0,Z23)+IF(AB23="",0,AB23),0)</f>
        <v>0</v>
      </c>
      <c r="C274" s="53">
        <f>IFERROR(IF(V29="",0,V29)+IF(X29="",0,X29)+IF(Z29="",0,Z29)+IF(AB29="",0,AB29)+IF(V33="",0,V33)+IF(X33="",0,X33)+IF(Z33="",0,Z33)+IF(AB33="",0,AB33),0)</f>
        <v>0</v>
      </c>
      <c r="D274" s="53">
        <f>IFERROR(IF(V38="",0,V38)+IF(X38="",0,X38)+IF(Z38="",0,Z38)+IF(AB38="",0,AB38)+IF(V39="",0,V39)+IF(X39="",0,X39)+IF(Z39="",0,Z39)+IF(AB39="",0,AB39)+IF(V40="",0,V40)+IF(X40="",0,X40)+IF(Z40="",0,Z40)+IF(AB40="",0,AB40),0)</f>
        <v>0</v>
      </c>
      <c r="E274" s="53">
        <f>IFERROR(IF(V45="",0,V45)+IF(X45="",0,X45)+IF(Z45="",0,Z45)+IF(AB45="",0,AB45),0)</f>
        <v>0</v>
      </c>
      <c r="F274" s="53">
        <f>IFERROR(IF(V50="",0,V50)+IF(X50="",0,X50)+IF(Z50="",0,Z50)+IF(AB50="",0,AB50)+IF(V54="",0,V54)+IF(X54="",0,X54)+IF(Z54="",0,Z54)+IF(AB54="",0,AB54),0)</f>
        <v>0</v>
      </c>
      <c r="G274" s="53">
        <f>IFERROR(IF(V59="",0,V59)+IF(X59="",0,X59)+IF(Z59="",0,Z59)+IF(AB59="",0,AB59)+IF(V60="",0,V60)+IF(X60="",0,X60)+IF(Z60="",0,Z60)+IF(AB60="",0,AB60),0)</f>
        <v>0</v>
      </c>
      <c r="H274" s="53">
        <f>IFERROR(IF(V66="",0,V66)+IF(X66="",0,X66)+IF(Z66="",0,Z66)+IF(AB66="",0,AB66)+IF(V70="",0,V70)+IF(X70="",0,X70)+IF(Z70="",0,Z70)+IF(AB70="",0,AB70)+IF(V71="",0,V71)+IF(X71="",0,X71)+IF(Z71="",0,Z71)+IF(AB71="",0,AB71),0)</f>
        <v>0</v>
      </c>
      <c r="I274" s="53">
        <f>IFERROR(IF(V76="",0,V76)+IF(X76="",0,X76)+IF(Z76="",0,Z76)+IF(AB76="",0,AB76)+IF(V80="",0,V80)+IF(X80="",0,X80)+IF(Z80="",0,Z80)+IF(AB80="",0,AB80)+IF(V84="",0,V84)+IF(X84="",0,X84)+IF(Z84="",0,Z84)+IF(AB84="",0,AB84),0)</f>
        <v>0</v>
      </c>
      <c r="K274" s="53">
        <f>IFERROR(IF(V99="",0,V99)+IF(X99="",0,X99)+IF(Z99="",0,Z99)+IF(AB99="",0,AB99),0)</f>
        <v>0</v>
      </c>
      <c r="L274" s="10"/>
      <c r="M274" s="53">
        <f>IFERROR(IF(V99="",0,V99)+IF(X99="",0,X99)+IF(Z99="",0,Z99)+IF(AB99="",0,AB99),0)</f>
        <v>0</v>
      </c>
      <c r="N274" s="53">
        <f>IFERROR(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,0)</f>
        <v>0</v>
      </c>
      <c r="O274" s="53">
        <f>IFERROR(IF(V112="",0,V112)+IF(X112="",0,X112)+IF(Z112="",0,Z112)+IF(AB112="",0,AB112),0)</f>
        <v>0</v>
      </c>
      <c r="P274" s="53">
        <f>IFERROR(IF(V117="",0,V117)+IF(X117="",0,X117)+IF(Z117="",0,Z117)+IF(AB117="",0,AB117)+IF(V121="",0,V121)+IF(X121="",0,X121)+IF(Z121="",0,Z121)+IF(AB121="",0,AB121),0)</f>
        <v>0</v>
      </c>
      <c r="Q274" s="53">
        <f>IFERROR(IF(V126="",0,V126)+IF(X126="",0,X126)+IF(Z126="",0,Z126)+IF(AB126="",0,AB126),0)</f>
        <v>240.12</v>
      </c>
      <c r="R274" s="53">
        <f>IFERROR(IF(V131="",0,V131)+IF(X131="",0,X131)+IF(Z131="",0,Z131)+IF(AB131="",0,AB131)+IF(V132="",0,V132)+IF(X132="",0,X132)+IF(Z132="",0,Z132)+IF(AB132="",0,AB132)+IF(V136="",0,V136)+IF(X136="",0,X136)+IF(Z136="",0,Z136)+IF(AB136="",0,AB136),0)</f>
        <v>0</v>
      </c>
      <c r="S274" s="53">
        <f>IFERROR(IF(V141="",0,V141)+IF(X141="",0,X141)+IF(Z141="",0,Z141)+IF(AB141="",0,AB141),0)</f>
        <v>0</v>
      </c>
      <c r="T274" s="53">
        <f>IFERROR(IF(V146="",0,V146)+IF(X146="",0,X146)+IF(Z146="",0,Z146)+IF(AB146="",0,AB146)+IF(V150="",0,V150)+IF(X150="",0,X150)+IF(Z150="",0,Z150)+IF(AB150="",0,AB150),0)</f>
        <v>0</v>
      </c>
      <c r="U274" s="53">
        <f>IFERROR(IF(V156="",0,V156)+IF(X156="",0,X156)+IF(Z156="",0,Z156)+IF(AB156="",0,AB156)+IF(V157="",0,V157)+IF(X157="",0,X157)+IF(Z157="",0,Z157)+IF(AB157="",0,AB157)+IF(V161="",0,V161)+IF(X161="",0,X161)+IF(Z161="",0,Z161)+IF(AB161="",0,AB161)+IF(V165="",0,V165)+IF(X165="",0,X165)+IF(Z165="",0,Z165)+IF(AB165="",0,AB165),0)</f>
        <v>0</v>
      </c>
      <c r="V274" s="53">
        <f>IFERROR(IF(V171="",0,V171)+IF(X171="",0,X171)+IF(Z171="",0,Z171)+IF(AB171="",0,AB171)+IF(V172="",0,V172)+IF(X172="",0,X172)+IF(Z172="",0,Z172)+IF(AB172="",0,AB172)+IF(V176="",0,V176)+IF(X176="",0,X176)+IF(Z176="",0,Z176)+IF(AB176="",0,AB176),0)</f>
        <v>0</v>
      </c>
      <c r="W274" s="53">
        <f>IFERROR(IF(V181="",0,V181)+IF(X181="",0,X181)+IF(Z181="",0,Z181)+IF(AB181="",0,AB181)+IF(V182="",0,V182)+IF(X182="",0,X182)+IF(Z182="",0,Z182)+IF(AB182="",0,AB182)+IF(V186="",0,V186)+IF(X186="",0,X186)+IF(Z186="",0,Z186)+IF(AB186="",0,AB186)+IF(V187="",0,V187)+IF(X187="",0,X187)+IF(Z187="",0,Z187)+IF(AB187="",0,AB187)+IF(V188="",0,V188)+IF(X188="",0,X188)+IF(Z188="",0,Z188)+IF(AB188="",0,AB188),0)</f>
        <v>0</v>
      </c>
      <c r="X274" s="53">
        <f>IFERROR(IF(V193="",0,V193)+IF(X193="",0,X193)+IF(Z193="",0,Z193)+IF(AB193="",0,AB193)+IF(V194="",0,V194)+IF(X194="",0,X194)+IF(Z194="",0,Z194)+IF(AB194="",0,AB194),0)</f>
        <v>0</v>
      </c>
      <c r="Y274" s="53">
        <f>IFERROR(IF(V199="",0,V199)+IF(X199="",0,X199)+IF(Z199="",0,Z199)+IF(AB199="",0,AB199)+IF(V200="",0,V200)+IF(X200="",0,X200)+IF(Z200="",0,Z200)+IF(AB200="",0,AB200)+IF(V204="",0,V204)+IF(X204="",0,X204)+IF(Z204="",0,Z204)+IF(AB204="",0,AB204),0)</f>
        <v>0</v>
      </c>
      <c r="Z274" s="53">
        <f>IFERROR(IF(V210="",0,V210)+IF(X210="",0,X210)+IF(Z210="",0,Z210)+IF(AB210="",0,AB210)+IF(V211="",0,V211)+IF(X211="",0,X211)+IF(Z211="",0,Z211)+IF(AB211="",0,AB211)+IF(V212="",0,V212)+IF(X212="",0,X212)+IF(Z212="",0,Z212)+IF(AB212="",0,AB212)+IF(V213="",0,V213)+IF(X213="",0,X213)+IF(Z213="",0,Z213)+IF(AB213="",0,AB213)+IF(V214="",0,V214)+IF(X214="",0,X214)+IF(Z214="",0,Z214)+IF(AB214="",0,AB214)+IF(V215="",0,V215)+IF(X215="",0,X215)+IF(Z215="",0,Z215)+IF(AB215="",0,AB215)+IF(V219="",0,V219)+IF(X219="",0,X219)+IF(Z219="",0,Z219)+IF(AB219="",0,AB219)+IF(V223="",0,V223)+IF(X223="",0,X223)+IF(Z223="",0,Z223)+IF(AB223="",0,AB223),0)</f>
        <v>0</v>
      </c>
      <c r="AA274" s="53">
        <f>IFERROR(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240="",0,V240)+IF(X240="",0,X240)+IF(Z240="",0,Z240)+IF(AB240="",0,AB240)+IF(V241="",0,V241)+IF(X241="",0,X241)+IF(Z241="",0,Z241)+IF(AB241="",0,AB241)+IF(V245="",0,V245)+IF(X245="",0,X245)+IF(Z245="",0,Z245)+IF(AB245="",0,AB245)+IF(V246="",0,V246)+IF(X246="",0,X246)+IF(Z246="",0,Z246)+IF(AB246="",0,AB246),0)</f>
        <v>0</v>
      </c>
      <c r="AB274" s="253">
        <f>IFERROR(IF(V251="",0,V251)+IF(X251="",0,X251)+IF(Z251="",0,Z251)+IF(AB251="",0,AB251)+IF(V252="",0,V252)+IF(X252="",0,X252)+IF(Z252="",0,Z252)+IF(AB252="",0,AB252)+IF(V256="",0,V256)+IF(X256="",0,X256)+IF(Z256="",0,Z256)+IF(AB256="",0,AB256)+IF(V257="",0,V257)+IF(X257="",0,X257)+IF(Z257="",0,Z257)+IF(AB257="",0,AB257)+IF(V261="",0,V261)+IF(X261="",0,X261)+IF(Z261="",0,Z261)+IF(AB261="",0,AB261),0)</f>
        <v>0</v>
      </c>
      <c r="AK274" s="56"/>
      <c r="AL274" s="56"/>
      <c r="AM274" s="56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</sheetData>
  <sheetProtection algorithmName="SHA-512" hashValue="fvq/vEEhogZGZMADoQWon6zxglnPnVo4g7PfcJMb2J7mPmDyEPV4GxIIwPIPoFmI7hssuXJBIkgIGH/5WHeq1g==" saltValue="Abdw8x/VgmUX7IS4fMYYOg==" spinCount="100000" sheet="1" objects="1" scenarios="1" sort="0" autoFilter="0" pivotTables="0"/>
  <autoFilter ref="A17:BC269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240,00"/>
        <filter val="252"/>
        <filter val="277,41"/>
        <filter val="68,97"/>
      </filters>
    </filterColumn>
  </autoFilter>
  <dataConsolidate/>
  <mergeCells count="453">
    <mergeCell ref="W272:W273"/>
    <mergeCell ref="X272:X273"/>
    <mergeCell ref="Y272:Y273"/>
    <mergeCell ref="Z272:Z273"/>
    <mergeCell ref="AA272:AA273"/>
    <mergeCell ref="AB272:AB273"/>
    <mergeCell ref="C271:G271"/>
    <mergeCell ref="H271:T271"/>
    <mergeCell ref="V271:Y271"/>
    <mergeCell ref="AA271:AB271"/>
    <mergeCell ref="K272:K273"/>
    <mergeCell ref="M272:M273"/>
    <mergeCell ref="N272:N273"/>
    <mergeCell ref="O272:O273"/>
    <mergeCell ref="P272:P273"/>
    <mergeCell ref="Q272:Q273"/>
    <mergeCell ref="R272:R273"/>
    <mergeCell ref="S272:S273"/>
    <mergeCell ref="T272:T273"/>
    <mergeCell ref="U272:U273"/>
    <mergeCell ref="V272:V273"/>
    <mergeCell ref="A272:A273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O262:S262"/>
    <mergeCell ref="A262:N263"/>
    <mergeCell ref="O263:S263"/>
    <mergeCell ref="O264:S264"/>
    <mergeCell ref="A264:N269"/>
    <mergeCell ref="O265:S265"/>
    <mergeCell ref="O266:S266"/>
    <mergeCell ref="O267:S267"/>
    <mergeCell ref="O268:S268"/>
    <mergeCell ref="O269:S269"/>
    <mergeCell ref="M256:N256"/>
    <mergeCell ref="O256:S256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A250:AF250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44:AF244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O237:S237"/>
    <mergeCell ref="A237:N238"/>
    <mergeCell ref="O238:S238"/>
    <mergeCell ref="A239:AF239"/>
    <mergeCell ref="M240:N240"/>
    <mergeCell ref="O240:S240"/>
    <mergeCell ref="M241:N241"/>
    <mergeCell ref="O241:S241"/>
    <mergeCell ref="O242:S242"/>
    <mergeCell ref="A242:N243"/>
    <mergeCell ref="O243:S243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O224:S224"/>
    <mergeCell ref="A224:N225"/>
    <mergeCell ref="O225:S225"/>
    <mergeCell ref="A226:AF226"/>
    <mergeCell ref="A227:AF227"/>
    <mergeCell ref="A228:AF228"/>
    <mergeCell ref="M229:N229"/>
    <mergeCell ref="O229:S229"/>
    <mergeCell ref="M230:N230"/>
    <mergeCell ref="O230:S230"/>
    <mergeCell ref="A218:AF218"/>
    <mergeCell ref="M219:N219"/>
    <mergeCell ref="O219:S219"/>
    <mergeCell ref="O220:S220"/>
    <mergeCell ref="A220:N221"/>
    <mergeCell ref="O221:S221"/>
    <mergeCell ref="A222:AF222"/>
    <mergeCell ref="M223:N223"/>
    <mergeCell ref="O223:S223"/>
    <mergeCell ref="M213:N213"/>
    <mergeCell ref="O213:S213"/>
    <mergeCell ref="M214:N214"/>
    <mergeCell ref="O214:S214"/>
    <mergeCell ref="M215:N215"/>
    <mergeCell ref="O215:S215"/>
    <mergeCell ref="O216:S216"/>
    <mergeCell ref="A216:N217"/>
    <mergeCell ref="O217:S217"/>
    <mergeCell ref="A207:AF207"/>
    <mergeCell ref="A208:AF208"/>
    <mergeCell ref="A209:AF209"/>
    <mergeCell ref="M210:N210"/>
    <mergeCell ref="O210:S210"/>
    <mergeCell ref="M211:N211"/>
    <mergeCell ref="O211:S211"/>
    <mergeCell ref="M212:N212"/>
    <mergeCell ref="O212:S212"/>
    <mergeCell ref="O201:S201"/>
    <mergeCell ref="A201:N202"/>
    <mergeCell ref="O202:S202"/>
    <mergeCell ref="A203:AF203"/>
    <mergeCell ref="M204:N204"/>
    <mergeCell ref="O204:S204"/>
    <mergeCell ref="O205:S205"/>
    <mergeCell ref="A205:N206"/>
    <mergeCell ref="O206:S206"/>
    <mergeCell ref="O195:S195"/>
    <mergeCell ref="A195:N196"/>
    <mergeCell ref="O196:S196"/>
    <mergeCell ref="A197:AF197"/>
    <mergeCell ref="A198:AF198"/>
    <mergeCell ref="M199:N199"/>
    <mergeCell ref="O199:S199"/>
    <mergeCell ref="M200:N200"/>
    <mergeCell ref="O200:S200"/>
    <mergeCell ref="O189:S189"/>
    <mergeCell ref="A189:N190"/>
    <mergeCell ref="O190:S190"/>
    <mergeCell ref="A191:AF191"/>
    <mergeCell ref="A192:AF192"/>
    <mergeCell ref="M193:N193"/>
    <mergeCell ref="O193:S193"/>
    <mergeCell ref="M194:N194"/>
    <mergeCell ref="O194:S194"/>
    <mergeCell ref="O183:S183"/>
    <mergeCell ref="A183:N184"/>
    <mergeCell ref="O184:S184"/>
    <mergeCell ref="A185:AF185"/>
    <mergeCell ref="M186:N186"/>
    <mergeCell ref="O186:S186"/>
    <mergeCell ref="M187:N187"/>
    <mergeCell ref="O187:S187"/>
    <mergeCell ref="M188:N188"/>
    <mergeCell ref="O188:S188"/>
    <mergeCell ref="O177:S177"/>
    <mergeCell ref="A177:N178"/>
    <mergeCell ref="O178:S178"/>
    <mergeCell ref="A179:AF179"/>
    <mergeCell ref="A180:AF180"/>
    <mergeCell ref="M181:N181"/>
    <mergeCell ref="O181:S181"/>
    <mergeCell ref="M182:N182"/>
    <mergeCell ref="O182:S182"/>
    <mergeCell ref="M171:N171"/>
    <mergeCell ref="O171:S171"/>
    <mergeCell ref="M172:N172"/>
    <mergeCell ref="O172:S172"/>
    <mergeCell ref="O173:S173"/>
    <mergeCell ref="A173:N174"/>
    <mergeCell ref="O174:S174"/>
    <mergeCell ref="A175:AF175"/>
    <mergeCell ref="M176:N176"/>
    <mergeCell ref="O176:S176"/>
    <mergeCell ref="A164:AF164"/>
    <mergeCell ref="M165:N165"/>
    <mergeCell ref="O165:S165"/>
    <mergeCell ref="O166:S166"/>
    <mergeCell ref="A166:N167"/>
    <mergeCell ref="O167:S167"/>
    <mergeCell ref="A168:AF168"/>
    <mergeCell ref="A169:AF169"/>
    <mergeCell ref="A170:AF170"/>
    <mergeCell ref="O158:S158"/>
    <mergeCell ref="A158:N159"/>
    <mergeCell ref="O159:S159"/>
    <mergeCell ref="A160:AF160"/>
    <mergeCell ref="M161:N161"/>
    <mergeCell ref="O161:S161"/>
    <mergeCell ref="O162:S162"/>
    <mergeCell ref="A162:N163"/>
    <mergeCell ref="O163:S163"/>
    <mergeCell ref="O151:S151"/>
    <mergeCell ref="A151:N152"/>
    <mergeCell ref="O152:S152"/>
    <mergeCell ref="A153:AF153"/>
    <mergeCell ref="A154:AF154"/>
    <mergeCell ref="A155:AF155"/>
    <mergeCell ref="M156:N156"/>
    <mergeCell ref="O156:S156"/>
    <mergeCell ref="M157:N157"/>
    <mergeCell ref="O157:S157"/>
    <mergeCell ref="A144:AF144"/>
    <mergeCell ref="A145:AF145"/>
    <mergeCell ref="M146:N146"/>
    <mergeCell ref="O146:S146"/>
    <mergeCell ref="O147:S147"/>
    <mergeCell ref="A147:N148"/>
    <mergeCell ref="O148:S148"/>
    <mergeCell ref="A149:AF149"/>
    <mergeCell ref="M150:N150"/>
    <mergeCell ref="O150:S150"/>
    <mergeCell ref="O137:S137"/>
    <mergeCell ref="A137:N138"/>
    <mergeCell ref="O138:S138"/>
    <mergeCell ref="A139:AF139"/>
    <mergeCell ref="A140:AF140"/>
    <mergeCell ref="M141:N141"/>
    <mergeCell ref="O141:S141"/>
    <mergeCell ref="O142:S142"/>
    <mergeCell ref="A142:N143"/>
    <mergeCell ref="O143:S143"/>
    <mergeCell ref="M131:N131"/>
    <mergeCell ref="O131:S131"/>
    <mergeCell ref="M132:N132"/>
    <mergeCell ref="O132:S132"/>
    <mergeCell ref="O133:S133"/>
    <mergeCell ref="A133:N134"/>
    <mergeCell ref="O134:S134"/>
    <mergeCell ref="A135:AF135"/>
    <mergeCell ref="M136:N136"/>
    <mergeCell ref="O136:S136"/>
    <mergeCell ref="A124:AF124"/>
    <mergeCell ref="A125:AF125"/>
    <mergeCell ref="M126:N126"/>
    <mergeCell ref="O126:S126"/>
    <mergeCell ref="O127:S127"/>
    <mergeCell ref="A127:N128"/>
    <mergeCell ref="O128:S128"/>
    <mergeCell ref="A129:AF129"/>
    <mergeCell ref="A130:AF130"/>
    <mergeCell ref="M117:N117"/>
    <mergeCell ref="O117:S117"/>
    <mergeCell ref="O118:S118"/>
    <mergeCell ref="A118:N119"/>
    <mergeCell ref="O119:S119"/>
    <mergeCell ref="A120:AF120"/>
    <mergeCell ref="M121:N121"/>
    <mergeCell ref="O121:S121"/>
    <mergeCell ref="O122:S122"/>
    <mergeCell ref="A122:N123"/>
    <mergeCell ref="O123:S123"/>
    <mergeCell ref="A110:AF110"/>
    <mergeCell ref="A111:AF111"/>
    <mergeCell ref="M112:N112"/>
    <mergeCell ref="O112:S112"/>
    <mergeCell ref="O113:S113"/>
    <mergeCell ref="A113:N114"/>
    <mergeCell ref="O114:S114"/>
    <mergeCell ref="A115:AF115"/>
    <mergeCell ref="A116:AF116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O108:S108"/>
    <mergeCell ref="A108:N109"/>
    <mergeCell ref="O109:S109"/>
    <mergeCell ref="A97:AF97"/>
    <mergeCell ref="A98:AF98"/>
    <mergeCell ref="M99:N99"/>
    <mergeCell ref="O99:S99"/>
    <mergeCell ref="O100:S100"/>
    <mergeCell ref="A100:N101"/>
    <mergeCell ref="O101:S101"/>
    <mergeCell ref="A102:AF102"/>
    <mergeCell ref="A103:AF103"/>
    <mergeCell ref="M90:N90"/>
    <mergeCell ref="O90:S90"/>
    <mergeCell ref="O91:S91"/>
    <mergeCell ref="A91:N92"/>
    <mergeCell ref="O92:S92"/>
    <mergeCell ref="A93:AF93"/>
    <mergeCell ref="M94:N94"/>
    <mergeCell ref="O94:S94"/>
    <mergeCell ref="O95:S95"/>
    <mergeCell ref="A95:N96"/>
    <mergeCell ref="O96:S96"/>
    <mergeCell ref="A83:AF83"/>
    <mergeCell ref="M84:N84"/>
    <mergeCell ref="O84:S84"/>
    <mergeCell ref="O85:S85"/>
    <mergeCell ref="A85:N86"/>
    <mergeCell ref="O86:S86"/>
    <mergeCell ref="A87:AF87"/>
    <mergeCell ref="A88:AF88"/>
    <mergeCell ref="M89:N89"/>
    <mergeCell ref="O89:S89"/>
    <mergeCell ref="M76:N76"/>
    <mergeCell ref="O76:S76"/>
    <mergeCell ref="O77:S77"/>
    <mergeCell ref="A77:N78"/>
    <mergeCell ref="O78:S78"/>
    <mergeCell ref="A79:AF79"/>
    <mergeCell ref="M80:N80"/>
    <mergeCell ref="O80:S80"/>
    <mergeCell ref="O81:S81"/>
    <mergeCell ref="A81:N82"/>
    <mergeCell ref="O82:S82"/>
    <mergeCell ref="M70:N70"/>
    <mergeCell ref="O70:S70"/>
    <mergeCell ref="M71:N71"/>
    <mergeCell ref="O71:S71"/>
    <mergeCell ref="O72:S72"/>
    <mergeCell ref="A72:N73"/>
    <mergeCell ref="O73:S73"/>
    <mergeCell ref="A74:AF74"/>
    <mergeCell ref="A75:AF75"/>
    <mergeCell ref="A63:AF63"/>
    <mergeCell ref="A64:AF64"/>
    <mergeCell ref="A65:AF65"/>
    <mergeCell ref="M66:N66"/>
    <mergeCell ref="O66:S66"/>
    <mergeCell ref="O67:S67"/>
    <mergeCell ref="A67:N68"/>
    <mergeCell ref="O68:S68"/>
    <mergeCell ref="A69:AF69"/>
    <mergeCell ref="A57:AF57"/>
    <mergeCell ref="A58:AF58"/>
    <mergeCell ref="M59:N59"/>
    <mergeCell ref="O59:S59"/>
    <mergeCell ref="M60:N60"/>
    <mergeCell ref="O60:S60"/>
    <mergeCell ref="O61:S61"/>
    <mergeCell ref="A61:N62"/>
    <mergeCell ref="O62:S62"/>
    <mergeCell ref="M50:N50"/>
    <mergeCell ref="O50:S50"/>
    <mergeCell ref="O51:S51"/>
    <mergeCell ref="A51:N52"/>
    <mergeCell ref="O52:S52"/>
    <mergeCell ref="A53:AF53"/>
    <mergeCell ref="M54:N54"/>
    <mergeCell ref="O54:S54"/>
    <mergeCell ref="O55:S55"/>
    <mergeCell ref="A55:N56"/>
    <mergeCell ref="O56:S56"/>
    <mergeCell ref="A43:AF43"/>
    <mergeCell ref="A44:AF44"/>
    <mergeCell ref="M45:N45"/>
    <mergeCell ref="O45:S45"/>
    <mergeCell ref="O46:S46"/>
    <mergeCell ref="A46:N47"/>
    <mergeCell ref="O47:S47"/>
    <mergeCell ref="A48:AF48"/>
    <mergeCell ref="A49:AF49"/>
    <mergeCell ref="A36:AF36"/>
    <mergeCell ref="A37:AF37"/>
    <mergeCell ref="M38:N38"/>
    <mergeCell ref="O38:S38"/>
    <mergeCell ref="M39:N39"/>
    <mergeCell ref="O39:S39"/>
    <mergeCell ref="M40:N40"/>
    <mergeCell ref="O40:S40"/>
    <mergeCell ref="O41:S41"/>
    <mergeCell ref="A41:N42"/>
    <mergeCell ref="O42:S42"/>
    <mergeCell ref="O30:S30"/>
    <mergeCell ref="A30:N31"/>
    <mergeCell ref="O31:S31"/>
    <mergeCell ref="A32:AF32"/>
    <mergeCell ref="M33:N33"/>
    <mergeCell ref="O33:S33"/>
    <mergeCell ref="O34:S34"/>
    <mergeCell ref="A34:N35"/>
    <mergeCell ref="O35:S35"/>
    <mergeCell ref="M23:N23"/>
    <mergeCell ref="O23:S23"/>
    <mergeCell ref="O24:S24"/>
    <mergeCell ref="A24:N25"/>
    <mergeCell ref="O25:S25"/>
    <mergeCell ref="A26:AF26"/>
    <mergeCell ref="A27:AF27"/>
    <mergeCell ref="A28:AF28"/>
    <mergeCell ref="M29:N29"/>
    <mergeCell ref="O29:S29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G31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353</v>
      </c>
    </row>
    <row r="2" spans="2:7" x14ac:dyDescent="0.2">
      <c r="B2" s="42"/>
      <c r="C2" s="42"/>
      <c r="D2" s="42"/>
    </row>
    <row r="3" spans="2:7" x14ac:dyDescent="0.2">
      <c r="B3" t="s">
        <v>354</v>
      </c>
      <c r="C3" t="s">
        <v>57</v>
      </c>
      <c r="D3" t="s">
        <v>57</v>
      </c>
      <c r="E3" t="s">
        <v>57</v>
      </c>
    </row>
    <row r="4" spans="2:7" x14ac:dyDescent="0.2">
      <c r="B4" t="s">
        <v>355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356</v>
      </c>
      <c r="C6" t="s">
        <v>357</v>
      </c>
      <c r="D6" t="s">
        <v>358</v>
      </c>
      <c r="E6" t="s">
        <v>57</v>
      </c>
    </row>
    <row r="7" spans="2:7" x14ac:dyDescent="0.2">
      <c r="B7" t="s">
        <v>359</v>
      </c>
      <c r="C7" t="s">
        <v>360</v>
      </c>
      <c r="D7" t="s">
        <v>361</v>
      </c>
      <c r="E7" t="s">
        <v>57</v>
      </c>
    </row>
    <row r="8" spans="2:7" x14ac:dyDescent="0.2">
      <c r="B8" t="s">
        <v>362</v>
      </c>
      <c r="C8" t="s">
        <v>363</v>
      </c>
      <c r="D8" t="s">
        <v>364</v>
      </c>
      <c r="E8" t="s">
        <v>57</v>
      </c>
    </row>
    <row r="9" spans="2:7" x14ac:dyDescent="0.2">
      <c r="B9" s="42"/>
      <c r="C9" s="42"/>
      <c r="D9" s="42"/>
    </row>
    <row r="10" spans="2:7" x14ac:dyDescent="0.2">
      <c r="B10" t="s">
        <v>365</v>
      </c>
      <c r="C10" t="s">
        <v>357</v>
      </c>
      <c r="D10" t="s">
        <v>57</v>
      </c>
      <c r="E10" t="s">
        <v>57</v>
      </c>
    </row>
    <row r="11" spans="2:7" x14ac:dyDescent="0.2">
      <c r="B11" s="42"/>
      <c r="C11" s="42"/>
      <c r="D11" s="42"/>
    </row>
    <row r="12" spans="2:7" x14ac:dyDescent="0.2">
      <c r="B12" t="s">
        <v>365</v>
      </c>
      <c r="C12" t="s">
        <v>360</v>
      </c>
      <c r="D12" t="s">
        <v>57</v>
      </c>
      <c r="E12" t="s">
        <v>57</v>
      </c>
    </row>
    <row r="13" spans="2:7" x14ac:dyDescent="0.2">
      <c r="B13" s="42"/>
      <c r="C13" s="42"/>
      <c r="D13" s="42"/>
    </row>
    <row r="14" spans="2:7" x14ac:dyDescent="0.2">
      <c r="B14" t="s">
        <v>365</v>
      </c>
      <c r="C14" t="s">
        <v>363</v>
      </c>
      <c r="D14" t="s">
        <v>57</v>
      </c>
      <c r="E14" t="s">
        <v>57</v>
      </c>
    </row>
    <row r="15" spans="2:7" x14ac:dyDescent="0.2">
      <c r="B15" s="42"/>
      <c r="C15" s="42"/>
      <c r="D15" s="42"/>
    </row>
    <row r="16" spans="2:7" x14ac:dyDescent="0.2">
      <c r="B16" t="s">
        <v>366</v>
      </c>
      <c r="C16" t="s">
        <v>57</v>
      </c>
      <c r="D16" t="s">
        <v>57</v>
      </c>
      <c r="E16" t="s">
        <v>57</v>
      </c>
    </row>
    <row r="17" spans="2:5" x14ac:dyDescent="0.2">
      <c r="B17" t="s">
        <v>367</v>
      </c>
      <c r="C17" t="s">
        <v>57</v>
      </c>
      <c r="D17" t="s">
        <v>57</v>
      </c>
      <c r="E17" t="s">
        <v>57</v>
      </c>
    </row>
    <row r="18" spans="2:5" x14ac:dyDescent="0.2">
      <c r="B18" t="s">
        <v>368</v>
      </c>
      <c r="C18" t="s">
        <v>57</v>
      </c>
      <c r="D18" t="s">
        <v>57</v>
      </c>
      <c r="E18" t="s">
        <v>57</v>
      </c>
    </row>
    <row r="19" spans="2:5" x14ac:dyDescent="0.2">
      <c r="B19" t="s">
        <v>369</v>
      </c>
      <c r="C19" t="s">
        <v>57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370</v>
      </c>
      <c r="C21" t="s">
        <v>57</v>
      </c>
      <c r="D21" t="s">
        <v>57</v>
      </c>
      <c r="E21" t="s">
        <v>57</v>
      </c>
    </row>
    <row r="22" spans="2:5" x14ac:dyDescent="0.2">
      <c r="B22" t="s">
        <v>371</v>
      </c>
      <c r="C22" t="s">
        <v>57</v>
      </c>
      <c r="D22" t="s">
        <v>57</v>
      </c>
      <c r="E22" t="s">
        <v>57</v>
      </c>
    </row>
    <row r="23" spans="2:5" x14ac:dyDescent="0.2">
      <c r="B23" t="s">
        <v>372</v>
      </c>
      <c r="C23" t="s">
        <v>57</v>
      </c>
      <c r="D23" t="s">
        <v>57</v>
      </c>
      <c r="E23" t="s">
        <v>57</v>
      </c>
    </row>
    <row r="24" spans="2:5" x14ac:dyDescent="0.2">
      <c r="B24" t="s">
        <v>373</v>
      </c>
      <c r="C24" t="s">
        <v>57</v>
      </c>
      <c r="D24" t="s">
        <v>57</v>
      </c>
      <c r="E24" t="s">
        <v>57</v>
      </c>
    </row>
    <row r="25" spans="2:5" x14ac:dyDescent="0.2">
      <c r="B25" t="s">
        <v>374</v>
      </c>
      <c r="C25" t="s">
        <v>57</v>
      </c>
      <c r="D25" t="s">
        <v>57</v>
      </c>
      <c r="E25" t="s">
        <v>57</v>
      </c>
    </row>
    <row r="26" spans="2:5" x14ac:dyDescent="0.2">
      <c r="B26" t="s">
        <v>375</v>
      </c>
      <c r="C26" t="s">
        <v>57</v>
      </c>
      <c r="D26" t="s">
        <v>57</v>
      </c>
      <c r="E26" t="s">
        <v>57</v>
      </c>
    </row>
    <row r="27" spans="2:5" x14ac:dyDescent="0.2">
      <c r="B27" t="s">
        <v>376</v>
      </c>
      <c r="C27" t="s">
        <v>57</v>
      </c>
      <c r="D27" t="s">
        <v>57</v>
      </c>
      <c r="E27" t="s">
        <v>57</v>
      </c>
    </row>
    <row r="28" spans="2:5" x14ac:dyDescent="0.2">
      <c r="B28" t="s">
        <v>377</v>
      </c>
      <c r="C28" t="s">
        <v>57</v>
      </c>
      <c r="D28" t="s">
        <v>57</v>
      </c>
      <c r="E28" t="s">
        <v>57</v>
      </c>
    </row>
    <row r="29" spans="2:5" x14ac:dyDescent="0.2">
      <c r="B29" t="s">
        <v>378</v>
      </c>
      <c r="C29" t="s">
        <v>57</v>
      </c>
      <c r="D29" t="s">
        <v>57</v>
      </c>
      <c r="E29" t="s">
        <v>57</v>
      </c>
    </row>
    <row r="30" spans="2:5" x14ac:dyDescent="0.2">
      <c r="B30" t="s">
        <v>379</v>
      </c>
      <c r="C30" t="s">
        <v>57</v>
      </c>
      <c r="D30" t="s">
        <v>57</v>
      </c>
      <c r="E30" t="s">
        <v>57</v>
      </c>
    </row>
    <row r="31" spans="2:5" x14ac:dyDescent="0.2">
      <c r="B31" t="s">
        <v>380</v>
      </c>
      <c r="C31" t="s">
        <v>57</v>
      </c>
      <c r="D31" t="s">
        <v>57</v>
      </c>
      <c r="E31" t="s">
        <v>57</v>
      </c>
    </row>
  </sheetData>
  <sheetProtection algorithmName="SHA-512" hashValue="YLIZ75Rk+yVcI6nh2k5Ar1vcsCignP4+q1EkRUEsQQBRBmKtnrWujexIVDFktO9IRWTmNP3b4/pTGP4CBdgaAQ==" saltValue="PyjmRegvtIy7fxs02EEtm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805</vt:i4>
      </vt:variant>
    </vt:vector>
  </HeadingPairs>
  <TitlesOfParts>
    <vt:vector size="8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2021-11-12T12:13:47Z</dcterms:created>
  <dcterms:modified xsi:type="dcterms:W3CDTF">2025-05-16T10:47:06Z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