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0A1E6A3D-7823-4930-ABB1-B96B40FA5C2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AJ8" i="1" s="1"/>
  <c r="S9" i="1"/>
  <c r="S10" i="1"/>
  <c r="AJ10" i="1" s="1"/>
  <c r="S11" i="1"/>
  <c r="AJ11" i="1" s="1"/>
  <c r="S12" i="1"/>
  <c r="AJ12" i="1" s="1"/>
  <c r="S13" i="1"/>
  <c r="S14" i="1"/>
  <c r="AJ14" i="1" s="1"/>
  <c r="S15" i="1"/>
  <c r="AJ15" i="1" s="1"/>
  <c r="S16" i="1"/>
  <c r="AJ16" i="1" s="1"/>
  <c r="S17" i="1"/>
  <c r="S18" i="1"/>
  <c r="AJ18" i="1" s="1"/>
  <c r="S19" i="1"/>
  <c r="S20" i="1"/>
  <c r="AJ20" i="1" s="1"/>
  <c r="S21" i="1"/>
  <c r="S22" i="1"/>
  <c r="AJ22" i="1" s="1"/>
  <c r="S23" i="1"/>
  <c r="S24" i="1"/>
  <c r="AJ24" i="1" s="1"/>
  <c r="S25" i="1"/>
  <c r="S26" i="1"/>
  <c r="AJ26" i="1" s="1"/>
  <c r="S27" i="1"/>
  <c r="S28" i="1"/>
  <c r="AJ28" i="1" s="1"/>
  <c r="S29" i="1"/>
  <c r="S30" i="1"/>
  <c r="AJ30" i="1" s="1"/>
  <c r="S31" i="1"/>
  <c r="S32" i="1"/>
  <c r="AJ32" i="1" s="1"/>
  <c r="S33" i="1"/>
  <c r="S34" i="1"/>
  <c r="AJ34" i="1" s="1"/>
  <c r="S35" i="1"/>
  <c r="S36" i="1"/>
  <c r="AJ36" i="1" s="1"/>
  <c r="S37" i="1"/>
  <c r="S38" i="1"/>
  <c r="AJ38" i="1" s="1"/>
  <c r="S39" i="1"/>
  <c r="S40" i="1"/>
  <c r="AJ40" i="1" s="1"/>
  <c r="S41" i="1"/>
  <c r="S42" i="1"/>
  <c r="AJ42" i="1" s="1"/>
  <c r="S43" i="1"/>
  <c r="S44" i="1"/>
  <c r="AJ44" i="1" s="1"/>
  <c r="S45" i="1"/>
  <c r="S46" i="1"/>
  <c r="AJ46" i="1" s="1"/>
  <c r="S47" i="1"/>
  <c r="S48" i="1"/>
  <c r="AJ48" i="1" s="1"/>
  <c r="S49" i="1"/>
  <c r="S50" i="1"/>
  <c r="AJ50" i="1" s="1"/>
  <c r="S51" i="1"/>
  <c r="S52" i="1"/>
  <c r="AJ52" i="1" s="1"/>
  <c r="S53" i="1"/>
  <c r="S54" i="1"/>
  <c r="AJ54" i="1" s="1"/>
  <c r="S55" i="1"/>
  <c r="S56" i="1"/>
  <c r="AJ56" i="1" s="1"/>
  <c r="S57" i="1"/>
  <c r="S58" i="1"/>
  <c r="AJ58" i="1" s="1"/>
  <c r="S59" i="1"/>
  <c r="S60" i="1"/>
  <c r="AJ60" i="1" s="1"/>
  <c r="S61" i="1"/>
  <c r="S62" i="1"/>
  <c r="AJ62" i="1" s="1"/>
  <c r="S63" i="1"/>
  <c r="S64" i="1"/>
  <c r="AJ64" i="1" s="1"/>
  <c r="S65" i="1"/>
  <c r="S66" i="1"/>
  <c r="AJ66" i="1" s="1"/>
  <c r="S67" i="1"/>
  <c r="S68" i="1"/>
  <c r="AJ68" i="1" s="1"/>
  <c r="S69" i="1"/>
  <c r="S70" i="1"/>
  <c r="AJ70" i="1" s="1"/>
  <c r="S71" i="1"/>
  <c r="AJ71" i="1" s="1"/>
  <c r="S72" i="1"/>
  <c r="AJ72" i="1" s="1"/>
  <c r="S73" i="1"/>
  <c r="AJ73" i="1" s="1"/>
  <c r="S74" i="1"/>
  <c r="AJ74" i="1" s="1"/>
  <c r="S75" i="1"/>
  <c r="AJ75" i="1" s="1"/>
  <c r="S76" i="1"/>
  <c r="AJ76" i="1" s="1"/>
  <c r="S77" i="1"/>
  <c r="AJ77" i="1" s="1"/>
  <c r="S78" i="1"/>
  <c r="AJ78" i="1" s="1"/>
  <c r="S79" i="1"/>
  <c r="AJ79" i="1" s="1"/>
  <c r="S80" i="1"/>
  <c r="AJ80" i="1" s="1"/>
  <c r="S81" i="1"/>
  <c r="S82" i="1"/>
  <c r="AJ82" i="1" s="1"/>
  <c r="S83" i="1"/>
  <c r="S84" i="1"/>
  <c r="AJ84" i="1" s="1"/>
  <c r="S85" i="1"/>
  <c r="S86" i="1"/>
  <c r="AJ86" i="1" s="1"/>
  <c r="S87" i="1"/>
  <c r="S88" i="1"/>
  <c r="AJ88" i="1" s="1"/>
  <c r="S89" i="1"/>
  <c r="AJ89" i="1" s="1"/>
  <c r="S90" i="1"/>
  <c r="AJ90" i="1" s="1"/>
  <c r="S91" i="1"/>
  <c r="S92" i="1"/>
  <c r="AJ92" i="1" s="1"/>
  <c r="S93" i="1"/>
  <c r="S94" i="1"/>
  <c r="AJ94" i="1" s="1"/>
  <c r="S95" i="1"/>
  <c r="S96" i="1"/>
  <c r="AJ96" i="1" s="1"/>
  <c r="S97" i="1"/>
  <c r="S98" i="1"/>
  <c r="AJ98" i="1" s="1"/>
  <c r="S99" i="1"/>
  <c r="S100" i="1"/>
  <c r="AJ100" i="1" s="1"/>
  <c r="S101" i="1"/>
  <c r="S102" i="1"/>
  <c r="AJ102" i="1" s="1"/>
  <c r="S103" i="1"/>
  <c r="S104" i="1"/>
  <c r="AJ104" i="1" s="1"/>
  <c r="S105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6" i="1"/>
  <c r="AJ7" i="1"/>
  <c r="AJ9" i="1"/>
  <c r="AJ13" i="1"/>
  <c r="AJ17" i="1"/>
  <c r="AJ19" i="1"/>
  <c r="AJ21" i="1"/>
  <c r="AJ23" i="1"/>
  <c r="AJ25" i="1"/>
  <c r="AJ27" i="1"/>
  <c r="AJ29" i="1"/>
  <c r="AJ31" i="1"/>
  <c r="AJ33" i="1"/>
  <c r="AJ35" i="1"/>
  <c r="AJ37" i="1"/>
  <c r="AJ39" i="1"/>
  <c r="AJ41" i="1"/>
  <c r="AJ43" i="1"/>
  <c r="AJ45" i="1"/>
  <c r="AJ47" i="1"/>
  <c r="AJ49" i="1"/>
  <c r="AJ51" i="1"/>
  <c r="AJ53" i="1"/>
  <c r="AJ55" i="1"/>
  <c r="AJ57" i="1"/>
  <c r="AJ59" i="1"/>
  <c r="AJ61" i="1"/>
  <c r="AJ63" i="1"/>
  <c r="AJ65" i="1"/>
  <c r="AJ67" i="1"/>
  <c r="AJ69" i="1"/>
  <c r="AJ81" i="1"/>
  <c r="AJ83" i="1"/>
  <c r="AJ85" i="1"/>
  <c r="AJ87" i="1"/>
  <c r="AJ91" i="1"/>
  <c r="AJ93" i="1"/>
  <c r="AJ95" i="1"/>
  <c r="AJ97" i="1"/>
  <c r="AJ99" i="1"/>
  <c r="AJ101" i="1"/>
  <c r="AJ103" i="1"/>
  <c r="AJ105" i="1"/>
  <c r="AJ6" i="1"/>
  <c r="S6" i="1"/>
  <c r="T5" i="1"/>
  <c r="S5" i="1" l="1"/>
  <c r="AK5" i="1"/>
  <c r="R7" i="1"/>
  <c r="R9" i="1"/>
  <c r="R12" i="1"/>
  <c r="R17" i="1"/>
  <c r="R20" i="1"/>
  <c r="R22" i="1"/>
  <c r="R27" i="1"/>
  <c r="R29" i="1"/>
  <c r="R31" i="1"/>
  <c r="R32" i="1"/>
  <c r="R34" i="1"/>
  <c r="R35" i="1"/>
  <c r="R36" i="1"/>
  <c r="R40" i="1"/>
  <c r="R43" i="1"/>
  <c r="R47" i="1"/>
  <c r="R49" i="1"/>
  <c r="R52" i="1"/>
  <c r="R53" i="1"/>
  <c r="R58" i="1"/>
  <c r="R60" i="1"/>
  <c r="R61" i="1"/>
  <c r="R63" i="1"/>
  <c r="R64" i="1"/>
  <c r="R65" i="1"/>
  <c r="R66" i="1"/>
  <c r="R67" i="1"/>
  <c r="R68" i="1"/>
  <c r="R69" i="1"/>
  <c r="R74" i="1"/>
  <c r="R76" i="1"/>
  <c r="R80" i="1"/>
  <c r="R82" i="1"/>
  <c r="R83" i="1"/>
  <c r="R84" i="1"/>
  <c r="R85" i="1"/>
  <c r="R86" i="1"/>
  <c r="R87" i="1"/>
  <c r="R88" i="1"/>
  <c r="R92" i="1"/>
  <c r="R96" i="1"/>
  <c r="R97" i="1"/>
  <c r="R98" i="1"/>
  <c r="R100" i="1"/>
  <c r="R104" i="1"/>
  <c r="R105" i="1"/>
  <c r="R6" i="1"/>
  <c r="F72" i="1" l="1"/>
  <c r="E72" i="1"/>
  <c r="P72" i="1" s="1"/>
  <c r="F71" i="1"/>
  <c r="E71" i="1"/>
  <c r="P71" i="1" s="1"/>
  <c r="P7" i="1"/>
  <c r="W7" i="1" s="1"/>
  <c r="P8" i="1"/>
  <c r="P9" i="1"/>
  <c r="W9" i="1" s="1"/>
  <c r="P10" i="1"/>
  <c r="P11" i="1"/>
  <c r="Q11" i="1" s="1"/>
  <c r="P12" i="1"/>
  <c r="W12" i="1" s="1"/>
  <c r="P13" i="1"/>
  <c r="P14" i="1"/>
  <c r="W14" i="1" s="1"/>
  <c r="P15" i="1"/>
  <c r="P16" i="1"/>
  <c r="Q16" i="1" s="1"/>
  <c r="P17" i="1"/>
  <c r="W17" i="1" s="1"/>
  <c r="P18" i="1"/>
  <c r="P19" i="1"/>
  <c r="Q19" i="1" s="1"/>
  <c r="P20" i="1"/>
  <c r="W20" i="1" s="1"/>
  <c r="P21" i="1"/>
  <c r="P22" i="1"/>
  <c r="W22" i="1" s="1"/>
  <c r="P23" i="1"/>
  <c r="Q23" i="1" s="1"/>
  <c r="P24" i="1"/>
  <c r="P25" i="1"/>
  <c r="P26" i="1"/>
  <c r="P27" i="1"/>
  <c r="W27" i="1" s="1"/>
  <c r="P28" i="1"/>
  <c r="W28" i="1" s="1"/>
  <c r="P29" i="1"/>
  <c r="W29" i="1" s="1"/>
  <c r="P30" i="1"/>
  <c r="P31" i="1"/>
  <c r="W31" i="1" s="1"/>
  <c r="P32" i="1"/>
  <c r="W32" i="1" s="1"/>
  <c r="P33" i="1"/>
  <c r="Q33" i="1" s="1"/>
  <c r="P34" i="1"/>
  <c r="W34" i="1" s="1"/>
  <c r="P35" i="1"/>
  <c r="W35" i="1" s="1"/>
  <c r="P36" i="1"/>
  <c r="W36" i="1" s="1"/>
  <c r="P37" i="1"/>
  <c r="P38" i="1"/>
  <c r="Q38" i="1" s="1"/>
  <c r="P39" i="1"/>
  <c r="P40" i="1"/>
  <c r="W40" i="1" s="1"/>
  <c r="P41" i="1"/>
  <c r="W41" i="1" s="1"/>
  <c r="P42" i="1"/>
  <c r="Q42" i="1" s="1"/>
  <c r="P43" i="1"/>
  <c r="W43" i="1" s="1"/>
  <c r="P44" i="1"/>
  <c r="Q44" i="1" s="1"/>
  <c r="P45" i="1"/>
  <c r="W45" i="1" s="1"/>
  <c r="P46" i="1"/>
  <c r="Q46" i="1" s="1"/>
  <c r="P47" i="1"/>
  <c r="W47" i="1" s="1"/>
  <c r="P48" i="1"/>
  <c r="Q48" i="1" s="1"/>
  <c r="P49" i="1"/>
  <c r="W49" i="1" s="1"/>
  <c r="P50" i="1"/>
  <c r="Q50" i="1" s="1"/>
  <c r="P51" i="1"/>
  <c r="P52" i="1"/>
  <c r="W52" i="1" s="1"/>
  <c r="P53" i="1"/>
  <c r="W53" i="1" s="1"/>
  <c r="P54" i="1"/>
  <c r="Q54" i="1" s="1"/>
  <c r="P55" i="1"/>
  <c r="P56" i="1"/>
  <c r="Q56" i="1" s="1"/>
  <c r="P57" i="1"/>
  <c r="P58" i="1"/>
  <c r="W58" i="1" s="1"/>
  <c r="P59" i="1"/>
  <c r="P60" i="1"/>
  <c r="W60" i="1" s="1"/>
  <c r="P61" i="1"/>
  <c r="W61" i="1" s="1"/>
  <c r="P62" i="1"/>
  <c r="P63" i="1"/>
  <c r="W63" i="1" s="1"/>
  <c r="P64" i="1"/>
  <c r="W64" i="1" s="1"/>
  <c r="P65" i="1"/>
  <c r="W65" i="1" s="1"/>
  <c r="P66" i="1"/>
  <c r="W66" i="1" s="1"/>
  <c r="P67" i="1"/>
  <c r="W67" i="1" s="1"/>
  <c r="P68" i="1"/>
  <c r="W68" i="1" s="1"/>
  <c r="P69" i="1"/>
  <c r="W69" i="1" s="1"/>
  <c r="P70" i="1"/>
  <c r="P73" i="1"/>
  <c r="P74" i="1"/>
  <c r="W74" i="1" s="1"/>
  <c r="P75" i="1"/>
  <c r="Q75" i="1" s="1"/>
  <c r="P76" i="1"/>
  <c r="W76" i="1" s="1"/>
  <c r="P77" i="1"/>
  <c r="Q77" i="1" s="1"/>
  <c r="P78" i="1"/>
  <c r="P79" i="1"/>
  <c r="Q79" i="1" s="1"/>
  <c r="P80" i="1"/>
  <c r="W80" i="1" s="1"/>
  <c r="P81" i="1"/>
  <c r="P82" i="1"/>
  <c r="W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P90" i="1"/>
  <c r="Q90" i="1" s="1"/>
  <c r="P91" i="1"/>
  <c r="P92" i="1"/>
  <c r="X92" i="1" s="1"/>
  <c r="P93" i="1"/>
  <c r="P94" i="1"/>
  <c r="X94" i="1" s="1"/>
  <c r="P95" i="1"/>
  <c r="P96" i="1"/>
  <c r="X96" i="1" s="1"/>
  <c r="P97" i="1"/>
  <c r="W97" i="1" s="1"/>
  <c r="P98" i="1"/>
  <c r="X98" i="1" s="1"/>
  <c r="P99" i="1"/>
  <c r="P100" i="1"/>
  <c r="P101" i="1"/>
  <c r="P102" i="1"/>
  <c r="X102" i="1" s="1"/>
  <c r="P103" i="1"/>
  <c r="W103" i="1" s="1"/>
  <c r="P104" i="1"/>
  <c r="X104" i="1" s="1"/>
  <c r="P105" i="1"/>
  <c r="P6" i="1"/>
  <c r="W6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L5" i="1"/>
  <c r="J5" i="1"/>
  <c r="W92" i="1" l="1"/>
  <c r="W96" i="1"/>
  <c r="X105" i="1"/>
  <c r="W105" i="1"/>
  <c r="W79" i="1"/>
  <c r="W77" i="1"/>
  <c r="W75" i="1"/>
  <c r="W33" i="1"/>
  <c r="W23" i="1"/>
  <c r="W19" i="1"/>
  <c r="W11" i="1"/>
  <c r="X100" i="1"/>
  <c r="W100" i="1"/>
  <c r="W90" i="1"/>
  <c r="W56" i="1"/>
  <c r="W54" i="1"/>
  <c r="W50" i="1"/>
  <c r="W48" i="1"/>
  <c r="W46" i="1"/>
  <c r="W44" i="1"/>
  <c r="W42" i="1"/>
  <c r="W38" i="1"/>
  <c r="W16" i="1"/>
  <c r="W104" i="1"/>
  <c r="W98" i="1"/>
  <c r="Q15" i="1"/>
  <c r="Q71" i="1"/>
  <c r="Q102" i="1"/>
  <c r="Q72" i="1"/>
  <c r="Q94" i="1"/>
  <c r="X103" i="1"/>
  <c r="X101" i="1"/>
  <c r="Q101" i="1"/>
  <c r="X99" i="1"/>
  <c r="Q99" i="1"/>
  <c r="X97" i="1"/>
  <c r="X95" i="1"/>
  <c r="Q95" i="1"/>
  <c r="X93" i="1"/>
  <c r="Q93" i="1"/>
  <c r="X91" i="1"/>
  <c r="Q91" i="1"/>
  <c r="Q89" i="1"/>
  <c r="Q57" i="1"/>
  <c r="Q55" i="1"/>
  <c r="Q51" i="1"/>
  <c r="R51" i="1" s="1"/>
  <c r="Q39" i="1"/>
  <c r="Q37" i="1"/>
  <c r="Q13" i="1"/>
  <c r="Q21" i="1"/>
  <c r="Q25" i="1"/>
  <c r="Q59" i="1"/>
  <c r="Q73" i="1"/>
  <c r="Q81" i="1"/>
  <c r="Q8" i="1"/>
  <c r="Q10" i="1"/>
  <c r="Q18" i="1"/>
  <c r="Q24" i="1"/>
  <c r="Q26" i="1"/>
  <c r="Q30" i="1"/>
  <c r="Q62" i="1"/>
  <c r="Q70" i="1"/>
  <c r="Q78" i="1"/>
  <c r="E5" i="1"/>
  <c r="K72" i="1"/>
  <c r="F5" i="1"/>
  <c r="K71" i="1"/>
  <c r="X85" i="1"/>
  <c r="X77" i="1"/>
  <c r="X69" i="1"/>
  <c r="X61" i="1"/>
  <c r="X53" i="1"/>
  <c r="X45" i="1"/>
  <c r="X37" i="1"/>
  <c r="X29" i="1"/>
  <c r="X89" i="1"/>
  <c r="X81" i="1"/>
  <c r="X73" i="1"/>
  <c r="X65" i="1"/>
  <c r="X57" i="1"/>
  <c r="X49" i="1"/>
  <c r="X41" i="1"/>
  <c r="X33" i="1"/>
  <c r="X25" i="1"/>
  <c r="X22" i="1"/>
  <c r="X18" i="1"/>
  <c r="X14" i="1"/>
  <c r="X10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20" i="1"/>
  <c r="X16" i="1"/>
  <c r="X12" i="1"/>
  <c r="X8" i="1"/>
  <c r="X6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1" i="1"/>
  <c r="X19" i="1"/>
  <c r="X17" i="1"/>
  <c r="X15" i="1"/>
  <c r="X13" i="1"/>
  <c r="X11" i="1"/>
  <c r="X9" i="1"/>
  <c r="X7" i="1"/>
  <c r="P5" i="1"/>
  <c r="W78" i="1" l="1"/>
  <c r="W62" i="1"/>
  <c r="W26" i="1"/>
  <c r="W18" i="1"/>
  <c r="W8" i="1"/>
  <c r="R5" i="1"/>
  <c r="W73" i="1"/>
  <c r="W25" i="1"/>
  <c r="W13" i="1"/>
  <c r="W39" i="1"/>
  <c r="W55" i="1"/>
  <c r="W89" i="1"/>
  <c r="W99" i="1"/>
  <c r="W101" i="1"/>
  <c r="W72" i="1"/>
  <c r="W70" i="1"/>
  <c r="W30" i="1"/>
  <c r="W24" i="1"/>
  <c r="W10" i="1"/>
  <c r="W81" i="1"/>
  <c r="W59" i="1"/>
  <c r="W21" i="1"/>
  <c r="W37" i="1"/>
  <c r="W51" i="1"/>
  <c r="W57" i="1"/>
  <c r="W91" i="1"/>
  <c r="W93" i="1"/>
  <c r="W95" i="1"/>
  <c r="W94" i="1"/>
  <c r="W102" i="1"/>
  <c r="W15" i="1"/>
  <c r="W71" i="1"/>
  <c r="K5" i="1"/>
  <c r="Q5" i="1"/>
  <c r="AJ5" i="1" l="1"/>
</calcChain>
</file>

<file path=xl/sharedStrings.xml><?xml version="1.0" encoding="utf-8"?>
<sst xmlns="http://schemas.openxmlformats.org/spreadsheetml/2006/main" count="433" uniqueCount="176">
  <si>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</si>
  <si>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</si>
  <si>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</si>
  <si>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</si>
  <si>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</si>
  <si>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</si>
  <si>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</si>
  <si>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</si>
  <si>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</si>
  <si>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</si>
  <si>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</si>
  <si>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</si>
  <si>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</si>
  <si>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</si>
  <si>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</si>
  <si>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</si>
  <si>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</si>
  <si>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</si>
  <si>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</si>
  <si>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</si>
  <si>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</si>
  <si>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</si>
  <si>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</si>
  <si>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</si>
  <si>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02,06,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</si>
  <si>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</si>
  <si>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</si>
  <si>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</si>
  <si>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</si>
  <si>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</si>
  <si>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</si>
  <si>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</si>
  <si>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</si>
  <si>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</si>
  <si>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</si>
  <si>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</si>
  <si>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</si>
  <si>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</si>
  <si>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</si>
  <si>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</si>
  <si>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</si>
  <si>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</si>
  <si>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</si>
  <si>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</si>
  <si>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</si>
  <si>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</si>
  <si>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</si>
  <si>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</si>
  <si>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</si>
  <si>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</si>
  <si>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</si>
  <si>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</si>
  <si>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</si>
  <si>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</si>
  <si>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</si>
  <si>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</si>
  <si>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</si>
  <si>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</si>
  <si>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</si>
  <si>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</si>
  <si>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</si>
  <si>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</si>
  <si>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</si>
  <si>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</si>
  <si>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</si>
  <si>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</si>
  <si>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</si>
  <si>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</si>
  <si>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</si>
  <si>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</si>
  <si>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</si>
  <si>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</si>
  <si>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</si>
  <si>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</si>
  <si>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</si>
  <si>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</si>
  <si>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</si>
  <si>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</si>
  <si>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</si>
  <si>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</si>
  <si>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</si>
  <si>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</si>
  <si>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</si>
  <si>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</si>
  <si>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</si>
  <si>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</si>
  <si>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</si>
  <si>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</si>
  <si>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</si>
  <si>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</si>
  <si>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</si>
  <si>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</si>
  <si>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</si>
  <si>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</si>
  <si>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</si>
  <si>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</si>
  <si>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</si>
  <si>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</si>
  <si>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</si>
  <si>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</si>
  <si>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</si>
  <si>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</si>
  <si>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</si>
  <si>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</si>
  <si>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вывод 27,05,25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</si>
  <si>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</si>
  <si>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</si>
  <si>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</si>
  <si>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</si>
  <si>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</si>
  <si>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</si>
  <si>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</si>
  <si>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</si>
  <si>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</si>
  <si>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</si>
  <si>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</si>
  <si>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</si>
  <si>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</si>
  <si>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</t>
  </si>
  <si>
    <t>7001 КЛАССИЧЕСКИЕ Папа может сар б/о мгс 1*3  Останкино</t>
  </si>
  <si>
    <t>7066 СОЧНЫЕ ПМ сос п/о мгс 0,41кг 10шт 50с  Останкино</t>
  </si>
  <si>
    <t>есть дубль / Обжора / Паллет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</si>
  <si>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</si>
  <si>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</si>
  <si>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</si>
  <si>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</si>
  <si>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</si>
  <si>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</si>
  <si>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</si>
  <si>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</si>
  <si>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</si>
  <si>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</si>
  <si>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</si>
  <si>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</si>
  <si>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</si>
  <si>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вывод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</si>
  <si>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</si>
  <si>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</si>
  <si>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</si>
  <si>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</si>
  <si>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</si>
  <si>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</si>
  <si>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</si>
  <si>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</si>
  <si>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</si>
  <si>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</si>
  <si>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</si>
  <si>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</si>
  <si>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</si>
  <si>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</si>
  <si>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</si>
  <si>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</t>
  </si>
  <si>
    <t>7232 БОЯNСКАЯ ПМ п/к в/у 0,28кг 8шт_209к  Останкино</t>
  </si>
  <si>
    <t>вместо 7173 / Обжора / Паллет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</si>
  <si>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</si>
  <si>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</si>
  <si>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</si>
  <si>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</si>
  <si>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</si>
  <si>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</si>
  <si>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</si>
  <si>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</si>
  <si>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22,04,25 списание 7кг (недостача)  / 07,04,25 списание 7кг (недостача) / 24,02,25 списание 8кг (недостача)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</si>
  <si>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вывод 27,05,25</t>
    </r>
  </si>
  <si>
    <t>необходимо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</si>
  <si>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</si>
  <si>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</si>
  <si>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</si>
  <si>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</si>
  <si>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6415</t>
    </r>
  </si>
  <si>
    <t>необходимо увеличить продажи / вместо 6684 / Обжора / Паллет</t>
  </si>
  <si>
    <t xml:space="preserve"> добавил +10%</t>
  </si>
  <si>
    <t>итого</t>
  </si>
  <si>
    <t>заказ</t>
  </si>
  <si>
    <t>07,06,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</si>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</sst>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1" width="7" customWidth="1"/>
    <col min="22" max="22" width="15.28515625" customWidth="1"/>
    <col min="23" max="24" width="5" customWidth="1"/>
    <col min="25" max="34" width="6" customWidth="1"/>
    <col min="35" max="35" width="30" customWidth="1"/>
    <col min="36" max="37" width="7" customWidth="1"/>
    <col min="38" max="38" width="14.7109375" customWidth="1"/>
    <col min="39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172</v>
      </c>
      <c r="S3" s="3" t="s">
        <v>173</v>
      </c>
      <c r="T3" s="3" t="s">
        <v>173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174</v>
      </c>
      <c r="T4" s="1" t="s">
        <v>175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174</v>
      </c>
      <c r="AK4" s="1" t="s">
        <v>175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14476.801000000001</v>
      </c>
      <c r="F5" s="4">
        <f>SUM(F6:F499)</f>
        <v>14743.436000000003</v>
      </c>
      <c r="G5" s="7"/>
      <c r="H5" s="1"/>
      <c r="I5" s="1"/>
      <c r="J5" s="4">
        <f t="shared" ref="J5:U5" si="0">SUM(J6:J499)</f>
        <v>15506.564999999999</v>
      </c>
      <c r="K5" s="4">
        <f t="shared" si="0"/>
        <v>-1029.7639999999999</v>
      </c>
      <c r="L5" s="4">
        <f t="shared" si="0"/>
        <v>0</v>
      </c>
      <c r="M5" s="4">
        <f t="shared" si="0"/>
        <v>0</v>
      </c>
      <c r="N5" s="4">
        <f t="shared" si="0"/>
        <v>10545</v>
      </c>
      <c r="O5" s="4">
        <f t="shared" si="0"/>
        <v>9228</v>
      </c>
      <c r="P5" s="4">
        <f t="shared" si="0"/>
        <v>2895.3602000000014</v>
      </c>
      <c r="Q5" s="4">
        <f t="shared" si="0"/>
        <v>11594.019000000004</v>
      </c>
      <c r="R5" s="4">
        <f t="shared" si="0"/>
        <v>14598.5234</v>
      </c>
      <c r="S5" s="4">
        <f t="shared" si="0"/>
        <v>10119</v>
      </c>
      <c r="T5" s="4">
        <f t="shared" ref="T5" si="1">SUM(T6:T499)</f>
        <v>4480</v>
      </c>
      <c r="U5" s="4">
        <f t="shared" si="0"/>
        <v>14791</v>
      </c>
      <c r="V5" s="1"/>
      <c r="W5" s="1"/>
      <c r="X5" s="1"/>
      <c r="Y5" s="4">
        <f t="shared" ref="Y5:AH5" si="2">SUM(Y6:Y499)</f>
        <v>3110.9786000000008</v>
      </c>
      <c r="Z5" s="4">
        <f t="shared" si="2"/>
        <v>2858.2132000000006</v>
      </c>
      <c r="AA5" s="4">
        <f t="shared" si="2"/>
        <v>2720.3994000000002</v>
      </c>
      <c r="AB5" s="4">
        <f t="shared" si="2"/>
        <v>1893.8672000000001</v>
      </c>
      <c r="AC5" s="4">
        <f t="shared" si="2"/>
        <v>2676.3669999999997</v>
      </c>
      <c r="AD5" s="4">
        <f t="shared" si="2"/>
        <v>2176.8890000000006</v>
      </c>
      <c r="AE5" s="4">
        <f t="shared" si="2"/>
        <v>2320.5077999999999</v>
      </c>
      <c r="AF5" s="4">
        <f t="shared" si="2"/>
        <v>2851.8560000000002</v>
      </c>
      <c r="AG5" s="4">
        <f t="shared" si="2"/>
        <v>3034.2866000000004</v>
      </c>
      <c r="AH5" s="4">
        <f t="shared" si="2"/>
        <v>2899.6591999999996</v>
      </c>
      <c r="AI5" s="1"/>
      <c r="AJ5" s="4">
        <f>SUM(AJ6:AJ499)</f>
        <v>6041.8800000000019</v>
      </c>
      <c r="AK5" s="4">
        <f>SUM(AK6:AK499)</f>
        <v>3227.5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69</v>
      </c>
      <c r="D6" s="1">
        <v>98</v>
      </c>
      <c r="E6" s="1">
        <v>168</v>
      </c>
      <c r="F6" s="1"/>
      <c r="G6" s="7">
        <v>0.4</v>
      </c>
      <c r="H6" s="1">
        <v>60</v>
      </c>
      <c r="I6" s="1" t="s">
        <v>38</v>
      </c>
      <c r="J6" s="1">
        <v>168</v>
      </c>
      <c r="K6" s="1">
        <f t="shared" ref="K6:K36" si="3">E6-J6</f>
        <v>0</v>
      </c>
      <c r="L6" s="1"/>
      <c r="M6" s="1"/>
      <c r="N6" s="1">
        <v>260</v>
      </c>
      <c r="O6" s="1">
        <v>240</v>
      </c>
      <c r="P6" s="1">
        <f>E6/5</f>
        <v>33.6</v>
      </c>
      <c r="Q6" s="5"/>
      <c r="R6" s="5">
        <f>Q6</f>
        <v>0</v>
      </c>
      <c r="S6" s="5">
        <f>ROUND(R6-T6,0)</f>
        <v>0</v>
      </c>
      <c r="T6" s="5"/>
      <c r="U6" s="5"/>
      <c r="V6" s="1"/>
      <c r="W6" s="1">
        <f>(F6+N6+O6+R6)/P6</f>
        <v>14.88095238095238</v>
      </c>
      <c r="X6" s="1">
        <f>(F6+N6+O6)/P6</f>
        <v>14.88095238095238</v>
      </c>
      <c r="Y6" s="1">
        <v>47.8</v>
      </c>
      <c r="Z6" s="1">
        <v>26.8</v>
      </c>
      <c r="AA6" s="1">
        <v>30</v>
      </c>
      <c r="AB6" s="1">
        <v>29</v>
      </c>
      <c r="AC6" s="1">
        <v>25.8</v>
      </c>
      <c r="AD6" s="1">
        <v>31.4</v>
      </c>
      <c r="AE6" s="1">
        <v>33.4</v>
      </c>
      <c r="AF6" s="1">
        <v>34</v>
      </c>
      <c r="AG6" s="1">
        <v>27.8</v>
      </c>
      <c r="AH6" s="1">
        <v>27.2</v>
      </c>
      <c r="AI6" s="1" t="s">
        <v>39</v>
      </c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41</v>
      </c>
      <c r="C7" s="1">
        <v>12.118</v>
      </c>
      <c r="D7" s="1">
        <v>12.132999999999999</v>
      </c>
      <c r="E7" s="1">
        <v>7.0129999999999999</v>
      </c>
      <c r="F7" s="1">
        <v>14.236000000000001</v>
      </c>
      <c r="G7" s="7">
        <v>1</v>
      </c>
      <c r="H7" s="1">
        <v>120</v>
      </c>
      <c r="I7" s="1" t="s">
        <v>38</v>
      </c>
      <c r="J7" s="1">
        <v>7</v>
      </c>
      <c r="K7" s="1">
        <f t="shared" si="3"/>
        <v>1.2999999999999901E-2</v>
      </c>
      <c r="L7" s="1"/>
      <c r="M7" s="1"/>
      <c r="N7" s="1">
        <v>12</v>
      </c>
      <c r="O7" s="1"/>
      <c r="P7" s="1">
        <f t="shared" ref="P7:P69" si="4">E7/5</f>
        <v>1.4026000000000001</v>
      </c>
      <c r="Q7" s="5"/>
      <c r="R7" s="5">
        <f t="shared" ref="R7:R69" si="5">Q7</f>
        <v>0</v>
      </c>
      <c r="S7" s="5">
        <f t="shared" ref="S7:S70" si="6">ROUND(R7-T7,0)</f>
        <v>0</v>
      </c>
      <c r="T7" s="5"/>
      <c r="U7" s="5"/>
      <c r="V7" s="1"/>
      <c r="W7" s="1">
        <f t="shared" ref="W7:W70" si="7">(F7+N7+O7+R7)/P7</f>
        <v>18.705261656922858</v>
      </c>
      <c r="X7" s="1">
        <f t="shared" ref="X7:X69" si="8">(F7+N7+O7)/P7</f>
        <v>18.705261656922858</v>
      </c>
      <c r="Y7" s="1">
        <v>1.2751999999999999</v>
      </c>
      <c r="Z7" s="1">
        <v>2.04</v>
      </c>
      <c r="AA7" s="1">
        <v>0.99459999999999993</v>
      </c>
      <c r="AB7" s="1">
        <v>1.6758</v>
      </c>
      <c r="AC7" s="1">
        <v>2.4632000000000001</v>
      </c>
      <c r="AD7" s="1">
        <v>1.9648000000000001</v>
      </c>
      <c r="AE7" s="1">
        <v>2.1606000000000001</v>
      </c>
      <c r="AF7" s="1">
        <v>1.1712</v>
      </c>
      <c r="AG7" s="1">
        <v>2.5583999999999998</v>
      </c>
      <c r="AH7" s="1">
        <v>0.59340000000000004</v>
      </c>
      <c r="AI7" s="1"/>
      <c r="AJ7" s="1">
        <f t="shared" ref="AJ7:AJ70" si="9">G7*S7</f>
        <v>0</v>
      </c>
      <c r="AK7" s="1">
        <f t="shared" ref="AK7:AK70" si="10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41</v>
      </c>
      <c r="C8" s="1">
        <v>1664.5509999999999</v>
      </c>
      <c r="D8" s="1">
        <v>2623.32</v>
      </c>
      <c r="E8" s="1">
        <v>1336.3610000000001</v>
      </c>
      <c r="F8" s="1">
        <v>1088.396</v>
      </c>
      <c r="G8" s="7">
        <v>1</v>
      </c>
      <c r="H8" s="1">
        <v>60</v>
      </c>
      <c r="I8" s="1" t="s">
        <v>43</v>
      </c>
      <c r="J8" s="1">
        <v>1332.6</v>
      </c>
      <c r="K8" s="1">
        <f t="shared" si="3"/>
        <v>3.7610000000001946</v>
      </c>
      <c r="L8" s="1"/>
      <c r="M8" s="1"/>
      <c r="N8" s="1">
        <v>450</v>
      </c>
      <c r="O8" s="1">
        <v>600</v>
      </c>
      <c r="P8" s="1">
        <f t="shared" si="4"/>
        <v>267.2722</v>
      </c>
      <c r="Q8" s="5">
        <f t="shared" ref="Q8:Q26" si="11">14*P8-O8-N8-F8</f>
        <v>1603.4148000000002</v>
      </c>
      <c r="R8" s="5">
        <v>1870</v>
      </c>
      <c r="S8" s="5">
        <f t="shared" si="6"/>
        <v>970</v>
      </c>
      <c r="T8" s="5">
        <v>900</v>
      </c>
      <c r="U8" s="5">
        <v>1871</v>
      </c>
      <c r="V8" s="1"/>
      <c r="W8" s="1">
        <f t="shared" si="7"/>
        <v>14.99742958676585</v>
      </c>
      <c r="X8" s="1">
        <f t="shared" si="8"/>
        <v>8.0008171444691953</v>
      </c>
      <c r="Y8" s="1">
        <v>285.36079999999998</v>
      </c>
      <c r="Z8" s="1">
        <v>310.29860000000002</v>
      </c>
      <c r="AA8" s="1">
        <v>270.98259999999999</v>
      </c>
      <c r="AB8" s="1">
        <v>219.52500000000001</v>
      </c>
      <c r="AC8" s="1">
        <v>275.85899999999998</v>
      </c>
      <c r="AD8" s="1">
        <v>291.65699999999998</v>
      </c>
      <c r="AE8" s="1">
        <v>251.3706</v>
      </c>
      <c r="AF8" s="1">
        <v>250.68620000000001</v>
      </c>
      <c r="AG8" s="1">
        <v>260.5394</v>
      </c>
      <c r="AH8" s="1">
        <v>258.46420000000001</v>
      </c>
      <c r="AI8" s="1"/>
      <c r="AJ8" s="1">
        <f t="shared" si="9"/>
        <v>970</v>
      </c>
      <c r="AK8" s="1">
        <f t="shared" si="10"/>
        <v>900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41</v>
      </c>
      <c r="C9" s="1">
        <v>0.88700000000000001</v>
      </c>
      <c r="D9" s="1">
        <v>46.668999999999997</v>
      </c>
      <c r="E9" s="1">
        <v>6.5330000000000004</v>
      </c>
      <c r="F9" s="1">
        <v>20.091999999999999</v>
      </c>
      <c r="G9" s="7">
        <v>1</v>
      </c>
      <c r="H9" s="1">
        <v>120</v>
      </c>
      <c r="I9" s="1" t="s">
        <v>38</v>
      </c>
      <c r="J9" s="1">
        <v>34.4</v>
      </c>
      <c r="K9" s="1">
        <f t="shared" si="3"/>
        <v>-27.866999999999997</v>
      </c>
      <c r="L9" s="1"/>
      <c r="M9" s="1"/>
      <c r="N9" s="1">
        <v>7</v>
      </c>
      <c r="O9" s="1"/>
      <c r="P9" s="1">
        <f t="shared" si="4"/>
        <v>1.3066</v>
      </c>
      <c r="Q9" s="5"/>
      <c r="R9" s="5">
        <f t="shared" si="5"/>
        <v>0</v>
      </c>
      <c r="S9" s="5">
        <f t="shared" si="6"/>
        <v>0</v>
      </c>
      <c r="T9" s="5"/>
      <c r="U9" s="5"/>
      <c r="V9" s="1"/>
      <c r="W9" s="1">
        <f t="shared" si="7"/>
        <v>20.734731363845093</v>
      </c>
      <c r="X9" s="1">
        <f t="shared" si="8"/>
        <v>20.734731363845093</v>
      </c>
      <c r="Y9" s="1">
        <v>2.0139999999999998</v>
      </c>
      <c r="Z9" s="1">
        <v>2.2322000000000002</v>
      </c>
      <c r="AA9" s="1">
        <v>1.6812</v>
      </c>
      <c r="AB9" s="1">
        <v>2.4422000000000001</v>
      </c>
      <c r="AC9" s="1">
        <v>2.077</v>
      </c>
      <c r="AD9" s="1">
        <v>2.0821999999999998</v>
      </c>
      <c r="AE9" s="1">
        <v>2.1716000000000002</v>
      </c>
      <c r="AF9" s="1">
        <v>1.8584000000000001</v>
      </c>
      <c r="AG9" s="1">
        <v>2.5133999999999999</v>
      </c>
      <c r="AH9" s="1">
        <v>5.4348000000000001</v>
      </c>
      <c r="AI9" s="1"/>
      <c r="AJ9" s="1">
        <f t="shared" si="9"/>
        <v>0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41</v>
      </c>
      <c r="C10" s="1">
        <v>225.648</v>
      </c>
      <c r="D10" s="1">
        <v>113.73</v>
      </c>
      <c r="E10" s="1">
        <v>164.90100000000001</v>
      </c>
      <c r="F10" s="1">
        <v>4.6669999999999998</v>
      </c>
      <c r="G10" s="7">
        <v>1</v>
      </c>
      <c r="H10" s="1">
        <v>60</v>
      </c>
      <c r="I10" s="1" t="s">
        <v>43</v>
      </c>
      <c r="J10" s="1">
        <v>163.19999999999999</v>
      </c>
      <c r="K10" s="1">
        <f t="shared" si="3"/>
        <v>1.7010000000000218</v>
      </c>
      <c r="L10" s="1"/>
      <c r="M10" s="1"/>
      <c r="N10" s="1">
        <v>120</v>
      </c>
      <c r="O10" s="1">
        <v>160</v>
      </c>
      <c r="P10" s="1">
        <f t="shared" si="4"/>
        <v>32.980200000000004</v>
      </c>
      <c r="Q10" s="5">
        <f t="shared" si="11"/>
        <v>177.05580000000006</v>
      </c>
      <c r="R10" s="5">
        <v>210</v>
      </c>
      <c r="S10" s="5">
        <f t="shared" si="6"/>
        <v>110</v>
      </c>
      <c r="T10" s="5">
        <v>100</v>
      </c>
      <c r="U10" s="5">
        <v>210</v>
      </c>
      <c r="V10" s="1"/>
      <c r="W10" s="1">
        <f t="shared" si="7"/>
        <v>14.998908435970673</v>
      </c>
      <c r="X10" s="1">
        <f t="shared" si="8"/>
        <v>8.6314515982316671</v>
      </c>
      <c r="Y10" s="1">
        <v>33.800600000000003</v>
      </c>
      <c r="Z10" s="1">
        <v>27.065999999999999</v>
      </c>
      <c r="AA10" s="1">
        <v>35.294400000000003</v>
      </c>
      <c r="AB10" s="1">
        <v>27.0306</v>
      </c>
      <c r="AC10" s="1">
        <v>31.909800000000001</v>
      </c>
      <c r="AD10" s="1">
        <v>29.426400000000001</v>
      </c>
      <c r="AE10" s="1">
        <v>29.189800000000002</v>
      </c>
      <c r="AF10" s="1">
        <v>26.576599999999999</v>
      </c>
      <c r="AG10" s="1">
        <v>31.777799999999999</v>
      </c>
      <c r="AH10" s="1">
        <v>38.092399999999998</v>
      </c>
      <c r="AI10" s="1"/>
      <c r="AJ10" s="1">
        <f t="shared" si="9"/>
        <v>110</v>
      </c>
      <c r="AK10" s="1">
        <f t="shared" si="10"/>
        <v>100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41</v>
      </c>
      <c r="C11" s="1">
        <v>403.839</v>
      </c>
      <c r="D11" s="1">
        <v>1332.78</v>
      </c>
      <c r="E11" s="1">
        <v>665.92499999999995</v>
      </c>
      <c r="F11" s="1">
        <v>523.26900000000001</v>
      </c>
      <c r="G11" s="7">
        <v>1</v>
      </c>
      <c r="H11" s="1">
        <v>60</v>
      </c>
      <c r="I11" s="1" t="s">
        <v>43</v>
      </c>
      <c r="J11" s="1">
        <v>658.26</v>
      </c>
      <c r="K11" s="1">
        <f t="shared" si="3"/>
        <v>7.6649999999999636</v>
      </c>
      <c r="L11" s="1"/>
      <c r="M11" s="1"/>
      <c r="N11" s="1">
        <v>260</v>
      </c>
      <c r="O11" s="1">
        <v>400</v>
      </c>
      <c r="P11" s="1">
        <f t="shared" si="4"/>
        <v>133.185</v>
      </c>
      <c r="Q11" s="5">
        <f t="shared" si="11"/>
        <v>681.32100000000014</v>
      </c>
      <c r="R11" s="5">
        <v>810</v>
      </c>
      <c r="S11" s="5">
        <f t="shared" si="6"/>
        <v>410</v>
      </c>
      <c r="T11" s="5">
        <v>400</v>
      </c>
      <c r="U11" s="5">
        <v>815</v>
      </c>
      <c r="V11" s="1"/>
      <c r="W11" s="1">
        <f t="shared" si="7"/>
        <v>14.966167361189322</v>
      </c>
      <c r="X11" s="1">
        <f t="shared" si="8"/>
        <v>8.884401396553665</v>
      </c>
      <c r="Y11" s="1">
        <v>133.505</v>
      </c>
      <c r="Z11" s="1">
        <v>133.24860000000001</v>
      </c>
      <c r="AA11" s="1">
        <v>113.30419999999999</v>
      </c>
      <c r="AB11" s="1">
        <v>98.396799999999999</v>
      </c>
      <c r="AC11" s="1">
        <v>114.9806</v>
      </c>
      <c r="AD11" s="1">
        <v>128.7784</v>
      </c>
      <c r="AE11" s="1">
        <v>104.60080000000001</v>
      </c>
      <c r="AF11" s="1">
        <v>106.7084</v>
      </c>
      <c r="AG11" s="1">
        <v>124.702</v>
      </c>
      <c r="AH11" s="1">
        <v>122.5098</v>
      </c>
      <c r="AI11" s="1"/>
      <c r="AJ11" s="1">
        <f t="shared" si="9"/>
        <v>410</v>
      </c>
      <c r="AK11" s="1">
        <f t="shared" si="10"/>
        <v>400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37</v>
      </c>
      <c r="C12" s="1">
        <v>170</v>
      </c>
      <c r="D12" s="1">
        <v>61</v>
      </c>
      <c r="E12" s="1">
        <v>151</v>
      </c>
      <c r="F12" s="1">
        <v>78</v>
      </c>
      <c r="G12" s="7">
        <v>0.25</v>
      </c>
      <c r="H12" s="1">
        <v>120</v>
      </c>
      <c r="I12" s="17" t="s">
        <v>48</v>
      </c>
      <c r="J12" s="1">
        <v>151</v>
      </c>
      <c r="K12" s="1">
        <f t="shared" si="3"/>
        <v>0</v>
      </c>
      <c r="L12" s="1"/>
      <c r="M12" s="1"/>
      <c r="N12" s="1">
        <v>1650</v>
      </c>
      <c r="O12" s="1"/>
      <c r="P12" s="1">
        <f t="shared" si="4"/>
        <v>30.2</v>
      </c>
      <c r="Q12" s="5"/>
      <c r="R12" s="5">
        <f t="shared" si="5"/>
        <v>0</v>
      </c>
      <c r="S12" s="5">
        <f t="shared" si="6"/>
        <v>0</v>
      </c>
      <c r="T12" s="5"/>
      <c r="U12" s="5"/>
      <c r="V12" s="1"/>
      <c r="W12" s="1">
        <f t="shared" si="7"/>
        <v>57.218543046357617</v>
      </c>
      <c r="X12" s="1">
        <f t="shared" si="8"/>
        <v>57.218543046357617</v>
      </c>
      <c r="Y12" s="1">
        <v>26.4</v>
      </c>
      <c r="Z12" s="1">
        <v>24.2</v>
      </c>
      <c r="AA12" s="1">
        <v>19.2</v>
      </c>
      <c r="AB12" s="1">
        <v>16.600000000000001</v>
      </c>
      <c r="AC12" s="1">
        <v>36.200000000000003</v>
      </c>
      <c r="AD12" s="1">
        <v>17.2</v>
      </c>
      <c r="AE12" s="1">
        <v>20.2</v>
      </c>
      <c r="AF12" s="1">
        <v>25.8</v>
      </c>
      <c r="AG12" s="1">
        <v>22.2</v>
      </c>
      <c r="AH12" s="1">
        <v>22.2</v>
      </c>
      <c r="AI12" s="1" t="s">
        <v>49</v>
      </c>
      <c r="AJ12" s="1">
        <f t="shared" si="9"/>
        <v>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41</v>
      </c>
      <c r="C13" s="1">
        <v>26.527000000000001</v>
      </c>
      <c r="D13" s="1">
        <v>97.84</v>
      </c>
      <c r="E13" s="1">
        <v>73.197999999999993</v>
      </c>
      <c r="F13" s="1">
        <v>43.042000000000002</v>
      </c>
      <c r="G13" s="7">
        <v>1</v>
      </c>
      <c r="H13" s="1">
        <v>60</v>
      </c>
      <c r="I13" s="1" t="s">
        <v>38</v>
      </c>
      <c r="J13" s="1">
        <v>90.4</v>
      </c>
      <c r="K13" s="1">
        <f t="shared" si="3"/>
        <v>-17.202000000000012</v>
      </c>
      <c r="L13" s="1"/>
      <c r="M13" s="1"/>
      <c r="N13" s="1">
        <v>0</v>
      </c>
      <c r="O13" s="1">
        <v>32</v>
      </c>
      <c r="P13" s="1">
        <f t="shared" si="4"/>
        <v>14.639599999999998</v>
      </c>
      <c r="Q13" s="5">
        <f t="shared" si="11"/>
        <v>129.91239999999996</v>
      </c>
      <c r="R13" s="5">
        <v>145</v>
      </c>
      <c r="S13" s="5">
        <f t="shared" si="6"/>
        <v>145</v>
      </c>
      <c r="T13" s="5"/>
      <c r="U13" s="5">
        <v>145</v>
      </c>
      <c r="V13" s="1"/>
      <c r="W13" s="1">
        <f t="shared" si="7"/>
        <v>15.030601929014455</v>
      </c>
      <c r="X13" s="1">
        <f t="shared" si="8"/>
        <v>5.1259597256755658</v>
      </c>
      <c r="Y13" s="1">
        <v>10.775</v>
      </c>
      <c r="Z13" s="1">
        <v>12.295199999999999</v>
      </c>
      <c r="AA13" s="1">
        <v>9.4580000000000002</v>
      </c>
      <c r="AB13" s="1">
        <v>11.087999999999999</v>
      </c>
      <c r="AC13" s="1">
        <v>6.9341999999999997</v>
      </c>
      <c r="AD13" s="1">
        <v>11.0482</v>
      </c>
      <c r="AE13" s="1">
        <v>12.7158</v>
      </c>
      <c r="AF13" s="1">
        <v>10.958600000000001</v>
      </c>
      <c r="AG13" s="1">
        <v>12.303000000000001</v>
      </c>
      <c r="AH13" s="1">
        <v>9.2759999999999998</v>
      </c>
      <c r="AI13" s="1"/>
      <c r="AJ13" s="1">
        <f t="shared" si="9"/>
        <v>145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37</v>
      </c>
      <c r="C14" s="1">
        <v>245</v>
      </c>
      <c r="D14" s="1">
        <v>4</v>
      </c>
      <c r="E14" s="1">
        <v>90</v>
      </c>
      <c r="F14" s="1">
        <v>158</v>
      </c>
      <c r="G14" s="7">
        <v>0.25</v>
      </c>
      <c r="H14" s="1">
        <v>120</v>
      </c>
      <c r="I14" s="1" t="s">
        <v>38</v>
      </c>
      <c r="J14" s="1">
        <v>91</v>
      </c>
      <c r="K14" s="1">
        <f t="shared" si="3"/>
        <v>-1</v>
      </c>
      <c r="L14" s="1"/>
      <c r="M14" s="1"/>
      <c r="N14" s="1">
        <v>52</v>
      </c>
      <c r="O14" s="1">
        <v>48</v>
      </c>
      <c r="P14" s="1">
        <f t="shared" si="4"/>
        <v>18</v>
      </c>
      <c r="Q14" s="5"/>
      <c r="R14" s="5">
        <v>16</v>
      </c>
      <c r="S14" s="5">
        <f t="shared" si="6"/>
        <v>16</v>
      </c>
      <c r="T14" s="5"/>
      <c r="U14" s="5">
        <v>16</v>
      </c>
      <c r="V14" s="1"/>
      <c r="W14" s="1">
        <f t="shared" si="7"/>
        <v>15.222222222222221</v>
      </c>
      <c r="X14" s="1">
        <f t="shared" si="8"/>
        <v>14.333333333333334</v>
      </c>
      <c r="Y14" s="1">
        <v>23.4</v>
      </c>
      <c r="Z14" s="1">
        <v>24</v>
      </c>
      <c r="AA14" s="1">
        <v>11.8</v>
      </c>
      <c r="AB14" s="1">
        <v>13</v>
      </c>
      <c r="AC14" s="1">
        <v>24.2</v>
      </c>
      <c r="AD14" s="1">
        <v>11</v>
      </c>
      <c r="AE14" s="1">
        <v>12.6</v>
      </c>
      <c r="AF14" s="1">
        <v>22.6</v>
      </c>
      <c r="AG14" s="1">
        <v>23.4</v>
      </c>
      <c r="AH14" s="1">
        <v>12.2</v>
      </c>
      <c r="AI14" s="1" t="s">
        <v>49</v>
      </c>
      <c r="AJ14" s="1">
        <f t="shared" si="9"/>
        <v>4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37</v>
      </c>
      <c r="C15" s="1">
        <v>35</v>
      </c>
      <c r="D15" s="1">
        <v>356</v>
      </c>
      <c r="E15" s="1">
        <v>221</v>
      </c>
      <c r="F15" s="1">
        <v>168</v>
      </c>
      <c r="G15" s="7">
        <v>0.4</v>
      </c>
      <c r="H15" s="1">
        <v>60</v>
      </c>
      <c r="I15" s="1" t="s">
        <v>38</v>
      </c>
      <c r="J15" s="1">
        <v>232</v>
      </c>
      <c r="K15" s="1">
        <f t="shared" si="3"/>
        <v>-11</v>
      </c>
      <c r="L15" s="1"/>
      <c r="M15" s="1"/>
      <c r="N15" s="1">
        <v>0</v>
      </c>
      <c r="O15" s="1"/>
      <c r="P15" s="1">
        <f t="shared" si="4"/>
        <v>44.2</v>
      </c>
      <c r="Q15" s="5">
        <f>13*P15-O15-N15-F15</f>
        <v>406.6</v>
      </c>
      <c r="R15" s="5">
        <v>460</v>
      </c>
      <c r="S15" s="5">
        <f t="shared" si="6"/>
        <v>260</v>
      </c>
      <c r="T15" s="5">
        <v>200</v>
      </c>
      <c r="U15" s="5">
        <v>495</v>
      </c>
      <c r="V15" s="1"/>
      <c r="W15" s="1">
        <f t="shared" si="7"/>
        <v>14.20814479638009</v>
      </c>
      <c r="X15" s="1">
        <f t="shared" si="8"/>
        <v>3.8009049773755654</v>
      </c>
      <c r="Y15" s="1">
        <v>12.8</v>
      </c>
      <c r="Z15" s="1">
        <v>45</v>
      </c>
      <c r="AA15" s="1">
        <v>19.8</v>
      </c>
      <c r="AB15" s="1">
        <v>25.2</v>
      </c>
      <c r="AC15" s="1">
        <v>26.2</v>
      </c>
      <c r="AD15" s="1">
        <v>27.4</v>
      </c>
      <c r="AE15" s="1">
        <v>30.4</v>
      </c>
      <c r="AF15" s="1">
        <v>26.8</v>
      </c>
      <c r="AG15" s="1">
        <v>27.2</v>
      </c>
      <c r="AH15" s="1">
        <v>26</v>
      </c>
      <c r="AI15" s="1" t="s">
        <v>49</v>
      </c>
      <c r="AJ15" s="1">
        <f t="shared" si="9"/>
        <v>104</v>
      </c>
      <c r="AK15" s="1">
        <f t="shared" si="10"/>
        <v>80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41</v>
      </c>
      <c r="C16" s="1">
        <v>186.93199999999999</v>
      </c>
      <c r="D16" s="1">
        <v>285.05900000000003</v>
      </c>
      <c r="E16" s="1">
        <v>214.387</v>
      </c>
      <c r="F16" s="1">
        <v>89.144999999999996</v>
      </c>
      <c r="G16" s="7">
        <v>1</v>
      </c>
      <c r="H16" s="1">
        <v>45</v>
      </c>
      <c r="I16" s="1" t="s">
        <v>54</v>
      </c>
      <c r="J16" s="1">
        <v>209.5</v>
      </c>
      <c r="K16" s="1">
        <f t="shared" si="3"/>
        <v>4.8870000000000005</v>
      </c>
      <c r="L16" s="1"/>
      <c r="M16" s="1"/>
      <c r="N16" s="1">
        <v>0</v>
      </c>
      <c r="O16" s="1">
        <v>50</v>
      </c>
      <c r="P16" s="1">
        <f t="shared" si="4"/>
        <v>42.877400000000002</v>
      </c>
      <c r="Q16" s="5">
        <f>12*P16-O16-N16-F16</f>
        <v>375.38380000000006</v>
      </c>
      <c r="R16" s="5">
        <v>420</v>
      </c>
      <c r="S16" s="5">
        <f t="shared" si="6"/>
        <v>220</v>
      </c>
      <c r="T16" s="5">
        <v>200</v>
      </c>
      <c r="U16" s="5">
        <v>504</v>
      </c>
      <c r="V16" s="1"/>
      <c r="W16" s="1">
        <f t="shared" si="7"/>
        <v>13.040552832028061</v>
      </c>
      <c r="X16" s="1">
        <f t="shared" si="8"/>
        <v>3.2451827769407653</v>
      </c>
      <c r="Y16" s="1">
        <v>25.4892</v>
      </c>
      <c r="Z16" s="1">
        <v>30.292200000000001</v>
      </c>
      <c r="AA16" s="1">
        <v>31.006</v>
      </c>
      <c r="AB16" s="1">
        <v>14.119400000000001</v>
      </c>
      <c r="AC16" s="1">
        <v>15.4076</v>
      </c>
      <c r="AD16" s="1">
        <v>24.469799999999999</v>
      </c>
      <c r="AE16" s="1">
        <v>31.2318</v>
      </c>
      <c r="AF16" s="1">
        <v>27.129799999999999</v>
      </c>
      <c r="AG16" s="1">
        <v>38.642800000000001</v>
      </c>
      <c r="AH16" s="1">
        <v>43.589799999999997</v>
      </c>
      <c r="AI16" s="1"/>
      <c r="AJ16" s="1">
        <f t="shared" si="9"/>
        <v>220</v>
      </c>
      <c r="AK16" s="1">
        <f t="shared" si="10"/>
        <v>200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37</v>
      </c>
      <c r="C17" s="1">
        <v>251</v>
      </c>
      <c r="D17" s="1">
        <v>79</v>
      </c>
      <c r="E17" s="1">
        <v>175</v>
      </c>
      <c r="F17" s="1">
        <v>145</v>
      </c>
      <c r="G17" s="7">
        <v>0.12</v>
      </c>
      <c r="H17" s="1">
        <v>60</v>
      </c>
      <c r="I17" s="1" t="s">
        <v>38</v>
      </c>
      <c r="J17" s="1">
        <v>177</v>
      </c>
      <c r="K17" s="1">
        <f t="shared" si="3"/>
        <v>-2</v>
      </c>
      <c r="L17" s="1"/>
      <c r="M17" s="1"/>
      <c r="N17" s="1">
        <v>290</v>
      </c>
      <c r="O17" s="1">
        <v>240</v>
      </c>
      <c r="P17" s="1">
        <f t="shared" si="4"/>
        <v>35</v>
      </c>
      <c r="Q17" s="5"/>
      <c r="R17" s="5">
        <f t="shared" si="5"/>
        <v>0</v>
      </c>
      <c r="S17" s="5">
        <f t="shared" si="6"/>
        <v>0</v>
      </c>
      <c r="T17" s="5"/>
      <c r="U17" s="5"/>
      <c r="V17" s="1"/>
      <c r="W17" s="1">
        <f t="shared" si="7"/>
        <v>19.285714285714285</v>
      </c>
      <c r="X17" s="1">
        <f t="shared" si="8"/>
        <v>19.285714285714285</v>
      </c>
      <c r="Y17" s="1">
        <v>57.2</v>
      </c>
      <c r="Z17" s="1">
        <v>41</v>
      </c>
      <c r="AA17" s="1">
        <v>42.8</v>
      </c>
      <c r="AB17" s="1">
        <v>32.799999999999997</v>
      </c>
      <c r="AC17" s="1">
        <v>54.8</v>
      </c>
      <c r="AD17" s="1">
        <v>36</v>
      </c>
      <c r="AE17" s="1">
        <v>29.6</v>
      </c>
      <c r="AF17" s="1">
        <v>54.4</v>
      </c>
      <c r="AG17" s="1">
        <v>35.799999999999997</v>
      </c>
      <c r="AH17" s="1">
        <v>31.4</v>
      </c>
      <c r="AI17" s="1" t="s">
        <v>49</v>
      </c>
      <c r="AJ17" s="1">
        <f t="shared" si="9"/>
        <v>0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37</v>
      </c>
      <c r="C18" s="1">
        <v>51</v>
      </c>
      <c r="D18" s="1">
        <v>139</v>
      </c>
      <c r="E18" s="1">
        <v>133</v>
      </c>
      <c r="F18" s="1">
        <v>54</v>
      </c>
      <c r="G18" s="7">
        <v>0.25</v>
      </c>
      <c r="H18" s="1">
        <v>120</v>
      </c>
      <c r="I18" s="1" t="s">
        <v>38</v>
      </c>
      <c r="J18" s="1">
        <v>135</v>
      </c>
      <c r="K18" s="1">
        <f t="shared" si="3"/>
        <v>-2</v>
      </c>
      <c r="L18" s="1"/>
      <c r="M18" s="1"/>
      <c r="N18" s="1">
        <v>132</v>
      </c>
      <c r="O18" s="1">
        <v>128</v>
      </c>
      <c r="P18" s="1">
        <f t="shared" si="4"/>
        <v>26.6</v>
      </c>
      <c r="Q18" s="5">
        <f t="shared" si="11"/>
        <v>58.400000000000034</v>
      </c>
      <c r="R18" s="5">
        <v>80</v>
      </c>
      <c r="S18" s="5">
        <f t="shared" si="6"/>
        <v>80</v>
      </c>
      <c r="T18" s="5"/>
      <c r="U18" s="5">
        <v>85</v>
      </c>
      <c r="V18" s="1"/>
      <c r="W18" s="1">
        <f t="shared" si="7"/>
        <v>14.81203007518797</v>
      </c>
      <c r="X18" s="1">
        <f t="shared" si="8"/>
        <v>11.804511278195488</v>
      </c>
      <c r="Y18" s="1">
        <v>30.4</v>
      </c>
      <c r="Z18" s="1">
        <v>23</v>
      </c>
      <c r="AA18" s="1">
        <v>16.8</v>
      </c>
      <c r="AB18" s="1">
        <v>21.4</v>
      </c>
      <c r="AC18" s="1">
        <v>4.5999999999999996</v>
      </c>
      <c r="AD18" s="1">
        <v>17</v>
      </c>
      <c r="AE18" s="1">
        <v>29.2</v>
      </c>
      <c r="AF18" s="1">
        <v>18</v>
      </c>
      <c r="AG18" s="1">
        <v>19.2</v>
      </c>
      <c r="AH18" s="1">
        <v>17.600000000000001</v>
      </c>
      <c r="AI18" s="1" t="s">
        <v>49</v>
      </c>
      <c r="AJ18" s="1">
        <f t="shared" si="9"/>
        <v>20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41</v>
      </c>
      <c r="C19" s="1">
        <v>7.0010000000000003</v>
      </c>
      <c r="D19" s="1">
        <v>12.118</v>
      </c>
      <c r="E19" s="1">
        <v>12.513</v>
      </c>
      <c r="F19" s="1">
        <v>4.0780000000000003</v>
      </c>
      <c r="G19" s="7">
        <v>1</v>
      </c>
      <c r="H19" s="1">
        <v>120</v>
      </c>
      <c r="I19" s="1" t="s">
        <v>38</v>
      </c>
      <c r="J19" s="1">
        <v>13.9</v>
      </c>
      <c r="K19" s="1">
        <f t="shared" si="3"/>
        <v>-1.3870000000000005</v>
      </c>
      <c r="L19" s="1"/>
      <c r="M19" s="1"/>
      <c r="N19" s="1">
        <v>19</v>
      </c>
      <c r="O19" s="1"/>
      <c r="P19" s="1">
        <f t="shared" si="4"/>
        <v>2.5026000000000002</v>
      </c>
      <c r="Q19" s="5">
        <f t="shared" si="11"/>
        <v>11.958400000000001</v>
      </c>
      <c r="R19" s="5">
        <v>14</v>
      </c>
      <c r="S19" s="5">
        <f t="shared" si="6"/>
        <v>14</v>
      </c>
      <c r="T19" s="5"/>
      <c r="U19" s="5">
        <v>14</v>
      </c>
      <c r="V19" s="1"/>
      <c r="W19" s="1">
        <f t="shared" si="7"/>
        <v>14.815791576760169</v>
      </c>
      <c r="X19" s="1">
        <f t="shared" si="8"/>
        <v>9.2216095260928626</v>
      </c>
      <c r="Y19" s="1">
        <v>2.411</v>
      </c>
      <c r="Z19" s="1">
        <v>1.7172000000000001</v>
      </c>
      <c r="AA19" s="1">
        <v>1.56</v>
      </c>
      <c r="AB19" s="1">
        <v>0.98980000000000001</v>
      </c>
      <c r="AC19" s="1">
        <v>2.2572000000000001</v>
      </c>
      <c r="AD19" s="1">
        <v>2.4420000000000002</v>
      </c>
      <c r="AE19" s="1">
        <v>1.4967999999999999</v>
      </c>
      <c r="AF19" s="1">
        <v>1.7372000000000001</v>
      </c>
      <c r="AG19" s="1">
        <v>2.0546000000000002</v>
      </c>
      <c r="AH19" s="1">
        <v>1.5404</v>
      </c>
      <c r="AI19" s="1"/>
      <c r="AJ19" s="1">
        <f t="shared" si="9"/>
        <v>14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37</v>
      </c>
      <c r="C20" s="1">
        <v>257</v>
      </c>
      <c r="D20" s="1">
        <v>291</v>
      </c>
      <c r="E20" s="1">
        <v>122</v>
      </c>
      <c r="F20" s="1">
        <v>425</v>
      </c>
      <c r="G20" s="7">
        <v>0.4</v>
      </c>
      <c r="H20" s="1">
        <v>45</v>
      </c>
      <c r="I20" s="1" t="s">
        <v>38</v>
      </c>
      <c r="J20" s="1">
        <v>226</v>
      </c>
      <c r="K20" s="1">
        <f t="shared" si="3"/>
        <v>-104</v>
      </c>
      <c r="L20" s="1"/>
      <c r="M20" s="1"/>
      <c r="N20" s="1">
        <v>80</v>
      </c>
      <c r="O20" s="1">
        <v>80</v>
      </c>
      <c r="P20" s="1">
        <f t="shared" si="4"/>
        <v>24.4</v>
      </c>
      <c r="Q20" s="5"/>
      <c r="R20" s="5">
        <f t="shared" si="5"/>
        <v>0</v>
      </c>
      <c r="S20" s="5">
        <f t="shared" si="6"/>
        <v>0</v>
      </c>
      <c r="T20" s="5"/>
      <c r="U20" s="5"/>
      <c r="V20" s="1"/>
      <c r="W20" s="1">
        <f t="shared" si="7"/>
        <v>23.975409836065577</v>
      </c>
      <c r="X20" s="1">
        <f t="shared" si="8"/>
        <v>23.975409836065577</v>
      </c>
      <c r="Y20" s="1">
        <v>48</v>
      </c>
      <c r="Z20" s="1">
        <v>53.4</v>
      </c>
      <c r="AA20" s="1">
        <v>40.200000000000003</v>
      </c>
      <c r="AB20" s="1">
        <v>25.8</v>
      </c>
      <c r="AC20" s="1">
        <v>52</v>
      </c>
      <c r="AD20" s="1">
        <v>34.4</v>
      </c>
      <c r="AE20" s="1">
        <v>29</v>
      </c>
      <c r="AF20" s="1">
        <v>52.8</v>
      </c>
      <c r="AG20" s="1">
        <v>50.6</v>
      </c>
      <c r="AH20" s="1">
        <v>45.8</v>
      </c>
      <c r="AI20" s="16" t="s">
        <v>164</v>
      </c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41</v>
      </c>
      <c r="C21" s="1">
        <v>66.688000000000002</v>
      </c>
      <c r="D21" s="1">
        <v>695.71900000000005</v>
      </c>
      <c r="E21" s="1">
        <v>267.67500000000001</v>
      </c>
      <c r="F21" s="1">
        <v>500.52699999999999</v>
      </c>
      <c r="G21" s="7">
        <v>1</v>
      </c>
      <c r="H21" s="1">
        <v>60</v>
      </c>
      <c r="I21" s="1" t="s">
        <v>43</v>
      </c>
      <c r="J21" s="1">
        <v>301.60000000000002</v>
      </c>
      <c r="K21" s="1">
        <f t="shared" si="3"/>
        <v>-33.925000000000011</v>
      </c>
      <c r="L21" s="1"/>
      <c r="M21" s="1"/>
      <c r="N21" s="1">
        <v>0</v>
      </c>
      <c r="O21" s="1"/>
      <c r="P21" s="1">
        <f t="shared" si="4"/>
        <v>53.535000000000004</v>
      </c>
      <c r="Q21" s="5">
        <f t="shared" si="11"/>
        <v>248.96300000000002</v>
      </c>
      <c r="R21" s="5">
        <v>300</v>
      </c>
      <c r="S21" s="5">
        <f t="shared" si="6"/>
        <v>300</v>
      </c>
      <c r="T21" s="5"/>
      <c r="U21" s="5">
        <v>302</v>
      </c>
      <c r="V21" s="1"/>
      <c r="W21" s="1">
        <f t="shared" si="7"/>
        <v>14.953338937143924</v>
      </c>
      <c r="X21" s="1">
        <f t="shared" si="8"/>
        <v>9.3495283459419056</v>
      </c>
      <c r="Y21" s="1">
        <v>45.608199999999997</v>
      </c>
      <c r="Z21" s="1">
        <v>66.518600000000006</v>
      </c>
      <c r="AA21" s="1">
        <v>40.79</v>
      </c>
      <c r="AB21" s="1">
        <v>48.894199999999998</v>
      </c>
      <c r="AC21" s="1">
        <v>54.281199999999998</v>
      </c>
      <c r="AD21" s="1">
        <v>55.365400000000001</v>
      </c>
      <c r="AE21" s="1">
        <v>48.676600000000001</v>
      </c>
      <c r="AF21" s="1">
        <v>46.6556</v>
      </c>
      <c r="AG21" s="1">
        <v>65.097799999999992</v>
      </c>
      <c r="AH21" s="1">
        <v>71.9452</v>
      </c>
      <c r="AI21" s="1"/>
      <c r="AJ21" s="1">
        <f t="shared" si="9"/>
        <v>300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37</v>
      </c>
      <c r="C22" s="1">
        <v>47</v>
      </c>
      <c r="D22" s="1">
        <v>2</v>
      </c>
      <c r="E22" s="1">
        <v>31</v>
      </c>
      <c r="F22" s="1">
        <v>17</v>
      </c>
      <c r="G22" s="7">
        <v>0.22</v>
      </c>
      <c r="H22" s="1">
        <v>120</v>
      </c>
      <c r="I22" s="1" t="s">
        <v>38</v>
      </c>
      <c r="J22" s="1">
        <v>47</v>
      </c>
      <c r="K22" s="1">
        <f t="shared" si="3"/>
        <v>-16</v>
      </c>
      <c r="L22" s="1"/>
      <c r="M22" s="1"/>
      <c r="N22" s="1">
        <v>42</v>
      </c>
      <c r="O22" s="1">
        <v>48</v>
      </c>
      <c r="P22" s="1">
        <f t="shared" si="4"/>
        <v>6.2</v>
      </c>
      <c r="Q22" s="5"/>
      <c r="R22" s="5">
        <f t="shared" si="5"/>
        <v>0</v>
      </c>
      <c r="S22" s="5">
        <f t="shared" si="6"/>
        <v>0</v>
      </c>
      <c r="T22" s="5"/>
      <c r="U22" s="5"/>
      <c r="V22" s="1"/>
      <c r="W22" s="1">
        <f t="shared" si="7"/>
        <v>17.258064516129032</v>
      </c>
      <c r="X22" s="1">
        <f t="shared" si="8"/>
        <v>17.258064516129032</v>
      </c>
      <c r="Y22" s="1">
        <v>9.4</v>
      </c>
      <c r="Z22" s="1">
        <v>5.6</v>
      </c>
      <c r="AA22" s="1">
        <v>0.2</v>
      </c>
      <c r="AB22" s="1">
        <v>10.6</v>
      </c>
      <c r="AC22" s="1">
        <v>3.6</v>
      </c>
      <c r="AD22" s="1">
        <v>6.2</v>
      </c>
      <c r="AE22" s="1">
        <v>10.4</v>
      </c>
      <c r="AF22" s="1">
        <v>9.6</v>
      </c>
      <c r="AG22" s="1">
        <v>8</v>
      </c>
      <c r="AH22" s="1">
        <v>7.2</v>
      </c>
      <c r="AI22" s="1"/>
      <c r="AJ22" s="1">
        <f t="shared" si="9"/>
        <v>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37</v>
      </c>
      <c r="C23" s="1">
        <v>237</v>
      </c>
      <c r="D23" s="1">
        <v>70</v>
      </c>
      <c r="E23" s="1">
        <v>156</v>
      </c>
      <c r="F23" s="1">
        <v>144</v>
      </c>
      <c r="G23" s="7">
        <v>0.09</v>
      </c>
      <c r="H23" s="1">
        <v>45</v>
      </c>
      <c r="I23" s="1" t="s">
        <v>38</v>
      </c>
      <c r="J23" s="1">
        <v>158</v>
      </c>
      <c r="K23" s="1">
        <f t="shared" si="3"/>
        <v>-2</v>
      </c>
      <c r="L23" s="1"/>
      <c r="M23" s="1"/>
      <c r="N23" s="1">
        <v>70</v>
      </c>
      <c r="O23" s="1">
        <v>140</v>
      </c>
      <c r="P23" s="1">
        <f t="shared" si="4"/>
        <v>31.2</v>
      </c>
      <c r="Q23" s="5">
        <f t="shared" si="11"/>
        <v>82.800000000000011</v>
      </c>
      <c r="R23" s="5">
        <v>110</v>
      </c>
      <c r="S23" s="5">
        <f t="shared" si="6"/>
        <v>110</v>
      </c>
      <c r="T23" s="5"/>
      <c r="U23" s="5">
        <v>114</v>
      </c>
      <c r="V23" s="1"/>
      <c r="W23" s="1">
        <f t="shared" si="7"/>
        <v>14.871794871794872</v>
      </c>
      <c r="X23" s="1">
        <f t="shared" si="8"/>
        <v>11.346153846153847</v>
      </c>
      <c r="Y23" s="1">
        <v>34.799999999999997</v>
      </c>
      <c r="Z23" s="1">
        <v>32.200000000000003</v>
      </c>
      <c r="AA23" s="1">
        <v>33.799999999999997</v>
      </c>
      <c r="AB23" s="1">
        <v>18.399999999999999</v>
      </c>
      <c r="AC23" s="1">
        <v>42.2</v>
      </c>
      <c r="AD23" s="1">
        <v>22.8</v>
      </c>
      <c r="AE23" s="1">
        <v>27.8</v>
      </c>
      <c r="AF23" s="1">
        <v>37.6</v>
      </c>
      <c r="AG23" s="1">
        <v>34.4</v>
      </c>
      <c r="AH23" s="1">
        <v>26</v>
      </c>
      <c r="AI23" s="1" t="s">
        <v>49</v>
      </c>
      <c r="AJ23" s="1">
        <f t="shared" si="9"/>
        <v>9.9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41</v>
      </c>
      <c r="C24" s="1">
        <v>-1.623</v>
      </c>
      <c r="D24" s="1">
        <v>1222.153</v>
      </c>
      <c r="E24" s="1">
        <v>390.20699999999999</v>
      </c>
      <c r="F24" s="1">
        <v>806.26499999999999</v>
      </c>
      <c r="G24" s="7">
        <v>1</v>
      </c>
      <c r="H24" s="1">
        <v>45</v>
      </c>
      <c r="I24" s="1" t="s">
        <v>54</v>
      </c>
      <c r="J24" s="1">
        <v>404.5</v>
      </c>
      <c r="K24" s="1">
        <f t="shared" si="3"/>
        <v>-14.293000000000006</v>
      </c>
      <c r="L24" s="1"/>
      <c r="M24" s="1"/>
      <c r="N24" s="1">
        <v>0</v>
      </c>
      <c r="O24" s="1"/>
      <c r="P24" s="1">
        <f t="shared" si="4"/>
        <v>78.041399999999996</v>
      </c>
      <c r="Q24" s="5">
        <f t="shared" si="11"/>
        <v>286.31460000000004</v>
      </c>
      <c r="R24" s="5">
        <v>390</v>
      </c>
      <c r="S24" s="5">
        <f t="shared" si="6"/>
        <v>190</v>
      </c>
      <c r="T24" s="5">
        <v>200</v>
      </c>
      <c r="U24" s="5">
        <v>390</v>
      </c>
      <c r="V24" s="1" t="s">
        <v>171</v>
      </c>
      <c r="W24" s="1">
        <f t="shared" si="7"/>
        <v>15.328594822747926</v>
      </c>
      <c r="X24" s="1">
        <f t="shared" si="8"/>
        <v>10.331247261069125</v>
      </c>
      <c r="Y24" s="1">
        <v>11.7338</v>
      </c>
      <c r="Z24" s="1">
        <v>92.80080000000001</v>
      </c>
      <c r="AA24" s="1">
        <v>26.524000000000001</v>
      </c>
      <c r="AB24" s="1">
        <v>62.646799999999999</v>
      </c>
      <c r="AC24" s="1">
        <v>47.273400000000002</v>
      </c>
      <c r="AD24" s="1">
        <v>52.680799999999998</v>
      </c>
      <c r="AE24" s="1">
        <v>58.257000000000012</v>
      </c>
      <c r="AF24" s="1">
        <v>80.994799999999998</v>
      </c>
      <c r="AG24" s="1">
        <v>45.716799999999999</v>
      </c>
      <c r="AH24" s="1">
        <v>83.260400000000004</v>
      </c>
      <c r="AI24" s="1"/>
      <c r="AJ24" s="1">
        <f t="shared" si="9"/>
        <v>190</v>
      </c>
      <c r="AK24" s="1">
        <f t="shared" si="10"/>
        <v>200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37</v>
      </c>
      <c r="C25" s="1">
        <v>133</v>
      </c>
      <c r="D25" s="1">
        <v>122</v>
      </c>
      <c r="E25" s="1">
        <v>127</v>
      </c>
      <c r="F25" s="1">
        <v>123</v>
      </c>
      <c r="G25" s="7">
        <v>0.4</v>
      </c>
      <c r="H25" s="1" t="e">
        <v>#N/A</v>
      </c>
      <c r="I25" s="1" t="s">
        <v>38</v>
      </c>
      <c r="J25" s="1">
        <v>129</v>
      </c>
      <c r="K25" s="1">
        <f t="shared" si="3"/>
        <v>-2</v>
      </c>
      <c r="L25" s="1"/>
      <c r="M25" s="1"/>
      <c r="N25" s="1">
        <v>0</v>
      </c>
      <c r="O25" s="1">
        <v>40</v>
      </c>
      <c r="P25" s="1">
        <f t="shared" si="4"/>
        <v>25.4</v>
      </c>
      <c r="Q25" s="5">
        <f t="shared" si="11"/>
        <v>192.59999999999997</v>
      </c>
      <c r="R25" s="5">
        <v>210</v>
      </c>
      <c r="S25" s="5">
        <f t="shared" si="6"/>
        <v>210</v>
      </c>
      <c r="T25" s="5"/>
      <c r="U25" s="5">
        <v>218</v>
      </c>
      <c r="V25" s="1"/>
      <c r="W25" s="1">
        <f t="shared" si="7"/>
        <v>14.685039370078741</v>
      </c>
      <c r="X25" s="1">
        <f t="shared" si="8"/>
        <v>6.4173228346456694</v>
      </c>
      <c r="Y25" s="1">
        <v>19.600000000000001</v>
      </c>
      <c r="Z25" s="1">
        <v>23.8</v>
      </c>
      <c r="AA25" s="1">
        <v>19</v>
      </c>
      <c r="AB25" s="1">
        <v>13.6</v>
      </c>
      <c r="AC25" s="1">
        <v>21.4</v>
      </c>
      <c r="AD25" s="1">
        <v>15</v>
      </c>
      <c r="AE25" s="1">
        <v>18.399999999999999</v>
      </c>
      <c r="AF25" s="1">
        <v>20.2</v>
      </c>
      <c r="AG25" s="1">
        <v>22.8</v>
      </c>
      <c r="AH25" s="1">
        <v>23.6</v>
      </c>
      <c r="AI25" s="1" t="s">
        <v>49</v>
      </c>
      <c r="AJ25" s="1">
        <f t="shared" si="9"/>
        <v>84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37</v>
      </c>
      <c r="C26" s="1">
        <v>213</v>
      </c>
      <c r="D26" s="1">
        <v>570</v>
      </c>
      <c r="E26" s="1">
        <v>318</v>
      </c>
      <c r="F26" s="1">
        <v>453</v>
      </c>
      <c r="G26" s="7">
        <v>0.4</v>
      </c>
      <c r="H26" s="1">
        <v>60</v>
      </c>
      <c r="I26" s="1" t="s">
        <v>43</v>
      </c>
      <c r="J26" s="1">
        <v>327</v>
      </c>
      <c r="K26" s="1">
        <f t="shared" si="3"/>
        <v>-9</v>
      </c>
      <c r="L26" s="1"/>
      <c r="M26" s="1"/>
      <c r="N26" s="1">
        <v>0</v>
      </c>
      <c r="O26" s="1">
        <v>170</v>
      </c>
      <c r="P26" s="1">
        <f t="shared" si="4"/>
        <v>63.6</v>
      </c>
      <c r="Q26" s="5">
        <f t="shared" si="11"/>
        <v>267.39999999999998</v>
      </c>
      <c r="R26" s="5">
        <v>330</v>
      </c>
      <c r="S26" s="5">
        <f t="shared" si="6"/>
        <v>330</v>
      </c>
      <c r="T26" s="5"/>
      <c r="U26" s="5">
        <v>331</v>
      </c>
      <c r="V26" s="1"/>
      <c r="W26" s="1">
        <f t="shared" si="7"/>
        <v>14.984276729559747</v>
      </c>
      <c r="X26" s="1">
        <f t="shared" si="8"/>
        <v>9.7955974842767297</v>
      </c>
      <c r="Y26" s="1">
        <v>63</v>
      </c>
      <c r="Z26" s="1">
        <v>72.8</v>
      </c>
      <c r="AA26" s="1">
        <v>57</v>
      </c>
      <c r="AB26" s="1">
        <v>52.4</v>
      </c>
      <c r="AC26" s="1">
        <v>60</v>
      </c>
      <c r="AD26" s="1">
        <v>41.6</v>
      </c>
      <c r="AE26" s="1">
        <v>64.2</v>
      </c>
      <c r="AF26" s="1">
        <v>55.4</v>
      </c>
      <c r="AG26" s="1">
        <v>65.599999999999994</v>
      </c>
      <c r="AH26" s="1">
        <v>50.2</v>
      </c>
      <c r="AI26" s="1" t="s">
        <v>49</v>
      </c>
      <c r="AJ26" s="1">
        <f t="shared" si="9"/>
        <v>132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66</v>
      </c>
      <c r="B27" s="10" t="s">
        <v>37</v>
      </c>
      <c r="C27" s="10">
        <v>19</v>
      </c>
      <c r="D27" s="10"/>
      <c r="E27" s="10"/>
      <c r="F27" s="10">
        <v>19</v>
      </c>
      <c r="G27" s="11">
        <v>0</v>
      </c>
      <c r="H27" s="10">
        <v>60</v>
      </c>
      <c r="I27" s="10" t="s">
        <v>61</v>
      </c>
      <c r="J27" s="10">
        <v>14</v>
      </c>
      <c r="K27" s="10">
        <f t="shared" si="3"/>
        <v>-14</v>
      </c>
      <c r="L27" s="10"/>
      <c r="M27" s="10"/>
      <c r="N27" s="10">
        <v>0</v>
      </c>
      <c r="O27" s="10"/>
      <c r="P27" s="10">
        <f t="shared" si="4"/>
        <v>0</v>
      </c>
      <c r="Q27" s="12"/>
      <c r="R27" s="5">
        <f t="shared" si="5"/>
        <v>0</v>
      </c>
      <c r="S27" s="5">
        <f t="shared" si="6"/>
        <v>0</v>
      </c>
      <c r="T27" s="5"/>
      <c r="U27" s="12"/>
      <c r="V27" s="10"/>
      <c r="W27" s="1" t="e">
        <f t="shared" si="7"/>
        <v>#DIV/0!</v>
      </c>
      <c r="X27" s="10" t="e">
        <f t="shared" si="8"/>
        <v>#DIV/0!</v>
      </c>
      <c r="Y27" s="10">
        <v>0.6</v>
      </c>
      <c r="Z27" s="10">
        <v>2.6</v>
      </c>
      <c r="AA27" s="10">
        <v>3</v>
      </c>
      <c r="AB27" s="10">
        <v>3.6</v>
      </c>
      <c r="AC27" s="10">
        <v>4.5999999999999996</v>
      </c>
      <c r="AD27" s="10">
        <v>2.8</v>
      </c>
      <c r="AE27" s="10">
        <v>-0.8</v>
      </c>
      <c r="AF27" s="10">
        <v>4.4000000000000004</v>
      </c>
      <c r="AG27" s="10">
        <v>1.6</v>
      </c>
      <c r="AH27" s="10">
        <v>4.4000000000000004</v>
      </c>
      <c r="AI27" s="14" t="s">
        <v>67</v>
      </c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68</v>
      </c>
      <c r="B28" s="1" t="s">
        <v>37</v>
      </c>
      <c r="C28" s="1">
        <v>435</v>
      </c>
      <c r="D28" s="1">
        <v>290</v>
      </c>
      <c r="E28" s="1">
        <v>340</v>
      </c>
      <c r="F28" s="1">
        <v>384</v>
      </c>
      <c r="G28" s="7">
        <v>0.4</v>
      </c>
      <c r="H28" s="1">
        <v>60</v>
      </c>
      <c r="I28" s="1" t="s">
        <v>43</v>
      </c>
      <c r="J28" s="1">
        <v>344</v>
      </c>
      <c r="K28" s="1">
        <f t="shared" si="3"/>
        <v>-4</v>
      </c>
      <c r="L28" s="1"/>
      <c r="M28" s="1"/>
      <c r="N28" s="1">
        <v>300</v>
      </c>
      <c r="O28" s="1">
        <v>320</v>
      </c>
      <c r="P28" s="1">
        <f t="shared" si="4"/>
        <v>68</v>
      </c>
      <c r="Q28" s="5"/>
      <c r="R28" s="5">
        <v>16</v>
      </c>
      <c r="S28" s="5">
        <f t="shared" si="6"/>
        <v>16</v>
      </c>
      <c r="T28" s="5"/>
      <c r="U28" s="5">
        <v>16</v>
      </c>
      <c r="V28" s="1"/>
      <c r="W28" s="1">
        <f t="shared" si="7"/>
        <v>15</v>
      </c>
      <c r="X28" s="1">
        <f t="shared" si="8"/>
        <v>14.764705882352942</v>
      </c>
      <c r="Y28" s="1">
        <v>90.4</v>
      </c>
      <c r="Z28" s="1">
        <v>79.2</v>
      </c>
      <c r="AA28" s="1">
        <v>61</v>
      </c>
      <c r="AB28" s="1">
        <v>32.6</v>
      </c>
      <c r="AC28" s="1">
        <v>94</v>
      </c>
      <c r="AD28" s="1">
        <v>54.2</v>
      </c>
      <c r="AE28" s="1">
        <v>78</v>
      </c>
      <c r="AF28" s="1">
        <v>89.2</v>
      </c>
      <c r="AG28" s="1">
        <v>87.4</v>
      </c>
      <c r="AH28" s="1">
        <v>65.599999999999994</v>
      </c>
      <c r="AI28" s="1" t="s">
        <v>49</v>
      </c>
      <c r="AJ28" s="1">
        <f t="shared" si="9"/>
        <v>6.4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69</v>
      </c>
      <c r="B29" s="10" t="s">
        <v>37</v>
      </c>
      <c r="C29" s="10">
        <v>-1</v>
      </c>
      <c r="D29" s="10"/>
      <c r="E29" s="10"/>
      <c r="F29" s="10">
        <v>-1</v>
      </c>
      <c r="G29" s="11">
        <v>0</v>
      </c>
      <c r="H29" s="10" t="e">
        <v>#N/A</v>
      </c>
      <c r="I29" s="10" t="s">
        <v>61</v>
      </c>
      <c r="J29" s="10">
        <v>1</v>
      </c>
      <c r="K29" s="10">
        <f t="shared" si="3"/>
        <v>-1</v>
      </c>
      <c r="L29" s="10"/>
      <c r="M29" s="10"/>
      <c r="N29" s="10">
        <v>0</v>
      </c>
      <c r="O29" s="10"/>
      <c r="P29" s="10">
        <f t="shared" si="4"/>
        <v>0</v>
      </c>
      <c r="Q29" s="12"/>
      <c r="R29" s="5">
        <f t="shared" si="5"/>
        <v>0</v>
      </c>
      <c r="S29" s="5">
        <f t="shared" si="6"/>
        <v>0</v>
      </c>
      <c r="T29" s="5"/>
      <c r="U29" s="12"/>
      <c r="V29" s="10"/>
      <c r="W29" s="1" t="e">
        <f t="shared" si="7"/>
        <v>#DIV/0!</v>
      </c>
      <c r="X29" s="10" t="e">
        <f t="shared" si="8"/>
        <v>#DIV/0!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/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413</v>
      </c>
      <c r="D30" s="1">
        <v>404</v>
      </c>
      <c r="E30" s="1">
        <v>537</v>
      </c>
      <c r="F30" s="1">
        <v>274</v>
      </c>
      <c r="G30" s="7">
        <v>0.4</v>
      </c>
      <c r="H30" s="1">
        <v>60</v>
      </c>
      <c r="I30" s="17" t="s">
        <v>48</v>
      </c>
      <c r="J30" s="1">
        <v>545</v>
      </c>
      <c r="K30" s="1">
        <f t="shared" si="3"/>
        <v>-8</v>
      </c>
      <c r="L30" s="1"/>
      <c r="M30" s="1"/>
      <c r="N30" s="1">
        <v>120</v>
      </c>
      <c r="O30" s="1">
        <v>120</v>
      </c>
      <c r="P30" s="1">
        <f t="shared" si="4"/>
        <v>107.4</v>
      </c>
      <c r="Q30" s="5">
        <f t="shared" ref="Q30:Q33" si="12">14*P30-O30-N30-F30</f>
        <v>989.60000000000014</v>
      </c>
      <c r="R30" s="5">
        <v>1090</v>
      </c>
      <c r="S30" s="5">
        <f t="shared" si="6"/>
        <v>590</v>
      </c>
      <c r="T30" s="5">
        <v>500</v>
      </c>
      <c r="U30" s="5">
        <v>1097</v>
      </c>
      <c r="V30" s="1"/>
      <c r="W30" s="1">
        <f t="shared" si="7"/>
        <v>14.934823091247672</v>
      </c>
      <c r="X30" s="1">
        <f t="shared" si="8"/>
        <v>4.7858472998137804</v>
      </c>
      <c r="Y30" s="1">
        <v>120.4</v>
      </c>
      <c r="Z30" s="1">
        <v>107.4</v>
      </c>
      <c r="AA30" s="1">
        <v>91.6</v>
      </c>
      <c r="AB30" s="1">
        <v>76.2</v>
      </c>
      <c r="AC30" s="1">
        <v>104.2</v>
      </c>
      <c r="AD30" s="1">
        <v>76.400000000000006</v>
      </c>
      <c r="AE30" s="1">
        <v>65.8</v>
      </c>
      <c r="AF30" s="1">
        <v>94.6</v>
      </c>
      <c r="AG30" s="1">
        <v>84.8</v>
      </c>
      <c r="AH30" s="1">
        <v>79.724800000000002</v>
      </c>
      <c r="AI30" s="1" t="s">
        <v>49</v>
      </c>
      <c r="AJ30" s="1">
        <f t="shared" si="9"/>
        <v>236</v>
      </c>
      <c r="AK30" s="1">
        <f t="shared" si="10"/>
        <v>200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37</v>
      </c>
      <c r="C31" s="1">
        <v>556</v>
      </c>
      <c r="D31" s="1">
        <v>91</v>
      </c>
      <c r="E31" s="1">
        <v>89</v>
      </c>
      <c r="F31" s="1">
        <v>485</v>
      </c>
      <c r="G31" s="7">
        <v>0.1</v>
      </c>
      <c r="H31" s="1">
        <v>45</v>
      </c>
      <c r="I31" s="17" t="s">
        <v>48</v>
      </c>
      <c r="J31" s="1">
        <v>89</v>
      </c>
      <c r="K31" s="1">
        <f t="shared" si="3"/>
        <v>0</v>
      </c>
      <c r="L31" s="1"/>
      <c r="M31" s="1"/>
      <c r="N31" s="1">
        <v>0</v>
      </c>
      <c r="O31" s="1"/>
      <c r="P31" s="1">
        <f t="shared" si="4"/>
        <v>17.8</v>
      </c>
      <c r="Q31" s="5"/>
      <c r="R31" s="5">
        <f t="shared" si="5"/>
        <v>0</v>
      </c>
      <c r="S31" s="5">
        <f t="shared" si="6"/>
        <v>0</v>
      </c>
      <c r="T31" s="5"/>
      <c r="U31" s="5"/>
      <c r="V31" s="1"/>
      <c r="W31" s="1">
        <f t="shared" si="7"/>
        <v>27.247191011235955</v>
      </c>
      <c r="X31" s="1">
        <f t="shared" si="8"/>
        <v>27.247191011235955</v>
      </c>
      <c r="Y31" s="1">
        <v>30.8</v>
      </c>
      <c r="Z31" s="1">
        <v>9.6</v>
      </c>
      <c r="AA31" s="1">
        <v>85.2</v>
      </c>
      <c r="AB31" s="1">
        <v>0.2</v>
      </c>
      <c r="AC31" s="1">
        <v>15</v>
      </c>
      <c r="AD31" s="1">
        <v>21.8</v>
      </c>
      <c r="AE31" s="1">
        <v>11.6</v>
      </c>
      <c r="AF31" s="1">
        <v>83.8</v>
      </c>
      <c r="AG31" s="1">
        <v>114.2</v>
      </c>
      <c r="AH31" s="1">
        <v>122.6</v>
      </c>
      <c r="AI31" s="16" t="s">
        <v>165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37</v>
      </c>
      <c r="C32" s="1">
        <v>132</v>
      </c>
      <c r="D32" s="1">
        <v>201</v>
      </c>
      <c r="E32" s="1">
        <v>218</v>
      </c>
      <c r="F32" s="1">
        <v>107</v>
      </c>
      <c r="G32" s="7">
        <v>0.1</v>
      </c>
      <c r="H32" s="1">
        <v>60</v>
      </c>
      <c r="I32" s="1" t="s">
        <v>38</v>
      </c>
      <c r="J32" s="1">
        <v>219</v>
      </c>
      <c r="K32" s="1">
        <f t="shared" si="3"/>
        <v>-1</v>
      </c>
      <c r="L32" s="1"/>
      <c r="M32" s="1"/>
      <c r="N32" s="1">
        <v>290</v>
      </c>
      <c r="O32" s="1">
        <v>300</v>
      </c>
      <c r="P32" s="1">
        <f t="shared" si="4"/>
        <v>43.6</v>
      </c>
      <c r="Q32" s="5"/>
      <c r="R32" s="5">
        <f t="shared" si="5"/>
        <v>0</v>
      </c>
      <c r="S32" s="5">
        <f t="shared" si="6"/>
        <v>0</v>
      </c>
      <c r="T32" s="5"/>
      <c r="U32" s="5"/>
      <c r="V32" s="1"/>
      <c r="W32" s="1">
        <f t="shared" si="7"/>
        <v>15.986238532110091</v>
      </c>
      <c r="X32" s="1">
        <f t="shared" si="8"/>
        <v>15.986238532110091</v>
      </c>
      <c r="Y32" s="1">
        <v>61.4</v>
      </c>
      <c r="Z32" s="1">
        <v>43.6</v>
      </c>
      <c r="AA32" s="1">
        <v>41.4</v>
      </c>
      <c r="AB32" s="1">
        <v>40</v>
      </c>
      <c r="AC32" s="1">
        <v>49.4</v>
      </c>
      <c r="AD32" s="1">
        <v>33.6</v>
      </c>
      <c r="AE32" s="1">
        <v>38.200000000000003</v>
      </c>
      <c r="AF32" s="1">
        <v>52.6</v>
      </c>
      <c r="AG32" s="1">
        <v>48.4</v>
      </c>
      <c r="AH32" s="1">
        <v>36.6</v>
      </c>
      <c r="AI32" s="1" t="s">
        <v>49</v>
      </c>
      <c r="AJ32" s="1">
        <f t="shared" si="9"/>
        <v>0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37</v>
      </c>
      <c r="C33" s="1">
        <v>379</v>
      </c>
      <c r="D33" s="1">
        <v>6</v>
      </c>
      <c r="E33" s="1">
        <v>242</v>
      </c>
      <c r="F33" s="1">
        <v>131</v>
      </c>
      <c r="G33" s="7">
        <v>0.1</v>
      </c>
      <c r="H33" s="1">
        <v>60</v>
      </c>
      <c r="I33" s="17" t="s">
        <v>48</v>
      </c>
      <c r="J33" s="1">
        <v>244</v>
      </c>
      <c r="K33" s="1">
        <f t="shared" si="3"/>
        <v>-2</v>
      </c>
      <c r="L33" s="1"/>
      <c r="M33" s="1"/>
      <c r="N33" s="1">
        <v>200</v>
      </c>
      <c r="O33" s="1">
        <v>220</v>
      </c>
      <c r="P33" s="1">
        <f t="shared" si="4"/>
        <v>48.4</v>
      </c>
      <c r="Q33" s="5">
        <f t="shared" si="12"/>
        <v>126.60000000000002</v>
      </c>
      <c r="R33" s="5">
        <v>170</v>
      </c>
      <c r="S33" s="5">
        <f t="shared" si="6"/>
        <v>170</v>
      </c>
      <c r="T33" s="5"/>
      <c r="U33" s="5">
        <v>175</v>
      </c>
      <c r="V33" s="1"/>
      <c r="W33" s="1">
        <f t="shared" si="7"/>
        <v>14.896694214876034</v>
      </c>
      <c r="X33" s="1">
        <f t="shared" si="8"/>
        <v>11.384297520661157</v>
      </c>
      <c r="Y33" s="1">
        <v>53.8</v>
      </c>
      <c r="Z33" s="1">
        <v>9</v>
      </c>
      <c r="AA33" s="1">
        <v>143</v>
      </c>
      <c r="AB33" s="1">
        <v>47.2</v>
      </c>
      <c r="AC33" s="1">
        <v>63.8</v>
      </c>
      <c r="AD33" s="1">
        <v>33.4</v>
      </c>
      <c r="AE33" s="1">
        <v>44.8</v>
      </c>
      <c r="AF33" s="1">
        <v>57.4</v>
      </c>
      <c r="AG33" s="1">
        <v>53.6</v>
      </c>
      <c r="AH33" s="1">
        <v>46</v>
      </c>
      <c r="AI33" s="1" t="s">
        <v>49</v>
      </c>
      <c r="AJ33" s="1">
        <f t="shared" si="9"/>
        <v>17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37</v>
      </c>
      <c r="C34" s="1">
        <v>46</v>
      </c>
      <c r="D34" s="1">
        <v>64</v>
      </c>
      <c r="E34" s="1">
        <v>30</v>
      </c>
      <c r="F34" s="1"/>
      <c r="G34" s="7">
        <v>0.4</v>
      </c>
      <c r="H34" s="1">
        <v>45</v>
      </c>
      <c r="I34" s="1" t="s">
        <v>38</v>
      </c>
      <c r="J34" s="1">
        <v>85</v>
      </c>
      <c r="K34" s="1">
        <f t="shared" si="3"/>
        <v>-55</v>
      </c>
      <c r="L34" s="1"/>
      <c r="M34" s="1"/>
      <c r="N34" s="1">
        <v>150</v>
      </c>
      <c r="O34" s="1">
        <v>150</v>
      </c>
      <c r="P34" s="1">
        <f t="shared" si="4"/>
        <v>6</v>
      </c>
      <c r="Q34" s="5"/>
      <c r="R34" s="5">
        <f t="shared" si="5"/>
        <v>0</v>
      </c>
      <c r="S34" s="5">
        <f t="shared" si="6"/>
        <v>0</v>
      </c>
      <c r="T34" s="5"/>
      <c r="U34" s="5"/>
      <c r="V34" s="1"/>
      <c r="W34" s="1">
        <f t="shared" si="7"/>
        <v>50</v>
      </c>
      <c r="X34" s="1">
        <f t="shared" si="8"/>
        <v>50</v>
      </c>
      <c r="Y34" s="1">
        <v>30.8</v>
      </c>
      <c r="Z34" s="1">
        <v>9.4</v>
      </c>
      <c r="AA34" s="1">
        <v>9.1999999999999993</v>
      </c>
      <c r="AB34" s="1">
        <v>9</v>
      </c>
      <c r="AC34" s="1">
        <v>7.4</v>
      </c>
      <c r="AD34" s="1">
        <v>10.8</v>
      </c>
      <c r="AE34" s="1">
        <v>17.8</v>
      </c>
      <c r="AF34" s="1">
        <v>10.4</v>
      </c>
      <c r="AG34" s="1">
        <v>16.399999999999999</v>
      </c>
      <c r="AH34" s="1">
        <v>13.6</v>
      </c>
      <c r="AI34" s="1" t="s">
        <v>49</v>
      </c>
      <c r="AJ34" s="1">
        <f t="shared" si="9"/>
        <v>0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0" t="s">
        <v>75</v>
      </c>
      <c r="B35" s="10" t="s">
        <v>37</v>
      </c>
      <c r="C35" s="10">
        <v>22</v>
      </c>
      <c r="D35" s="10"/>
      <c r="E35" s="10">
        <v>-4</v>
      </c>
      <c r="F35" s="10">
        <v>19</v>
      </c>
      <c r="G35" s="11">
        <v>0</v>
      </c>
      <c r="H35" s="10">
        <v>45</v>
      </c>
      <c r="I35" s="10" t="s">
        <v>61</v>
      </c>
      <c r="J35" s="10">
        <v>18</v>
      </c>
      <c r="K35" s="10">
        <f t="shared" si="3"/>
        <v>-22</v>
      </c>
      <c r="L35" s="10"/>
      <c r="M35" s="10"/>
      <c r="N35" s="10">
        <v>0</v>
      </c>
      <c r="O35" s="10"/>
      <c r="P35" s="10">
        <f t="shared" si="4"/>
        <v>-0.8</v>
      </c>
      <c r="Q35" s="12"/>
      <c r="R35" s="5">
        <f t="shared" si="5"/>
        <v>0</v>
      </c>
      <c r="S35" s="5">
        <f t="shared" si="6"/>
        <v>0</v>
      </c>
      <c r="T35" s="5"/>
      <c r="U35" s="12"/>
      <c r="V35" s="10"/>
      <c r="W35" s="1">
        <f t="shared" si="7"/>
        <v>-23.75</v>
      </c>
      <c r="X35" s="10">
        <f t="shared" si="8"/>
        <v>-23.75</v>
      </c>
      <c r="Y35" s="10">
        <v>-3</v>
      </c>
      <c r="Z35" s="10">
        <v>-3</v>
      </c>
      <c r="AA35" s="10">
        <v>2.2000000000000002</v>
      </c>
      <c r="AB35" s="10">
        <v>2.4</v>
      </c>
      <c r="AC35" s="10">
        <v>6.6</v>
      </c>
      <c r="AD35" s="10">
        <v>7.2</v>
      </c>
      <c r="AE35" s="10">
        <v>9.4</v>
      </c>
      <c r="AF35" s="10">
        <v>15.2</v>
      </c>
      <c r="AG35" s="10">
        <v>14.2</v>
      </c>
      <c r="AH35" s="10">
        <v>13</v>
      </c>
      <c r="AI35" s="14" t="s">
        <v>67</v>
      </c>
      <c r="AJ35" s="1">
        <f t="shared" si="9"/>
        <v>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41</v>
      </c>
      <c r="C36" s="1">
        <v>-29.715</v>
      </c>
      <c r="D36" s="1">
        <v>392.52199999999999</v>
      </c>
      <c r="E36" s="1">
        <v>127.578</v>
      </c>
      <c r="F36" s="1">
        <v>232.24299999999999</v>
      </c>
      <c r="G36" s="7">
        <v>1</v>
      </c>
      <c r="H36" s="1">
        <v>60</v>
      </c>
      <c r="I36" s="1" t="s">
        <v>43</v>
      </c>
      <c r="J36" s="1">
        <v>143.30000000000001</v>
      </c>
      <c r="K36" s="1">
        <f t="shared" si="3"/>
        <v>-15.722000000000008</v>
      </c>
      <c r="L36" s="1"/>
      <c r="M36" s="1"/>
      <c r="N36" s="1">
        <v>60</v>
      </c>
      <c r="O36" s="1">
        <v>100</v>
      </c>
      <c r="P36" s="1">
        <f t="shared" si="4"/>
        <v>25.515599999999999</v>
      </c>
      <c r="Q36" s="5"/>
      <c r="R36" s="5">
        <f t="shared" si="5"/>
        <v>0</v>
      </c>
      <c r="S36" s="5">
        <f t="shared" si="6"/>
        <v>0</v>
      </c>
      <c r="T36" s="5"/>
      <c r="U36" s="5"/>
      <c r="V36" s="1"/>
      <c r="W36" s="1">
        <f t="shared" si="7"/>
        <v>15.372673972001442</v>
      </c>
      <c r="X36" s="1">
        <f t="shared" si="8"/>
        <v>15.372673972001442</v>
      </c>
      <c r="Y36" s="1">
        <v>32.515599999999999</v>
      </c>
      <c r="Z36" s="1">
        <v>39.0032</v>
      </c>
      <c r="AA36" s="1">
        <v>28.057600000000001</v>
      </c>
      <c r="AB36" s="1">
        <v>36.582999999999998</v>
      </c>
      <c r="AC36" s="1">
        <v>34.2956</v>
      </c>
      <c r="AD36" s="1">
        <v>44.48</v>
      </c>
      <c r="AE36" s="1">
        <v>36.590400000000002</v>
      </c>
      <c r="AF36" s="1">
        <v>35.386399999999988</v>
      </c>
      <c r="AG36" s="1">
        <v>40.727200000000003</v>
      </c>
      <c r="AH36" s="1">
        <v>46.573799999999999</v>
      </c>
      <c r="AI36" s="1"/>
      <c r="AJ36" s="1">
        <f t="shared" si="9"/>
        <v>0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41</v>
      </c>
      <c r="C37" s="1">
        <v>19.044</v>
      </c>
      <c r="D37" s="1">
        <v>74.137</v>
      </c>
      <c r="E37" s="1">
        <v>75.915999999999997</v>
      </c>
      <c r="F37" s="1">
        <v>13.856999999999999</v>
      </c>
      <c r="G37" s="7">
        <v>1</v>
      </c>
      <c r="H37" s="1">
        <v>45</v>
      </c>
      <c r="I37" s="1" t="s">
        <v>38</v>
      </c>
      <c r="J37" s="1">
        <v>91.9</v>
      </c>
      <c r="K37" s="1">
        <f t="shared" ref="K37:K68" si="13">E37-J37</f>
        <v>-15.984000000000009</v>
      </c>
      <c r="L37" s="1"/>
      <c r="M37" s="1"/>
      <c r="N37" s="1">
        <v>90</v>
      </c>
      <c r="O37" s="1">
        <v>100</v>
      </c>
      <c r="P37" s="1">
        <f t="shared" si="4"/>
        <v>15.183199999999999</v>
      </c>
      <c r="Q37" s="5">
        <f t="shared" ref="Q37:Q46" si="14">14*P37-O37-N37-F37</f>
        <v>8.7077999999999918</v>
      </c>
      <c r="R37" s="5">
        <v>24</v>
      </c>
      <c r="S37" s="5">
        <f t="shared" si="6"/>
        <v>24</v>
      </c>
      <c r="T37" s="5"/>
      <c r="U37" s="5">
        <v>24</v>
      </c>
      <c r="V37" s="1"/>
      <c r="W37" s="1">
        <f t="shared" si="7"/>
        <v>15.007178987301755</v>
      </c>
      <c r="X37" s="1">
        <f t="shared" si="8"/>
        <v>13.426484535539281</v>
      </c>
      <c r="Y37" s="1">
        <v>18.7532</v>
      </c>
      <c r="Z37" s="1">
        <v>13.416399999999999</v>
      </c>
      <c r="AA37" s="1">
        <v>7.5206</v>
      </c>
      <c r="AB37" s="1">
        <v>13.657999999999999</v>
      </c>
      <c r="AC37" s="1">
        <v>17.525400000000001</v>
      </c>
      <c r="AD37" s="1">
        <v>14.8056</v>
      </c>
      <c r="AE37" s="1">
        <v>15.36</v>
      </c>
      <c r="AF37" s="1">
        <v>16.206800000000001</v>
      </c>
      <c r="AG37" s="1">
        <v>24.981400000000001</v>
      </c>
      <c r="AH37" s="1">
        <v>21.6934</v>
      </c>
      <c r="AI37" s="1"/>
      <c r="AJ37" s="1">
        <f t="shared" si="9"/>
        <v>24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41</v>
      </c>
      <c r="C38" s="1"/>
      <c r="D38" s="1">
        <v>440.93400000000003</v>
      </c>
      <c r="E38" s="1">
        <v>144.524</v>
      </c>
      <c r="F38" s="1">
        <v>288.53100000000001</v>
      </c>
      <c r="G38" s="7">
        <v>1</v>
      </c>
      <c r="H38" s="1">
        <v>45</v>
      </c>
      <c r="I38" s="1" t="s">
        <v>38</v>
      </c>
      <c r="J38" s="1">
        <v>197.1</v>
      </c>
      <c r="K38" s="1">
        <f t="shared" si="13"/>
        <v>-52.575999999999993</v>
      </c>
      <c r="L38" s="1"/>
      <c r="M38" s="1"/>
      <c r="N38" s="1">
        <v>0</v>
      </c>
      <c r="O38" s="1"/>
      <c r="P38" s="1">
        <f t="shared" si="4"/>
        <v>28.904800000000002</v>
      </c>
      <c r="Q38" s="5">
        <f t="shared" si="14"/>
        <v>116.13620000000003</v>
      </c>
      <c r="R38" s="5">
        <v>140</v>
      </c>
      <c r="S38" s="5">
        <f t="shared" si="6"/>
        <v>140</v>
      </c>
      <c r="T38" s="5"/>
      <c r="U38" s="5">
        <v>145</v>
      </c>
      <c r="V38" s="1"/>
      <c r="W38" s="1">
        <f t="shared" si="7"/>
        <v>14.825599900362569</v>
      </c>
      <c r="X38" s="1">
        <f t="shared" si="8"/>
        <v>9.9821136973789812</v>
      </c>
      <c r="Y38" s="1">
        <v>14.8386</v>
      </c>
      <c r="Z38" s="1">
        <v>41.776400000000002</v>
      </c>
      <c r="AA38" s="1">
        <v>18.390799999999999</v>
      </c>
      <c r="AB38" s="1">
        <v>26.0214</v>
      </c>
      <c r="AC38" s="1">
        <v>25.572800000000001</v>
      </c>
      <c r="AD38" s="1">
        <v>28.4834</v>
      </c>
      <c r="AE38" s="1">
        <v>29.170400000000001</v>
      </c>
      <c r="AF38" s="1">
        <v>32.611199999999997</v>
      </c>
      <c r="AG38" s="1">
        <v>40.877600000000001</v>
      </c>
      <c r="AH38" s="1">
        <v>30.001200000000001</v>
      </c>
      <c r="AI38" s="1"/>
      <c r="AJ38" s="1">
        <f t="shared" si="9"/>
        <v>140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37</v>
      </c>
      <c r="C39" s="1">
        <v>39</v>
      </c>
      <c r="D39" s="1">
        <v>10</v>
      </c>
      <c r="E39" s="1">
        <v>20</v>
      </c>
      <c r="F39" s="1">
        <v>24</v>
      </c>
      <c r="G39" s="7">
        <v>0.09</v>
      </c>
      <c r="H39" s="1">
        <v>45</v>
      </c>
      <c r="I39" s="1" t="s">
        <v>38</v>
      </c>
      <c r="J39" s="1">
        <v>20</v>
      </c>
      <c r="K39" s="1">
        <f t="shared" si="13"/>
        <v>0</v>
      </c>
      <c r="L39" s="1"/>
      <c r="M39" s="1"/>
      <c r="N39" s="1">
        <v>0</v>
      </c>
      <c r="O39" s="1"/>
      <c r="P39" s="1">
        <f t="shared" si="4"/>
        <v>4</v>
      </c>
      <c r="Q39" s="5">
        <f t="shared" si="14"/>
        <v>32</v>
      </c>
      <c r="R39" s="5">
        <v>36</v>
      </c>
      <c r="S39" s="5">
        <f t="shared" si="6"/>
        <v>36</v>
      </c>
      <c r="T39" s="5"/>
      <c r="U39" s="5">
        <v>36</v>
      </c>
      <c r="V39" s="1"/>
      <c r="W39" s="1">
        <f t="shared" si="7"/>
        <v>15</v>
      </c>
      <c r="X39" s="1">
        <f t="shared" si="8"/>
        <v>6</v>
      </c>
      <c r="Y39" s="1">
        <v>2</v>
      </c>
      <c r="Z39" s="1">
        <v>4</v>
      </c>
      <c r="AA39" s="1">
        <v>4.8</v>
      </c>
      <c r="AB39" s="1">
        <v>0.8</v>
      </c>
      <c r="AC39" s="1">
        <v>0.6</v>
      </c>
      <c r="AD39" s="1">
        <v>4.8</v>
      </c>
      <c r="AE39" s="1">
        <v>0.6</v>
      </c>
      <c r="AF39" s="1">
        <v>3.2</v>
      </c>
      <c r="AG39" s="1">
        <v>-0.6</v>
      </c>
      <c r="AH39" s="1">
        <v>2.8</v>
      </c>
      <c r="AI39" s="1"/>
      <c r="AJ39" s="1">
        <f t="shared" si="9"/>
        <v>3.2399999999999998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37</v>
      </c>
      <c r="C40" s="1">
        <v>164</v>
      </c>
      <c r="D40" s="1">
        <v>5</v>
      </c>
      <c r="E40" s="1">
        <v>95</v>
      </c>
      <c r="F40" s="1">
        <v>73</v>
      </c>
      <c r="G40" s="7">
        <v>0.35</v>
      </c>
      <c r="H40" s="1">
        <v>45</v>
      </c>
      <c r="I40" s="1" t="s">
        <v>38</v>
      </c>
      <c r="J40" s="1">
        <v>164</v>
      </c>
      <c r="K40" s="1">
        <f t="shared" si="13"/>
        <v>-69</v>
      </c>
      <c r="L40" s="1"/>
      <c r="M40" s="1"/>
      <c r="N40" s="1">
        <v>200</v>
      </c>
      <c r="O40" s="1">
        <v>220</v>
      </c>
      <c r="P40" s="1">
        <f t="shared" si="4"/>
        <v>19</v>
      </c>
      <c r="Q40" s="5"/>
      <c r="R40" s="5">
        <f t="shared" si="5"/>
        <v>0</v>
      </c>
      <c r="S40" s="5">
        <f t="shared" si="6"/>
        <v>0</v>
      </c>
      <c r="T40" s="5"/>
      <c r="U40" s="5"/>
      <c r="V40" s="1"/>
      <c r="W40" s="1">
        <f t="shared" si="7"/>
        <v>25.94736842105263</v>
      </c>
      <c r="X40" s="1">
        <f t="shared" si="8"/>
        <v>25.94736842105263</v>
      </c>
      <c r="Y40" s="1">
        <v>41.4</v>
      </c>
      <c r="Z40" s="1">
        <v>24.8</v>
      </c>
      <c r="AA40" s="1">
        <v>31.2</v>
      </c>
      <c r="AB40" s="1">
        <v>14.8</v>
      </c>
      <c r="AC40" s="1">
        <v>41</v>
      </c>
      <c r="AD40" s="1">
        <v>21.2</v>
      </c>
      <c r="AE40" s="1">
        <v>28.6</v>
      </c>
      <c r="AF40" s="1">
        <v>41.2</v>
      </c>
      <c r="AG40" s="1">
        <v>47.4</v>
      </c>
      <c r="AH40" s="1">
        <v>29.2</v>
      </c>
      <c r="AI40" s="1" t="s">
        <v>49</v>
      </c>
      <c r="AJ40" s="1">
        <f t="shared" si="9"/>
        <v>0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41</v>
      </c>
      <c r="C41" s="1">
        <v>57.040999999999997</v>
      </c>
      <c r="D41" s="1">
        <v>390.21899999999999</v>
      </c>
      <c r="E41" s="1">
        <v>197.983</v>
      </c>
      <c r="F41" s="1">
        <v>233.501</v>
      </c>
      <c r="G41" s="7">
        <v>1</v>
      </c>
      <c r="H41" s="1">
        <v>45</v>
      </c>
      <c r="I41" s="1" t="s">
        <v>38</v>
      </c>
      <c r="J41" s="1">
        <v>204.4</v>
      </c>
      <c r="K41" s="1">
        <f t="shared" si="13"/>
        <v>-6.4170000000000016</v>
      </c>
      <c r="L41" s="1"/>
      <c r="M41" s="1"/>
      <c r="N41" s="1">
        <v>170</v>
      </c>
      <c r="O41" s="1">
        <v>160</v>
      </c>
      <c r="P41" s="1">
        <f t="shared" si="4"/>
        <v>39.596600000000002</v>
      </c>
      <c r="Q41" s="5"/>
      <c r="R41" s="5">
        <v>30</v>
      </c>
      <c r="S41" s="5">
        <f t="shared" si="6"/>
        <v>30</v>
      </c>
      <c r="T41" s="5"/>
      <c r="U41" s="5">
        <v>30</v>
      </c>
      <c r="V41" s="1"/>
      <c r="W41" s="1">
        <f t="shared" si="7"/>
        <v>14.988685897274006</v>
      </c>
      <c r="X41" s="1">
        <f t="shared" si="8"/>
        <v>14.231045089729925</v>
      </c>
      <c r="Y41" s="1">
        <v>49.52</v>
      </c>
      <c r="Z41" s="1">
        <v>42.342399999999998</v>
      </c>
      <c r="AA41" s="1">
        <v>32.3996</v>
      </c>
      <c r="AB41" s="1">
        <v>31.158000000000001</v>
      </c>
      <c r="AC41" s="1">
        <v>31.753799999999998</v>
      </c>
      <c r="AD41" s="1">
        <v>41.125599999999999</v>
      </c>
      <c r="AE41" s="1">
        <v>40.876199999999997</v>
      </c>
      <c r="AF41" s="1">
        <v>38.781999999999996</v>
      </c>
      <c r="AG41" s="1">
        <v>51.653799999999997</v>
      </c>
      <c r="AH41" s="1">
        <v>46.077800000000003</v>
      </c>
      <c r="AI41" s="1"/>
      <c r="AJ41" s="1">
        <f t="shared" si="9"/>
        <v>30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37</v>
      </c>
      <c r="C42" s="1">
        <v>168</v>
      </c>
      <c r="D42" s="1">
        <v>92</v>
      </c>
      <c r="E42" s="1">
        <v>214</v>
      </c>
      <c r="F42" s="1">
        <v>32</v>
      </c>
      <c r="G42" s="7">
        <v>0.3</v>
      </c>
      <c r="H42" s="1" t="e">
        <v>#N/A</v>
      </c>
      <c r="I42" s="1" t="s">
        <v>38</v>
      </c>
      <c r="J42" s="1">
        <v>219</v>
      </c>
      <c r="K42" s="1">
        <f t="shared" si="13"/>
        <v>-5</v>
      </c>
      <c r="L42" s="1"/>
      <c r="M42" s="1"/>
      <c r="N42" s="1">
        <v>100</v>
      </c>
      <c r="O42" s="1">
        <v>100</v>
      </c>
      <c r="P42" s="1">
        <f t="shared" si="4"/>
        <v>42.8</v>
      </c>
      <c r="Q42" s="5">
        <f t="shared" si="14"/>
        <v>367.19999999999993</v>
      </c>
      <c r="R42" s="5">
        <v>450</v>
      </c>
      <c r="S42" s="5">
        <f t="shared" si="6"/>
        <v>250</v>
      </c>
      <c r="T42" s="5">
        <v>200</v>
      </c>
      <c r="U42" s="5">
        <v>450</v>
      </c>
      <c r="V42" s="1" t="s">
        <v>171</v>
      </c>
      <c r="W42" s="1">
        <f t="shared" si="7"/>
        <v>15.934579439252337</v>
      </c>
      <c r="X42" s="1">
        <f t="shared" si="8"/>
        <v>5.4205607476635516</v>
      </c>
      <c r="Y42" s="1">
        <v>30.6</v>
      </c>
      <c r="Z42" s="1">
        <v>28</v>
      </c>
      <c r="AA42" s="1">
        <v>30.8</v>
      </c>
      <c r="AB42" s="1">
        <v>5.6</v>
      </c>
      <c r="AC42" s="1">
        <v>14.4</v>
      </c>
      <c r="AD42" s="1">
        <v>8.8000000000000007</v>
      </c>
      <c r="AE42" s="1">
        <v>2.2000000000000002</v>
      </c>
      <c r="AF42" s="1">
        <v>0.4</v>
      </c>
      <c r="AG42" s="1">
        <v>0</v>
      </c>
      <c r="AH42" s="1">
        <v>0</v>
      </c>
      <c r="AI42" s="1" t="s">
        <v>83</v>
      </c>
      <c r="AJ42" s="1">
        <f t="shared" si="9"/>
        <v>75</v>
      </c>
      <c r="AK42" s="1">
        <f t="shared" si="10"/>
        <v>60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41</v>
      </c>
      <c r="C43" s="1">
        <v>86.846000000000004</v>
      </c>
      <c r="D43" s="1"/>
      <c r="E43" s="1">
        <v>14.686999999999999</v>
      </c>
      <c r="F43" s="1">
        <v>69.638999999999996</v>
      </c>
      <c r="G43" s="7">
        <v>1</v>
      </c>
      <c r="H43" s="1">
        <v>30</v>
      </c>
      <c r="I43" s="1" t="s">
        <v>38</v>
      </c>
      <c r="J43" s="1">
        <v>15.025</v>
      </c>
      <c r="K43" s="1">
        <f t="shared" si="13"/>
        <v>-0.33800000000000097</v>
      </c>
      <c r="L43" s="1"/>
      <c r="M43" s="1"/>
      <c r="N43" s="1">
        <v>0</v>
      </c>
      <c r="O43" s="1"/>
      <c r="P43" s="1">
        <f t="shared" si="4"/>
        <v>2.9373999999999998</v>
      </c>
      <c r="Q43" s="5"/>
      <c r="R43" s="5">
        <f t="shared" si="5"/>
        <v>0</v>
      </c>
      <c r="S43" s="5">
        <f t="shared" si="6"/>
        <v>0</v>
      </c>
      <c r="T43" s="5"/>
      <c r="U43" s="5"/>
      <c r="V43" s="1"/>
      <c r="W43" s="1">
        <f t="shared" si="7"/>
        <v>23.707700687682987</v>
      </c>
      <c r="X43" s="1">
        <f t="shared" si="8"/>
        <v>23.707700687682987</v>
      </c>
      <c r="Y43" s="1">
        <v>5.3287999999999993</v>
      </c>
      <c r="Z43" s="1">
        <v>5.1107999999999993</v>
      </c>
      <c r="AA43" s="1">
        <v>1.4379999999999999</v>
      </c>
      <c r="AB43" s="1">
        <v>6.5016000000000007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6" t="s">
        <v>166</v>
      </c>
      <c r="AJ43" s="1">
        <f t="shared" si="9"/>
        <v>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41</v>
      </c>
      <c r="C44" s="1">
        <v>9.2989999999999995</v>
      </c>
      <c r="D44" s="1">
        <v>10.849</v>
      </c>
      <c r="E44" s="1">
        <v>12.401</v>
      </c>
      <c r="F44" s="1">
        <v>4.6479999999999997</v>
      </c>
      <c r="G44" s="7">
        <v>1</v>
      </c>
      <c r="H44" s="1">
        <v>45</v>
      </c>
      <c r="I44" s="1" t="s">
        <v>38</v>
      </c>
      <c r="J44" s="1">
        <v>10.5</v>
      </c>
      <c r="K44" s="1">
        <f t="shared" si="13"/>
        <v>1.9009999999999998</v>
      </c>
      <c r="L44" s="1"/>
      <c r="M44" s="1"/>
      <c r="N44" s="1">
        <v>9</v>
      </c>
      <c r="O44" s="1"/>
      <c r="P44" s="1">
        <f t="shared" si="4"/>
        <v>2.4802</v>
      </c>
      <c r="Q44" s="5">
        <f t="shared" si="14"/>
        <v>21.0748</v>
      </c>
      <c r="R44" s="5">
        <v>24</v>
      </c>
      <c r="S44" s="5">
        <f t="shared" si="6"/>
        <v>24</v>
      </c>
      <c r="T44" s="5"/>
      <c r="U44" s="5">
        <v>24</v>
      </c>
      <c r="V44" s="1"/>
      <c r="W44" s="1">
        <f t="shared" si="7"/>
        <v>15.179421014434318</v>
      </c>
      <c r="X44" s="1">
        <f t="shared" si="8"/>
        <v>5.5027820337069588</v>
      </c>
      <c r="Y44" s="1">
        <v>1.8506</v>
      </c>
      <c r="Z44" s="1">
        <v>0.22739999999999999</v>
      </c>
      <c r="AA44" s="1">
        <v>1.1532</v>
      </c>
      <c r="AB44" s="1">
        <v>0</v>
      </c>
      <c r="AC44" s="1">
        <v>0.30599999999999999</v>
      </c>
      <c r="AD44" s="1">
        <v>0.91579999999999995</v>
      </c>
      <c r="AE44" s="1">
        <v>0.61180000000000001</v>
      </c>
      <c r="AF44" s="1">
        <v>0.91899999999999993</v>
      </c>
      <c r="AG44" s="1">
        <v>2.4451999999999998</v>
      </c>
      <c r="AH44" s="1">
        <v>4.0258000000000003</v>
      </c>
      <c r="AI44" s="1" t="s">
        <v>86</v>
      </c>
      <c r="AJ44" s="1">
        <f t="shared" si="9"/>
        <v>24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37</v>
      </c>
      <c r="C45" s="1">
        <v>308</v>
      </c>
      <c r="D45" s="1">
        <v>1165</v>
      </c>
      <c r="E45" s="1">
        <v>615</v>
      </c>
      <c r="F45" s="1">
        <v>821</v>
      </c>
      <c r="G45" s="7">
        <v>0.35</v>
      </c>
      <c r="H45" s="1">
        <v>45</v>
      </c>
      <c r="I45" s="1" t="s">
        <v>38</v>
      </c>
      <c r="J45" s="1">
        <v>622.4</v>
      </c>
      <c r="K45" s="1">
        <f t="shared" si="13"/>
        <v>-7.3999999999999773</v>
      </c>
      <c r="L45" s="1"/>
      <c r="M45" s="1"/>
      <c r="N45" s="1">
        <v>310</v>
      </c>
      <c r="O45" s="1">
        <v>600</v>
      </c>
      <c r="P45" s="1">
        <f t="shared" si="4"/>
        <v>123</v>
      </c>
      <c r="Q45" s="5"/>
      <c r="R45" s="5">
        <v>114</v>
      </c>
      <c r="S45" s="5">
        <f t="shared" si="6"/>
        <v>114</v>
      </c>
      <c r="T45" s="5"/>
      <c r="U45" s="5">
        <v>114</v>
      </c>
      <c r="V45" s="1"/>
      <c r="W45" s="1">
        <f t="shared" si="7"/>
        <v>15</v>
      </c>
      <c r="X45" s="1">
        <f t="shared" si="8"/>
        <v>14.073170731707316</v>
      </c>
      <c r="Y45" s="1">
        <v>157.80000000000001</v>
      </c>
      <c r="Z45" s="1">
        <v>160</v>
      </c>
      <c r="AA45" s="1">
        <v>126.4</v>
      </c>
      <c r="AB45" s="1">
        <v>45.2</v>
      </c>
      <c r="AC45" s="1">
        <v>150.80000000000001</v>
      </c>
      <c r="AD45" s="1">
        <v>96.8</v>
      </c>
      <c r="AE45" s="1">
        <v>90</v>
      </c>
      <c r="AF45" s="1">
        <v>122.8</v>
      </c>
      <c r="AG45" s="1">
        <v>127.2</v>
      </c>
      <c r="AH45" s="1">
        <v>102.6</v>
      </c>
      <c r="AI45" s="1" t="s">
        <v>39</v>
      </c>
      <c r="AJ45" s="1">
        <f t="shared" si="9"/>
        <v>39.9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37</v>
      </c>
      <c r="C46" s="1">
        <v>12</v>
      </c>
      <c r="D46" s="1">
        <v>405</v>
      </c>
      <c r="E46" s="1">
        <v>251</v>
      </c>
      <c r="F46" s="1">
        <v>155</v>
      </c>
      <c r="G46" s="7">
        <v>0.41</v>
      </c>
      <c r="H46" s="1">
        <v>45</v>
      </c>
      <c r="I46" s="1" t="s">
        <v>38</v>
      </c>
      <c r="J46" s="1">
        <v>259</v>
      </c>
      <c r="K46" s="1">
        <f t="shared" si="13"/>
        <v>-8</v>
      </c>
      <c r="L46" s="1"/>
      <c r="M46" s="1"/>
      <c r="N46" s="1">
        <v>110</v>
      </c>
      <c r="O46" s="1">
        <v>120</v>
      </c>
      <c r="P46" s="1">
        <f t="shared" si="4"/>
        <v>50.2</v>
      </c>
      <c r="Q46" s="5">
        <f t="shared" si="14"/>
        <v>317.80000000000007</v>
      </c>
      <c r="R46" s="5">
        <v>390</v>
      </c>
      <c r="S46" s="5">
        <f t="shared" si="6"/>
        <v>390</v>
      </c>
      <c r="T46" s="5"/>
      <c r="U46" s="5">
        <v>390</v>
      </c>
      <c r="V46" s="1" t="s">
        <v>171</v>
      </c>
      <c r="W46" s="1">
        <f t="shared" si="7"/>
        <v>15.438247011952191</v>
      </c>
      <c r="X46" s="1">
        <f t="shared" si="8"/>
        <v>7.669322709163346</v>
      </c>
      <c r="Y46" s="1">
        <v>43.4</v>
      </c>
      <c r="Z46" s="1">
        <v>43.2</v>
      </c>
      <c r="AA46" s="1">
        <v>27.6</v>
      </c>
      <c r="AB46" s="1">
        <v>36.4</v>
      </c>
      <c r="AC46" s="1">
        <v>43.6</v>
      </c>
      <c r="AD46" s="1">
        <v>45.4</v>
      </c>
      <c r="AE46" s="1">
        <v>54.4</v>
      </c>
      <c r="AF46" s="1">
        <v>30.4</v>
      </c>
      <c r="AG46" s="1">
        <v>68.8</v>
      </c>
      <c r="AH46" s="1">
        <v>46.6</v>
      </c>
      <c r="AI46" s="1" t="s">
        <v>49</v>
      </c>
      <c r="AJ46" s="1">
        <f t="shared" si="9"/>
        <v>159.89999999999998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89</v>
      </c>
      <c r="B47" s="10" t="s">
        <v>37</v>
      </c>
      <c r="C47" s="10">
        <v>-3</v>
      </c>
      <c r="D47" s="10">
        <v>3</v>
      </c>
      <c r="E47" s="10"/>
      <c r="F47" s="10"/>
      <c r="G47" s="11">
        <v>0</v>
      </c>
      <c r="H47" s="10" t="e">
        <v>#N/A</v>
      </c>
      <c r="I47" s="10" t="s">
        <v>61</v>
      </c>
      <c r="J47" s="10">
        <v>6</v>
      </c>
      <c r="K47" s="10">
        <f t="shared" si="13"/>
        <v>-6</v>
      </c>
      <c r="L47" s="10"/>
      <c r="M47" s="10"/>
      <c r="N47" s="10">
        <v>0</v>
      </c>
      <c r="O47" s="10"/>
      <c r="P47" s="10">
        <f t="shared" si="4"/>
        <v>0</v>
      </c>
      <c r="Q47" s="12"/>
      <c r="R47" s="5">
        <f t="shared" si="5"/>
        <v>0</v>
      </c>
      <c r="S47" s="5">
        <f t="shared" si="6"/>
        <v>0</v>
      </c>
      <c r="T47" s="5"/>
      <c r="U47" s="12"/>
      <c r="V47" s="10"/>
      <c r="W47" s="1" t="e">
        <f t="shared" si="7"/>
        <v>#DIV/0!</v>
      </c>
      <c r="X47" s="10" t="e">
        <f t="shared" si="8"/>
        <v>#DIV/0!</v>
      </c>
      <c r="Y47" s="10">
        <v>0.6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2.2000000000000002</v>
      </c>
      <c r="AF47" s="10">
        <v>0</v>
      </c>
      <c r="AG47" s="10">
        <v>0</v>
      </c>
      <c r="AH47" s="10">
        <v>0</v>
      </c>
      <c r="AI47" s="10" t="s">
        <v>90</v>
      </c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91</v>
      </c>
      <c r="B48" s="1" t="s">
        <v>37</v>
      </c>
      <c r="C48" s="1">
        <v>20</v>
      </c>
      <c r="D48" s="1">
        <v>77</v>
      </c>
      <c r="E48" s="1">
        <v>64</v>
      </c>
      <c r="F48" s="1">
        <v>28</v>
      </c>
      <c r="G48" s="7">
        <v>0.4</v>
      </c>
      <c r="H48" s="1">
        <v>30</v>
      </c>
      <c r="I48" s="1" t="s">
        <v>38</v>
      </c>
      <c r="J48" s="1">
        <v>81</v>
      </c>
      <c r="K48" s="1">
        <f t="shared" si="13"/>
        <v>-17</v>
      </c>
      <c r="L48" s="1"/>
      <c r="M48" s="1"/>
      <c r="N48" s="1">
        <v>7</v>
      </c>
      <c r="O48" s="1"/>
      <c r="P48" s="1">
        <f t="shared" si="4"/>
        <v>12.8</v>
      </c>
      <c r="Q48" s="5">
        <f>12*P48-O48-N48-F48</f>
        <v>118.60000000000002</v>
      </c>
      <c r="R48" s="5">
        <v>150</v>
      </c>
      <c r="S48" s="5">
        <f t="shared" si="6"/>
        <v>150</v>
      </c>
      <c r="T48" s="5"/>
      <c r="U48" s="5">
        <v>157</v>
      </c>
      <c r="V48" s="1"/>
      <c r="W48" s="1">
        <f t="shared" si="7"/>
        <v>14.453125</v>
      </c>
      <c r="X48" s="1">
        <f t="shared" si="8"/>
        <v>2.734375</v>
      </c>
      <c r="Y48" s="1">
        <v>7.2</v>
      </c>
      <c r="Z48" s="1">
        <v>9.4</v>
      </c>
      <c r="AA48" s="1">
        <v>3.4</v>
      </c>
      <c r="AB48" s="1">
        <v>6.2</v>
      </c>
      <c r="AC48" s="1">
        <v>7.6</v>
      </c>
      <c r="AD48" s="1">
        <v>4.4000000000000004</v>
      </c>
      <c r="AE48" s="1">
        <v>6.4</v>
      </c>
      <c r="AF48" s="1">
        <v>5.2</v>
      </c>
      <c r="AG48" s="1">
        <v>7.6</v>
      </c>
      <c r="AH48" s="1">
        <v>7.8</v>
      </c>
      <c r="AI48" s="1" t="s">
        <v>49</v>
      </c>
      <c r="AJ48" s="1">
        <f t="shared" si="9"/>
        <v>60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92</v>
      </c>
      <c r="B49" s="10" t="s">
        <v>41</v>
      </c>
      <c r="C49" s="10">
        <v>8.6609999999999996</v>
      </c>
      <c r="D49" s="10"/>
      <c r="E49" s="10"/>
      <c r="F49" s="10"/>
      <c r="G49" s="11">
        <v>0</v>
      </c>
      <c r="H49" s="10">
        <v>30</v>
      </c>
      <c r="I49" s="10" t="s">
        <v>61</v>
      </c>
      <c r="J49" s="10">
        <v>2</v>
      </c>
      <c r="K49" s="10">
        <f t="shared" si="13"/>
        <v>-2</v>
      </c>
      <c r="L49" s="10"/>
      <c r="M49" s="10"/>
      <c r="N49" s="10">
        <v>0</v>
      </c>
      <c r="O49" s="10"/>
      <c r="P49" s="10">
        <f t="shared" si="4"/>
        <v>0</v>
      </c>
      <c r="Q49" s="12"/>
      <c r="R49" s="5">
        <f t="shared" si="5"/>
        <v>0</v>
      </c>
      <c r="S49" s="5">
        <f t="shared" si="6"/>
        <v>0</v>
      </c>
      <c r="T49" s="5"/>
      <c r="U49" s="12"/>
      <c r="V49" s="10"/>
      <c r="W49" s="1" t="e">
        <f t="shared" si="7"/>
        <v>#DIV/0!</v>
      </c>
      <c r="X49" s="10" t="e">
        <f t="shared" si="8"/>
        <v>#DIV/0!</v>
      </c>
      <c r="Y49" s="10">
        <v>0</v>
      </c>
      <c r="Z49" s="10">
        <v>0</v>
      </c>
      <c r="AA49" s="10">
        <v>0</v>
      </c>
      <c r="AB49" s="10">
        <v>0</v>
      </c>
      <c r="AC49" s="10">
        <v>0.20619999999999999</v>
      </c>
      <c r="AD49" s="10">
        <v>0.20619999999999999</v>
      </c>
      <c r="AE49" s="10">
        <v>0</v>
      </c>
      <c r="AF49" s="10">
        <v>-0.2044</v>
      </c>
      <c r="AG49" s="10">
        <v>0.53920000000000001</v>
      </c>
      <c r="AH49" s="10">
        <v>-0.122</v>
      </c>
      <c r="AI49" s="15" t="s">
        <v>162</v>
      </c>
      <c r="AJ49" s="1">
        <f t="shared" si="9"/>
        <v>0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37</v>
      </c>
      <c r="C50" s="1">
        <v>29</v>
      </c>
      <c r="D50" s="1">
        <v>168</v>
      </c>
      <c r="E50" s="1">
        <v>83</v>
      </c>
      <c r="F50" s="1">
        <v>92</v>
      </c>
      <c r="G50" s="7">
        <v>0.41</v>
      </c>
      <c r="H50" s="1">
        <v>45</v>
      </c>
      <c r="I50" s="1" t="s">
        <v>38</v>
      </c>
      <c r="J50" s="1">
        <v>102</v>
      </c>
      <c r="K50" s="1">
        <f t="shared" si="13"/>
        <v>-19</v>
      </c>
      <c r="L50" s="1"/>
      <c r="M50" s="1"/>
      <c r="N50" s="1">
        <v>0</v>
      </c>
      <c r="O50" s="1"/>
      <c r="P50" s="1">
        <f t="shared" si="4"/>
        <v>16.600000000000001</v>
      </c>
      <c r="Q50" s="5">
        <f t="shared" ref="Q50:Q57" si="15">14*P50-O50-N50-F50</f>
        <v>140.40000000000003</v>
      </c>
      <c r="R50" s="5">
        <v>170</v>
      </c>
      <c r="S50" s="5">
        <f t="shared" si="6"/>
        <v>170</v>
      </c>
      <c r="T50" s="5"/>
      <c r="U50" s="5">
        <v>170</v>
      </c>
      <c r="V50" s="1" t="s">
        <v>171</v>
      </c>
      <c r="W50" s="1">
        <f t="shared" si="7"/>
        <v>15.783132530120481</v>
      </c>
      <c r="X50" s="1">
        <f t="shared" si="8"/>
        <v>5.5421686746987948</v>
      </c>
      <c r="Y50" s="1">
        <v>6.8</v>
      </c>
      <c r="Z50" s="1">
        <v>15</v>
      </c>
      <c r="AA50" s="1">
        <v>9.8000000000000007</v>
      </c>
      <c r="AB50" s="1">
        <v>5.2</v>
      </c>
      <c r="AC50" s="1">
        <v>9.6</v>
      </c>
      <c r="AD50" s="1">
        <v>4.2</v>
      </c>
      <c r="AE50" s="1">
        <v>9.4</v>
      </c>
      <c r="AF50" s="1">
        <v>12.4</v>
      </c>
      <c r="AG50" s="1">
        <v>13.8</v>
      </c>
      <c r="AH50" s="1">
        <v>13.2</v>
      </c>
      <c r="AI50" s="1" t="s">
        <v>94</v>
      </c>
      <c r="AJ50" s="1">
        <f t="shared" si="9"/>
        <v>69.7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41</v>
      </c>
      <c r="C51" s="1">
        <v>11.923</v>
      </c>
      <c r="D51" s="1"/>
      <c r="E51" s="1">
        <v>4.3280000000000003</v>
      </c>
      <c r="F51" s="1">
        <v>7.5949999999999998</v>
      </c>
      <c r="G51" s="7">
        <v>1</v>
      </c>
      <c r="H51" s="1">
        <v>45</v>
      </c>
      <c r="I51" s="1" t="s">
        <v>38</v>
      </c>
      <c r="J51" s="1">
        <v>4.5</v>
      </c>
      <c r="K51" s="1">
        <f t="shared" si="13"/>
        <v>-0.17199999999999971</v>
      </c>
      <c r="L51" s="1"/>
      <c r="M51" s="1"/>
      <c r="N51" s="1">
        <v>0</v>
      </c>
      <c r="O51" s="1"/>
      <c r="P51" s="1">
        <f t="shared" si="4"/>
        <v>0.86560000000000004</v>
      </c>
      <c r="Q51" s="5">
        <f t="shared" si="15"/>
        <v>4.5234000000000014</v>
      </c>
      <c r="R51" s="5">
        <f t="shared" si="5"/>
        <v>4.5234000000000014</v>
      </c>
      <c r="S51" s="5">
        <f t="shared" si="6"/>
        <v>5</v>
      </c>
      <c r="T51" s="5"/>
      <c r="U51" s="5"/>
      <c r="V51" s="1"/>
      <c r="W51" s="1">
        <f t="shared" si="7"/>
        <v>14</v>
      </c>
      <c r="X51" s="1">
        <f t="shared" si="8"/>
        <v>8.7742606284658038</v>
      </c>
      <c r="Y51" s="1">
        <v>0.2162</v>
      </c>
      <c r="Z51" s="1">
        <v>0</v>
      </c>
      <c r="AA51" s="1">
        <v>0.81140000000000012</v>
      </c>
      <c r="AB51" s="1">
        <v>-0.83360000000000001</v>
      </c>
      <c r="AC51" s="1">
        <v>0</v>
      </c>
      <c r="AD51" s="1">
        <v>0</v>
      </c>
      <c r="AE51" s="1">
        <v>0</v>
      </c>
      <c r="AF51" s="1">
        <v>0.62160000000000004</v>
      </c>
      <c r="AG51" s="1">
        <v>0.30259999999999998</v>
      </c>
      <c r="AH51" s="1">
        <v>0.2142</v>
      </c>
      <c r="AI51" s="1" t="s">
        <v>96</v>
      </c>
      <c r="AJ51" s="1">
        <f t="shared" si="9"/>
        <v>5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37</v>
      </c>
      <c r="C52" s="1">
        <v>118</v>
      </c>
      <c r="D52" s="1">
        <v>651</v>
      </c>
      <c r="E52" s="1">
        <v>372</v>
      </c>
      <c r="F52" s="1">
        <v>388</v>
      </c>
      <c r="G52" s="7">
        <v>0.36</v>
      </c>
      <c r="H52" s="1">
        <v>45</v>
      </c>
      <c r="I52" s="17" t="s">
        <v>48</v>
      </c>
      <c r="J52" s="1">
        <v>378</v>
      </c>
      <c r="K52" s="1">
        <f t="shared" si="13"/>
        <v>-6</v>
      </c>
      <c r="L52" s="1"/>
      <c r="M52" s="1"/>
      <c r="N52" s="1">
        <v>1700</v>
      </c>
      <c r="O52" s="1"/>
      <c r="P52" s="1">
        <f t="shared" si="4"/>
        <v>74.400000000000006</v>
      </c>
      <c r="Q52" s="5"/>
      <c r="R52" s="5">
        <f t="shared" si="5"/>
        <v>0</v>
      </c>
      <c r="S52" s="5">
        <f t="shared" si="6"/>
        <v>0</v>
      </c>
      <c r="T52" s="5"/>
      <c r="U52" s="5"/>
      <c r="V52" s="1"/>
      <c r="W52" s="1">
        <f t="shared" si="7"/>
        <v>28.064516129032256</v>
      </c>
      <c r="X52" s="1">
        <f t="shared" si="8"/>
        <v>28.064516129032256</v>
      </c>
      <c r="Y52" s="1">
        <v>77</v>
      </c>
      <c r="Z52" s="1">
        <v>77.400000000000006</v>
      </c>
      <c r="AA52" s="1">
        <v>53.6</v>
      </c>
      <c r="AB52" s="1">
        <v>48</v>
      </c>
      <c r="AC52" s="1">
        <v>61.2</v>
      </c>
      <c r="AD52" s="1">
        <v>49</v>
      </c>
      <c r="AE52" s="1">
        <v>36.799999999999997</v>
      </c>
      <c r="AF52" s="1">
        <v>71.599999999999994</v>
      </c>
      <c r="AG52" s="1">
        <v>72.400000000000006</v>
      </c>
      <c r="AH52" s="1">
        <v>141.19999999999999</v>
      </c>
      <c r="AI52" s="1" t="s">
        <v>49</v>
      </c>
      <c r="AJ52" s="1">
        <f t="shared" si="9"/>
        <v>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98</v>
      </c>
      <c r="B53" s="1" t="s">
        <v>41</v>
      </c>
      <c r="C53" s="1"/>
      <c r="D53" s="1">
        <v>4.33</v>
      </c>
      <c r="E53" s="1">
        <v>4.33</v>
      </c>
      <c r="F53" s="1"/>
      <c r="G53" s="7">
        <v>1</v>
      </c>
      <c r="H53" s="1">
        <v>45</v>
      </c>
      <c r="I53" s="1" t="s">
        <v>38</v>
      </c>
      <c r="J53" s="1">
        <v>8</v>
      </c>
      <c r="K53" s="1">
        <f t="shared" si="13"/>
        <v>-3.67</v>
      </c>
      <c r="L53" s="1"/>
      <c r="M53" s="1"/>
      <c r="N53" s="1">
        <v>16</v>
      </c>
      <c r="O53" s="1">
        <v>16</v>
      </c>
      <c r="P53" s="1">
        <f t="shared" si="4"/>
        <v>0.86599999999999999</v>
      </c>
      <c r="Q53" s="5"/>
      <c r="R53" s="5">
        <f t="shared" si="5"/>
        <v>0</v>
      </c>
      <c r="S53" s="5">
        <f t="shared" si="6"/>
        <v>0</v>
      </c>
      <c r="T53" s="5"/>
      <c r="U53" s="5"/>
      <c r="V53" s="1"/>
      <c r="W53" s="1">
        <f t="shared" si="7"/>
        <v>36.951501154734409</v>
      </c>
      <c r="X53" s="1">
        <f t="shared" si="8"/>
        <v>36.951501154734409</v>
      </c>
      <c r="Y53" s="1">
        <v>2.6377999999999999</v>
      </c>
      <c r="Z53" s="1">
        <v>1.085</v>
      </c>
      <c r="AA53" s="1">
        <v>1.1388</v>
      </c>
      <c r="AB53" s="1">
        <v>0.7278</v>
      </c>
      <c r="AC53" s="1">
        <v>1.0458000000000001</v>
      </c>
      <c r="AD53" s="1">
        <v>2.1671999999999998</v>
      </c>
      <c r="AE53" s="1">
        <v>2.5034000000000001</v>
      </c>
      <c r="AF53" s="1">
        <v>3.8805999999999998</v>
      </c>
      <c r="AG53" s="1">
        <v>3.2414000000000001</v>
      </c>
      <c r="AH53" s="1">
        <v>2.5746000000000002</v>
      </c>
      <c r="AI53" s="1"/>
      <c r="AJ53" s="1">
        <f t="shared" si="9"/>
        <v>0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99</v>
      </c>
      <c r="B54" s="1" t="s">
        <v>37</v>
      </c>
      <c r="C54" s="1">
        <v>60</v>
      </c>
      <c r="D54" s="1">
        <v>230</v>
      </c>
      <c r="E54" s="1">
        <v>114</v>
      </c>
      <c r="F54" s="1">
        <v>171</v>
      </c>
      <c r="G54" s="7">
        <v>0.41</v>
      </c>
      <c r="H54" s="1">
        <v>45</v>
      </c>
      <c r="I54" s="1" t="s">
        <v>38</v>
      </c>
      <c r="J54" s="1">
        <v>116</v>
      </c>
      <c r="K54" s="1">
        <f t="shared" si="13"/>
        <v>-2</v>
      </c>
      <c r="L54" s="1"/>
      <c r="M54" s="1"/>
      <c r="N54" s="1">
        <v>0</v>
      </c>
      <c r="O54" s="1">
        <v>72</v>
      </c>
      <c r="P54" s="1">
        <f t="shared" si="4"/>
        <v>22.8</v>
      </c>
      <c r="Q54" s="5">
        <f t="shared" si="15"/>
        <v>76.199999999999989</v>
      </c>
      <c r="R54" s="5">
        <v>96</v>
      </c>
      <c r="S54" s="5">
        <f t="shared" si="6"/>
        <v>96</v>
      </c>
      <c r="T54" s="5"/>
      <c r="U54" s="5">
        <v>99</v>
      </c>
      <c r="V54" s="1"/>
      <c r="W54" s="1">
        <f t="shared" si="7"/>
        <v>14.868421052631579</v>
      </c>
      <c r="X54" s="1">
        <f t="shared" si="8"/>
        <v>10.657894736842104</v>
      </c>
      <c r="Y54" s="1">
        <v>24.4</v>
      </c>
      <c r="Z54" s="1">
        <v>28</v>
      </c>
      <c r="AA54" s="1">
        <v>23.4</v>
      </c>
      <c r="AB54" s="1">
        <v>14.2</v>
      </c>
      <c r="AC54" s="1">
        <v>27.6</v>
      </c>
      <c r="AD54" s="1">
        <v>17.2</v>
      </c>
      <c r="AE54" s="1">
        <v>19.8</v>
      </c>
      <c r="AF54" s="1">
        <v>26.4</v>
      </c>
      <c r="AG54" s="1">
        <v>35.799999999999997</v>
      </c>
      <c r="AH54" s="1">
        <v>23</v>
      </c>
      <c r="AI54" s="1" t="s">
        <v>39</v>
      </c>
      <c r="AJ54" s="1">
        <f t="shared" si="9"/>
        <v>39.36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100</v>
      </c>
      <c r="B55" s="1" t="s">
        <v>37</v>
      </c>
      <c r="C55" s="1">
        <v>110</v>
      </c>
      <c r="D55" s="1">
        <v>150</v>
      </c>
      <c r="E55" s="1">
        <v>125</v>
      </c>
      <c r="F55" s="1">
        <v>134</v>
      </c>
      <c r="G55" s="7">
        <v>0.41</v>
      </c>
      <c r="H55" s="1">
        <v>45</v>
      </c>
      <c r="I55" s="1" t="s">
        <v>38</v>
      </c>
      <c r="J55" s="1">
        <v>126</v>
      </c>
      <c r="K55" s="1">
        <f t="shared" si="13"/>
        <v>-1</v>
      </c>
      <c r="L55" s="1"/>
      <c r="M55" s="1"/>
      <c r="N55" s="1">
        <v>40</v>
      </c>
      <c r="O55" s="1">
        <v>90</v>
      </c>
      <c r="P55" s="1">
        <f t="shared" si="4"/>
        <v>25</v>
      </c>
      <c r="Q55" s="5">
        <f t="shared" si="15"/>
        <v>86</v>
      </c>
      <c r="R55" s="5">
        <v>110</v>
      </c>
      <c r="S55" s="5">
        <f t="shared" si="6"/>
        <v>110</v>
      </c>
      <c r="T55" s="5"/>
      <c r="U55" s="5">
        <v>111</v>
      </c>
      <c r="V55" s="1"/>
      <c r="W55" s="1">
        <f t="shared" si="7"/>
        <v>14.96</v>
      </c>
      <c r="X55" s="1">
        <f t="shared" si="8"/>
        <v>10.56</v>
      </c>
      <c r="Y55" s="1">
        <v>26.6</v>
      </c>
      <c r="Z55" s="1">
        <v>27.4</v>
      </c>
      <c r="AA55" s="1">
        <v>17.600000000000001</v>
      </c>
      <c r="AB55" s="1">
        <v>9.8000000000000007</v>
      </c>
      <c r="AC55" s="1">
        <v>27.2</v>
      </c>
      <c r="AD55" s="1">
        <v>10</v>
      </c>
      <c r="AE55" s="1">
        <v>15.2</v>
      </c>
      <c r="AF55" s="1">
        <v>24.6</v>
      </c>
      <c r="AG55" s="1">
        <v>23</v>
      </c>
      <c r="AH55" s="1">
        <v>17.399999999999999</v>
      </c>
      <c r="AI55" s="1" t="s">
        <v>49</v>
      </c>
      <c r="AJ55" s="1">
        <f t="shared" si="9"/>
        <v>45.099999999999994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101</v>
      </c>
      <c r="B56" s="1" t="s">
        <v>37</v>
      </c>
      <c r="C56" s="1"/>
      <c r="D56" s="1">
        <v>120</v>
      </c>
      <c r="E56" s="1">
        <v>33</v>
      </c>
      <c r="F56" s="1">
        <v>84</v>
      </c>
      <c r="G56" s="7">
        <v>0.33</v>
      </c>
      <c r="H56" s="1" t="e">
        <v>#N/A</v>
      </c>
      <c r="I56" s="1" t="s">
        <v>38</v>
      </c>
      <c r="J56" s="1">
        <v>42</v>
      </c>
      <c r="K56" s="1">
        <f t="shared" si="13"/>
        <v>-9</v>
      </c>
      <c r="L56" s="1"/>
      <c r="M56" s="1"/>
      <c r="N56" s="1">
        <v>0</v>
      </c>
      <c r="O56" s="1"/>
      <c r="P56" s="1">
        <f t="shared" si="4"/>
        <v>6.6</v>
      </c>
      <c r="Q56" s="5">
        <f t="shared" si="15"/>
        <v>8.3999999999999915</v>
      </c>
      <c r="R56" s="5">
        <v>16</v>
      </c>
      <c r="S56" s="5">
        <f t="shared" si="6"/>
        <v>16</v>
      </c>
      <c r="T56" s="5"/>
      <c r="U56" s="5">
        <v>15</v>
      </c>
      <c r="V56" s="1"/>
      <c r="W56" s="1">
        <f t="shared" si="7"/>
        <v>15.151515151515152</v>
      </c>
      <c r="X56" s="1">
        <f t="shared" si="8"/>
        <v>12.727272727272728</v>
      </c>
      <c r="Y56" s="1">
        <v>6.4</v>
      </c>
      <c r="Z56" s="1">
        <v>13</v>
      </c>
      <c r="AA56" s="1">
        <v>6.2</v>
      </c>
      <c r="AB56" s="1">
        <v>7.6</v>
      </c>
      <c r="AC56" s="1">
        <v>11.4</v>
      </c>
      <c r="AD56" s="1">
        <v>14.2</v>
      </c>
      <c r="AE56" s="1">
        <v>12</v>
      </c>
      <c r="AF56" s="1">
        <v>12.4</v>
      </c>
      <c r="AG56" s="1">
        <v>12.6</v>
      </c>
      <c r="AH56" s="1">
        <v>10.4</v>
      </c>
      <c r="AI56" s="1" t="s">
        <v>49</v>
      </c>
      <c r="AJ56" s="1">
        <f t="shared" si="9"/>
        <v>5.28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37</v>
      </c>
      <c r="C57" s="1">
        <v>53</v>
      </c>
      <c r="D57" s="1">
        <v>128</v>
      </c>
      <c r="E57" s="1">
        <v>52</v>
      </c>
      <c r="F57" s="1">
        <v>128</v>
      </c>
      <c r="G57" s="7">
        <v>0.33</v>
      </c>
      <c r="H57" s="1">
        <v>45</v>
      </c>
      <c r="I57" s="1" t="s">
        <v>38</v>
      </c>
      <c r="J57" s="1">
        <v>53</v>
      </c>
      <c r="K57" s="1">
        <f t="shared" si="13"/>
        <v>-1</v>
      </c>
      <c r="L57" s="1"/>
      <c r="M57" s="1"/>
      <c r="N57" s="1">
        <v>0</v>
      </c>
      <c r="O57" s="1"/>
      <c r="P57" s="1">
        <f t="shared" si="4"/>
        <v>10.4</v>
      </c>
      <c r="Q57" s="5">
        <f t="shared" si="15"/>
        <v>17.599999999999994</v>
      </c>
      <c r="R57" s="5">
        <v>28</v>
      </c>
      <c r="S57" s="5">
        <f t="shared" si="6"/>
        <v>28</v>
      </c>
      <c r="T57" s="5"/>
      <c r="U57" s="5">
        <v>28</v>
      </c>
      <c r="V57" s="1"/>
      <c r="W57" s="1">
        <f t="shared" si="7"/>
        <v>15</v>
      </c>
      <c r="X57" s="1">
        <f t="shared" si="8"/>
        <v>12.307692307692307</v>
      </c>
      <c r="Y57" s="1">
        <v>9.4</v>
      </c>
      <c r="Z57" s="1">
        <v>15.6</v>
      </c>
      <c r="AA57" s="1">
        <v>7.6</v>
      </c>
      <c r="AB57" s="1">
        <v>1.4</v>
      </c>
      <c r="AC57" s="1">
        <v>16.8</v>
      </c>
      <c r="AD57" s="1">
        <v>5.8</v>
      </c>
      <c r="AE57" s="1">
        <v>8.8000000000000007</v>
      </c>
      <c r="AF57" s="1">
        <v>8.6</v>
      </c>
      <c r="AG57" s="1">
        <v>16.399999999999999</v>
      </c>
      <c r="AH57" s="1">
        <v>8.1999999999999993</v>
      </c>
      <c r="AI57" s="1" t="s">
        <v>49</v>
      </c>
      <c r="AJ57" s="1">
        <f t="shared" si="9"/>
        <v>9.24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0" t="s">
        <v>103</v>
      </c>
      <c r="B58" s="10" t="s">
        <v>41</v>
      </c>
      <c r="C58" s="10">
        <v>0.66500000000000004</v>
      </c>
      <c r="D58" s="10"/>
      <c r="E58" s="10"/>
      <c r="F58" s="10"/>
      <c r="G58" s="11">
        <v>0</v>
      </c>
      <c r="H58" s="10">
        <v>45</v>
      </c>
      <c r="I58" s="10" t="s">
        <v>61</v>
      </c>
      <c r="J58" s="10"/>
      <c r="K58" s="10">
        <f t="shared" si="13"/>
        <v>0</v>
      </c>
      <c r="L58" s="10"/>
      <c r="M58" s="10"/>
      <c r="N58" s="10">
        <v>0</v>
      </c>
      <c r="O58" s="10"/>
      <c r="P58" s="10">
        <f t="shared" si="4"/>
        <v>0</v>
      </c>
      <c r="Q58" s="12"/>
      <c r="R58" s="5">
        <f t="shared" si="5"/>
        <v>0</v>
      </c>
      <c r="S58" s="5">
        <f t="shared" si="6"/>
        <v>0</v>
      </c>
      <c r="T58" s="5"/>
      <c r="U58" s="12"/>
      <c r="V58" s="10"/>
      <c r="W58" s="1" t="e">
        <f t="shared" si="7"/>
        <v>#DIV/0!</v>
      </c>
      <c r="X58" s="10" t="e">
        <f t="shared" si="8"/>
        <v>#DIV/0!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 t="s">
        <v>104</v>
      </c>
      <c r="AJ58" s="1">
        <f t="shared" si="9"/>
        <v>0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105</v>
      </c>
      <c r="B59" s="1" t="s">
        <v>37</v>
      </c>
      <c r="C59" s="1">
        <v>206</v>
      </c>
      <c r="D59" s="1">
        <v>218</v>
      </c>
      <c r="E59" s="1">
        <v>211</v>
      </c>
      <c r="F59" s="1">
        <v>205</v>
      </c>
      <c r="G59" s="7">
        <v>0.33</v>
      </c>
      <c r="H59" s="1">
        <v>45</v>
      </c>
      <c r="I59" s="1" t="s">
        <v>38</v>
      </c>
      <c r="J59" s="1">
        <v>217</v>
      </c>
      <c r="K59" s="1">
        <f t="shared" si="13"/>
        <v>-6</v>
      </c>
      <c r="L59" s="1"/>
      <c r="M59" s="1"/>
      <c r="N59" s="1">
        <v>140</v>
      </c>
      <c r="O59" s="1">
        <v>200</v>
      </c>
      <c r="P59" s="1">
        <f t="shared" si="4"/>
        <v>42.2</v>
      </c>
      <c r="Q59" s="5">
        <f t="shared" ref="Q59:Q62" si="16">14*P59-O59-N59-F59</f>
        <v>45.800000000000068</v>
      </c>
      <c r="R59" s="5">
        <v>88</v>
      </c>
      <c r="S59" s="5">
        <f t="shared" si="6"/>
        <v>88</v>
      </c>
      <c r="T59" s="5"/>
      <c r="U59" s="5">
        <v>88</v>
      </c>
      <c r="V59" s="1"/>
      <c r="W59" s="1">
        <f t="shared" si="7"/>
        <v>14.999999999999998</v>
      </c>
      <c r="X59" s="1">
        <f t="shared" si="8"/>
        <v>12.914691943127961</v>
      </c>
      <c r="Y59" s="1">
        <v>51.4</v>
      </c>
      <c r="Z59" s="1">
        <v>51</v>
      </c>
      <c r="AA59" s="1">
        <v>54.4</v>
      </c>
      <c r="AB59" s="1">
        <v>34.6</v>
      </c>
      <c r="AC59" s="1">
        <v>52.2</v>
      </c>
      <c r="AD59" s="1">
        <v>38</v>
      </c>
      <c r="AE59" s="1">
        <v>41.6</v>
      </c>
      <c r="AF59" s="1">
        <v>51.6</v>
      </c>
      <c r="AG59" s="1">
        <v>47</v>
      </c>
      <c r="AH59" s="1">
        <v>40</v>
      </c>
      <c r="AI59" s="1" t="s">
        <v>39</v>
      </c>
      <c r="AJ59" s="1">
        <f t="shared" si="9"/>
        <v>29.040000000000003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106</v>
      </c>
      <c r="B60" s="1" t="s">
        <v>37</v>
      </c>
      <c r="C60" s="1">
        <v>6</v>
      </c>
      <c r="D60" s="1">
        <v>96</v>
      </c>
      <c r="E60" s="1">
        <v>21</v>
      </c>
      <c r="F60" s="1">
        <v>78</v>
      </c>
      <c r="G60" s="7">
        <v>0.33</v>
      </c>
      <c r="H60" s="1">
        <v>45</v>
      </c>
      <c r="I60" s="1" t="s">
        <v>38</v>
      </c>
      <c r="J60" s="1">
        <v>24</v>
      </c>
      <c r="K60" s="1">
        <f t="shared" si="13"/>
        <v>-3</v>
      </c>
      <c r="L60" s="1"/>
      <c r="M60" s="1"/>
      <c r="N60" s="1">
        <v>0</v>
      </c>
      <c r="O60" s="1"/>
      <c r="P60" s="1">
        <f t="shared" si="4"/>
        <v>4.2</v>
      </c>
      <c r="Q60" s="5"/>
      <c r="R60" s="5">
        <f t="shared" si="5"/>
        <v>0</v>
      </c>
      <c r="S60" s="5">
        <f t="shared" si="6"/>
        <v>0</v>
      </c>
      <c r="T60" s="5"/>
      <c r="U60" s="5"/>
      <c r="V60" s="1"/>
      <c r="W60" s="1">
        <f t="shared" si="7"/>
        <v>18.571428571428569</v>
      </c>
      <c r="X60" s="1">
        <f t="shared" si="8"/>
        <v>18.571428571428569</v>
      </c>
      <c r="Y60" s="1">
        <v>6</v>
      </c>
      <c r="Z60" s="1">
        <v>10.199999999999999</v>
      </c>
      <c r="AA60" s="1">
        <v>4.8</v>
      </c>
      <c r="AB60" s="1">
        <v>5.8</v>
      </c>
      <c r="AC60" s="1">
        <v>7.8</v>
      </c>
      <c r="AD60" s="1">
        <v>2.6</v>
      </c>
      <c r="AE60" s="1">
        <v>9.4</v>
      </c>
      <c r="AF60" s="1">
        <v>7.4</v>
      </c>
      <c r="AG60" s="1">
        <v>3.4</v>
      </c>
      <c r="AH60" s="1">
        <v>8.1999999999999993</v>
      </c>
      <c r="AI60" s="1" t="s">
        <v>49</v>
      </c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107</v>
      </c>
      <c r="B61" s="1" t="s">
        <v>37</v>
      </c>
      <c r="C61" s="1">
        <v>12</v>
      </c>
      <c r="D61" s="1">
        <v>1</v>
      </c>
      <c r="E61" s="1">
        <v>5</v>
      </c>
      <c r="F61" s="1"/>
      <c r="G61" s="7">
        <v>0.36</v>
      </c>
      <c r="H61" s="1">
        <v>45</v>
      </c>
      <c r="I61" s="1" t="s">
        <v>38</v>
      </c>
      <c r="J61" s="1">
        <v>10</v>
      </c>
      <c r="K61" s="1">
        <f t="shared" si="13"/>
        <v>-5</v>
      </c>
      <c r="L61" s="1"/>
      <c r="M61" s="1"/>
      <c r="N61" s="1">
        <v>40</v>
      </c>
      <c r="O61" s="1"/>
      <c r="P61" s="1">
        <f t="shared" si="4"/>
        <v>1</v>
      </c>
      <c r="Q61" s="5"/>
      <c r="R61" s="5">
        <f t="shared" si="5"/>
        <v>0</v>
      </c>
      <c r="S61" s="5">
        <f t="shared" si="6"/>
        <v>0</v>
      </c>
      <c r="T61" s="5"/>
      <c r="U61" s="5"/>
      <c r="V61" s="1"/>
      <c r="W61" s="1">
        <f t="shared" si="7"/>
        <v>40</v>
      </c>
      <c r="X61" s="1">
        <f t="shared" si="8"/>
        <v>40</v>
      </c>
      <c r="Y61" s="1">
        <v>3.6</v>
      </c>
      <c r="Z61" s="1">
        <v>1</v>
      </c>
      <c r="AA61" s="1">
        <v>2.2000000000000002</v>
      </c>
      <c r="AB61" s="1">
        <v>4.4000000000000004</v>
      </c>
      <c r="AC61" s="1">
        <v>0.8</v>
      </c>
      <c r="AD61" s="1">
        <v>2.2000000000000002</v>
      </c>
      <c r="AE61" s="1">
        <v>3.4</v>
      </c>
      <c r="AF61" s="1">
        <v>0.6</v>
      </c>
      <c r="AG61" s="1">
        <v>3.4</v>
      </c>
      <c r="AH61" s="1">
        <v>2.6</v>
      </c>
      <c r="AI61" s="1"/>
      <c r="AJ61" s="1">
        <f t="shared" si="9"/>
        <v>0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41</v>
      </c>
      <c r="C62" s="1">
        <v>382.286</v>
      </c>
      <c r="D62" s="1">
        <v>65.298000000000002</v>
      </c>
      <c r="E62" s="1">
        <v>409.34699999999998</v>
      </c>
      <c r="F62" s="1">
        <v>21.004000000000001</v>
      </c>
      <c r="G62" s="7">
        <v>1</v>
      </c>
      <c r="H62" s="1">
        <v>45</v>
      </c>
      <c r="I62" s="1" t="s">
        <v>54</v>
      </c>
      <c r="J62" s="1">
        <v>390</v>
      </c>
      <c r="K62" s="1">
        <f t="shared" si="13"/>
        <v>19.34699999999998</v>
      </c>
      <c r="L62" s="1"/>
      <c r="M62" s="1"/>
      <c r="N62" s="1">
        <v>340</v>
      </c>
      <c r="O62" s="1">
        <v>330</v>
      </c>
      <c r="P62" s="1">
        <f t="shared" si="4"/>
        <v>81.869399999999999</v>
      </c>
      <c r="Q62" s="5">
        <f t="shared" si="16"/>
        <v>455.16759999999988</v>
      </c>
      <c r="R62" s="5">
        <v>590</v>
      </c>
      <c r="S62" s="5">
        <f t="shared" si="6"/>
        <v>300</v>
      </c>
      <c r="T62" s="5">
        <v>290</v>
      </c>
      <c r="U62" s="5">
        <v>590</v>
      </c>
      <c r="V62" s="1" t="s">
        <v>171</v>
      </c>
      <c r="W62" s="1">
        <f t="shared" si="7"/>
        <v>15.646920583270427</v>
      </c>
      <c r="X62" s="1">
        <f t="shared" si="8"/>
        <v>8.4403208036213773</v>
      </c>
      <c r="Y62" s="1">
        <v>73.537999999999997</v>
      </c>
      <c r="Z62" s="1">
        <v>51.559399999999997</v>
      </c>
      <c r="AA62" s="1">
        <v>69.022199999999998</v>
      </c>
      <c r="AB62" s="1">
        <v>45.342399999999998</v>
      </c>
      <c r="AC62" s="1">
        <v>47.033799999999999</v>
      </c>
      <c r="AD62" s="1">
        <v>29.535799999999998</v>
      </c>
      <c r="AE62" s="1">
        <v>47.63</v>
      </c>
      <c r="AF62" s="1">
        <v>37.6342</v>
      </c>
      <c r="AG62" s="1">
        <v>44.424400000000013</v>
      </c>
      <c r="AH62" s="1">
        <v>65.436199999999999</v>
      </c>
      <c r="AI62" s="1"/>
      <c r="AJ62" s="1">
        <f t="shared" si="9"/>
        <v>300</v>
      </c>
      <c r="AK62" s="1">
        <f t="shared" si="10"/>
        <v>290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37</v>
      </c>
      <c r="C63" s="1">
        <v>18</v>
      </c>
      <c r="D63" s="1">
        <v>10</v>
      </c>
      <c r="E63" s="1">
        <v>12</v>
      </c>
      <c r="F63" s="1">
        <v>3</v>
      </c>
      <c r="G63" s="7">
        <v>0.1</v>
      </c>
      <c r="H63" s="1">
        <v>60</v>
      </c>
      <c r="I63" s="1" t="s">
        <v>38</v>
      </c>
      <c r="J63" s="1">
        <v>14</v>
      </c>
      <c r="K63" s="1">
        <f t="shared" si="13"/>
        <v>-2</v>
      </c>
      <c r="L63" s="1"/>
      <c r="M63" s="1"/>
      <c r="N63" s="1">
        <v>40</v>
      </c>
      <c r="O63" s="1"/>
      <c r="P63" s="1">
        <f t="shared" si="4"/>
        <v>2.4</v>
      </c>
      <c r="Q63" s="5"/>
      <c r="R63" s="5">
        <f t="shared" si="5"/>
        <v>0</v>
      </c>
      <c r="S63" s="5">
        <f t="shared" si="6"/>
        <v>0</v>
      </c>
      <c r="T63" s="5"/>
      <c r="U63" s="5"/>
      <c r="V63" s="1"/>
      <c r="W63" s="1">
        <f t="shared" si="7"/>
        <v>17.916666666666668</v>
      </c>
      <c r="X63" s="1">
        <f t="shared" si="8"/>
        <v>17.916666666666668</v>
      </c>
      <c r="Y63" s="1">
        <v>4.2</v>
      </c>
      <c r="Z63" s="1">
        <v>3.6</v>
      </c>
      <c r="AA63" s="1">
        <v>4.4000000000000004</v>
      </c>
      <c r="AB63" s="1">
        <v>3.2</v>
      </c>
      <c r="AC63" s="1">
        <v>4.4000000000000004</v>
      </c>
      <c r="AD63" s="1">
        <v>4.4000000000000004</v>
      </c>
      <c r="AE63" s="1">
        <v>2.2000000000000002</v>
      </c>
      <c r="AF63" s="1">
        <v>-0.2</v>
      </c>
      <c r="AG63" s="1">
        <v>7.2</v>
      </c>
      <c r="AH63" s="1">
        <v>2</v>
      </c>
      <c r="AI63" s="1"/>
      <c r="AJ63" s="1">
        <f t="shared" si="9"/>
        <v>0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110</v>
      </c>
      <c r="B64" s="10" t="s">
        <v>41</v>
      </c>
      <c r="C64" s="10">
        <v>151.25299999999999</v>
      </c>
      <c r="D64" s="10"/>
      <c r="E64" s="10"/>
      <c r="F64" s="10">
        <v>151.25299999999999</v>
      </c>
      <c r="G64" s="11">
        <v>0</v>
      </c>
      <c r="H64" s="10">
        <v>60</v>
      </c>
      <c r="I64" s="10" t="s">
        <v>61</v>
      </c>
      <c r="J64" s="10">
        <v>9.5</v>
      </c>
      <c r="K64" s="10">
        <f t="shared" si="13"/>
        <v>-9.5</v>
      </c>
      <c r="L64" s="10"/>
      <c r="M64" s="10"/>
      <c r="N64" s="10">
        <v>0</v>
      </c>
      <c r="O64" s="10"/>
      <c r="P64" s="10">
        <f t="shared" si="4"/>
        <v>0</v>
      </c>
      <c r="Q64" s="12"/>
      <c r="R64" s="5">
        <f t="shared" si="5"/>
        <v>0</v>
      </c>
      <c r="S64" s="5">
        <f t="shared" si="6"/>
        <v>0</v>
      </c>
      <c r="T64" s="5"/>
      <c r="U64" s="12"/>
      <c r="V64" s="10"/>
      <c r="W64" s="1" t="e">
        <f t="shared" si="7"/>
        <v>#DIV/0!</v>
      </c>
      <c r="X64" s="10" t="e">
        <f t="shared" si="8"/>
        <v>#DIV/0!</v>
      </c>
      <c r="Y64" s="10">
        <v>0.52</v>
      </c>
      <c r="Z64" s="10">
        <v>0.14099999999999999</v>
      </c>
      <c r="AA64" s="10">
        <v>0</v>
      </c>
      <c r="AB64" s="10">
        <v>9.4993999999999996</v>
      </c>
      <c r="AC64" s="10">
        <v>5.52</v>
      </c>
      <c r="AD64" s="10">
        <v>1.571</v>
      </c>
      <c r="AE64" s="10">
        <v>20.809200000000001</v>
      </c>
      <c r="AF64" s="10">
        <v>10.029400000000001</v>
      </c>
      <c r="AG64" s="10">
        <v>9.3788</v>
      </c>
      <c r="AH64" s="10">
        <v>20.420999999999999</v>
      </c>
      <c r="AI64" s="14" t="s">
        <v>67</v>
      </c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111</v>
      </c>
      <c r="B65" s="1" t="s">
        <v>41</v>
      </c>
      <c r="C65" s="1">
        <v>28.806999999999999</v>
      </c>
      <c r="D65" s="1"/>
      <c r="E65" s="1">
        <v>9.0299999999999994</v>
      </c>
      <c r="F65" s="1">
        <v>19.777000000000001</v>
      </c>
      <c r="G65" s="7">
        <v>1</v>
      </c>
      <c r="H65" s="1">
        <v>60</v>
      </c>
      <c r="I65" s="1" t="s">
        <v>43</v>
      </c>
      <c r="J65" s="1">
        <v>9</v>
      </c>
      <c r="K65" s="1">
        <f t="shared" si="13"/>
        <v>2.9999999999999361E-2</v>
      </c>
      <c r="L65" s="1"/>
      <c r="M65" s="1"/>
      <c r="N65" s="1">
        <v>32</v>
      </c>
      <c r="O65" s="1"/>
      <c r="P65" s="1">
        <f t="shared" si="4"/>
        <v>1.8059999999999998</v>
      </c>
      <c r="Q65" s="5"/>
      <c r="R65" s="5">
        <f t="shared" si="5"/>
        <v>0</v>
      </c>
      <c r="S65" s="5">
        <f t="shared" si="6"/>
        <v>0</v>
      </c>
      <c r="T65" s="5"/>
      <c r="U65" s="5"/>
      <c r="V65" s="1"/>
      <c r="W65" s="1">
        <f t="shared" si="7"/>
        <v>28.669435215946848</v>
      </c>
      <c r="X65" s="1">
        <f t="shared" si="8"/>
        <v>28.669435215946848</v>
      </c>
      <c r="Y65" s="1">
        <v>4.0819999999999999</v>
      </c>
      <c r="Z65" s="1">
        <v>1.7265999999999999</v>
      </c>
      <c r="AA65" s="1">
        <v>3.3210000000000002</v>
      </c>
      <c r="AB65" s="1">
        <v>1.821</v>
      </c>
      <c r="AC65" s="1">
        <v>3.93</v>
      </c>
      <c r="AD65" s="1">
        <v>3.0169999999999999</v>
      </c>
      <c r="AE65" s="1">
        <v>2.1059999999999999</v>
      </c>
      <c r="AF65" s="1">
        <v>3.8875999999999999</v>
      </c>
      <c r="AG65" s="1">
        <v>6.0023999999999997</v>
      </c>
      <c r="AH65" s="1">
        <v>6.3137999999999996</v>
      </c>
      <c r="AI65" s="14" t="s">
        <v>67</v>
      </c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41</v>
      </c>
      <c r="C66" s="1">
        <v>101.25</v>
      </c>
      <c r="D66" s="1"/>
      <c r="E66" s="1"/>
      <c r="F66" s="1">
        <v>101.25</v>
      </c>
      <c r="G66" s="7">
        <v>1</v>
      </c>
      <c r="H66" s="1">
        <v>90</v>
      </c>
      <c r="I66" s="17" t="s">
        <v>113</v>
      </c>
      <c r="J66" s="1"/>
      <c r="K66" s="1">
        <f t="shared" si="13"/>
        <v>0</v>
      </c>
      <c r="L66" s="1"/>
      <c r="M66" s="1"/>
      <c r="N66" s="1">
        <v>0</v>
      </c>
      <c r="O66" s="1"/>
      <c r="P66" s="1">
        <f t="shared" si="4"/>
        <v>0</v>
      </c>
      <c r="Q66" s="5"/>
      <c r="R66" s="5">
        <f t="shared" si="5"/>
        <v>0</v>
      </c>
      <c r="S66" s="5">
        <f t="shared" si="6"/>
        <v>0</v>
      </c>
      <c r="T66" s="5"/>
      <c r="U66" s="5"/>
      <c r="V66" s="1"/>
      <c r="W66" s="1" t="e">
        <f t="shared" si="7"/>
        <v>#DIV/0!</v>
      </c>
      <c r="X66" s="1" t="e">
        <f t="shared" si="8"/>
        <v>#DIV/0!</v>
      </c>
      <c r="Y66" s="1">
        <v>2.4984000000000002</v>
      </c>
      <c r="Z66" s="1">
        <v>2.8266</v>
      </c>
      <c r="AA66" s="1">
        <v>7.9263999999999992</v>
      </c>
      <c r="AB66" s="1">
        <v>1.2263999999999999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4" t="s">
        <v>67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114</v>
      </c>
      <c r="B67" s="10" t="s">
        <v>41</v>
      </c>
      <c r="C67" s="10">
        <v>42.673000000000002</v>
      </c>
      <c r="D67" s="10"/>
      <c r="E67" s="10">
        <v>2.6709999999999998</v>
      </c>
      <c r="F67" s="10">
        <v>40.002000000000002</v>
      </c>
      <c r="G67" s="11">
        <v>0</v>
      </c>
      <c r="H67" s="10">
        <v>60</v>
      </c>
      <c r="I67" s="10" t="s">
        <v>61</v>
      </c>
      <c r="J67" s="10">
        <v>2.6</v>
      </c>
      <c r="K67" s="10">
        <f t="shared" si="13"/>
        <v>7.099999999999973E-2</v>
      </c>
      <c r="L67" s="10"/>
      <c r="M67" s="10"/>
      <c r="N67" s="10">
        <v>0</v>
      </c>
      <c r="O67" s="10"/>
      <c r="P67" s="10">
        <f t="shared" si="4"/>
        <v>0.53420000000000001</v>
      </c>
      <c r="Q67" s="12"/>
      <c r="R67" s="5">
        <f t="shared" si="5"/>
        <v>0</v>
      </c>
      <c r="S67" s="5">
        <f t="shared" si="6"/>
        <v>0</v>
      </c>
      <c r="T67" s="5"/>
      <c r="U67" s="12"/>
      <c r="V67" s="10"/>
      <c r="W67" s="1">
        <f t="shared" si="7"/>
        <v>74.882066641707226</v>
      </c>
      <c r="X67" s="10">
        <f t="shared" si="8"/>
        <v>74.882066641707226</v>
      </c>
      <c r="Y67" s="10">
        <v>1.0531999999999999</v>
      </c>
      <c r="Z67" s="10">
        <v>0.54080000000000006</v>
      </c>
      <c r="AA67" s="10">
        <v>0.53739999999999999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6" t="s">
        <v>163</v>
      </c>
      <c r="AJ67" s="1">
        <f t="shared" si="9"/>
        <v>0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37</v>
      </c>
      <c r="C68" s="1"/>
      <c r="D68" s="1"/>
      <c r="E68" s="1"/>
      <c r="F68" s="1"/>
      <c r="G68" s="7">
        <v>0.4</v>
      </c>
      <c r="H68" s="1">
        <v>30</v>
      </c>
      <c r="I68" s="1" t="s">
        <v>38</v>
      </c>
      <c r="J68" s="1"/>
      <c r="K68" s="1">
        <f t="shared" si="13"/>
        <v>0</v>
      </c>
      <c r="L68" s="1"/>
      <c r="M68" s="1"/>
      <c r="N68" s="1">
        <v>8</v>
      </c>
      <c r="O68" s="1"/>
      <c r="P68" s="1">
        <f t="shared" si="4"/>
        <v>0</v>
      </c>
      <c r="Q68" s="5">
        <v>8</v>
      </c>
      <c r="R68" s="5">
        <f t="shared" si="5"/>
        <v>8</v>
      </c>
      <c r="S68" s="5">
        <f t="shared" si="6"/>
        <v>8</v>
      </c>
      <c r="T68" s="5"/>
      <c r="U68" s="5"/>
      <c r="V68" s="1"/>
      <c r="W68" s="1" t="e">
        <f t="shared" si="7"/>
        <v>#DIV/0!</v>
      </c>
      <c r="X68" s="1" t="e">
        <f t="shared" si="8"/>
        <v>#DIV/0!</v>
      </c>
      <c r="Y68" s="1">
        <v>0</v>
      </c>
      <c r="Z68" s="1">
        <v>0</v>
      </c>
      <c r="AA68" s="1">
        <v>0</v>
      </c>
      <c r="AB68" s="1">
        <v>-0.2</v>
      </c>
      <c r="AC68" s="1">
        <v>0</v>
      </c>
      <c r="AD68" s="1">
        <v>0</v>
      </c>
      <c r="AE68" s="1">
        <v>0</v>
      </c>
      <c r="AF68" s="1">
        <v>0.4</v>
      </c>
      <c r="AG68" s="1">
        <v>0</v>
      </c>
      <c r="AH68" s="1">
        <v>0</v>
      </c>
      <c r="AI68" s="17" t="s">
        <v>116</v>
      </c>
      <c r="AJ68" s="1">
        <f t="shared" si="9"/>
        <v>3.2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117</v>
      </c>
      <c r="B69" s="1" t="s">
        <v>37</v>
      </c>
      <c r="C69" s="1">
        <v>1</v>
      </c>
      <c r="D69" s="1"/>
      <c r="E69" s="1"/>
      <c r="F69" s="1"/>
      <c r="G69" s="7">
        <v>0.33</v>
      </c>
      <c r="H69" s="1" t="e">
        <v>#N/A</v>
      </c>
      <c r="I69" s="1" t="s">
        <v>38</v>
      </c>
      <c r="J69" s="1">
        <v>9</v>
      </c>
      <c r="K69" s="1">
        <f t="shared" ref="K69:K100" si="17">E69-J69</f>
        <v>-9</v>
      </c>
      <c r="L69" s="1"/>
      <c r="M69" s="1"/>
      <c r="N69" s="1">
        <v>8</v>
      </c>
      <c r="O69" s="1"/>
      <c r="P69" s="1">
        <f t="shared" si="4"/>
        <v>0</v>
      </c>
      <c r="Q69" s="5">
        <v>8</v>
      </c>
      <c r="R69" s="5">
        <f t="shared" si="5"/>
        <v>8</v>
      </c>
      <c r="S69" s="5">
        <f t="shared" si="6"/>
        <v>8</v>
      </c>
      <c r="T69" s="5"/>
      <c r="U69" s="5"/>
      <c r="V69" s="1"/>
      <c r="W69" s="1" t="e">
        <f t="shared" si="7"/>
        <v>#DIV/0!</v>
      </c>
      <c r="X69" s="1" t="e">
        <f t="shared" si="8"/>
        <v>#DIV/0!</v>
      </c>
      <c r="Y69" s="1">
        <v>1</v>
      </c>
      <c r="Z69" s="1">
        <v>0.8</v>
      </c>
      <c r="AA69" s="1">
        <v>1</v>
      </c>
      <c r="AB69" s="1">
        <v>3</v>
      </c>
      <c r="AC69" s="1">
        <v>0.8</v>
      </c>
      <c r="AD69" s="1">
        <v>1</v>
      </c>
      <c r="AE69" s="1">
        <v>5.2</v>
      </c>
      <c r="AF69" s="1">
        <v>0</v>
      </c>
      <c r="AG69" s="1">
        <v>4.5999999999999996</v>
      </c>
      <c r="AH69" s="1">
        <v>1.4</v>
      </c>
      <c r="AI69" s="1" t="s">
        <v>118</v>
      </c>
      <c r="AJ69" s="1">
        <f t="shared" si="9"/>
        <v>2.64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41</v>
      </c>
      <c r="C70" s="1"/>
      <c r="D70" s="1">
        <v>83.091999999999999</v>
      </c>
      <c r="E70" s="1">
        <v>31.861999999999998</v>
      </c>
      <c r="F70" s="1">
        <v>49.165999999999997</v>
      </c>
      <c r="G70" s="7">
        <v>1</v>
      </c>
      <c r="H70" s="1">
        <v>45</v>
      </c>
      <c r="I70" s="1" t="s">
        <v>38</v>
      </c>
      <c r="J70" s="1">
        <v>37.299999999999997</v>
      </c>
      <c r="K70" s="1">
        <f t="shared" si="17"/>
        <v>-5.4379999999999988</v>
      </c>
      <c r="L70" s="1"/>
      <c r="M70" s="1"/>
      <c r="N70" s="1">
        <v>24</v>
      </c>
      <c r="O70" s="1"/>
      <c r="P70" s="1">
        <f t="shared" ref="P70:P105" si="18">E70/5</f>
        <v>6.3723999999999998</v>
      </c>
      <c r="Q70" s="5">
        <f t="shared" ref="Q70:Q81" si="19">14*P70-O70-N70-F70</f>
        <v>16.047600000000003</v>
      </c>
      <c r="R70" s="5">
        <v>21</v>
      </c>
      <c r="S70" s="5">
        <f t="shared" si="6"/>
        <v>21</v>
      </c>
      <c r="T70" s="5"/>
      <c r="U70" s="5">
        <v>22</v>
      </c>
      <c r="V70" s="1"/>
      <c r="W70" s="1">
        <f t="shared" si="7"/>
        <v>14.77716401983554</v>
      </c>
      <c r="X70" s="1">
        <f t="shared" ref="X70:X105" si="20">(F70+N70+O70)/P70</f>
        <v>11.481702341347059</v>
      </c>
      <c r="Y70" s="1">
        <v>7.0590000000000002</v>
      </c>
      <c r="Z70" s="1">
        <v>8.7354000000000003</v>
      </c>
      <c r="AA70" s="1">
        <v>5.2560000000000002</v>
      </c>
      <c r="AB70" s="1">
        <v>6.7706</v>
      </c>
      <c r="AC70" s="1">
        <v>7.9627999999999997</v>
      </c>
      <c r="AD70" s="1">
        <v>5.1083999999999996</v>
      </c>
      <c r="AE70" s="1">
        <v>6.3764000000000003</v>
      </c>
      <c r="AF70" s="1">
        <v>5.6026000000000007</v>
      </c>
      <c r="AG70" s="1">
        <v>10.058999999999999</v>
      </c>
      <c r="AH70" s="1">
        <v>8.2919999999999998</v>
      </c>
      <c r="AI70" s="1"/>
      <c r="AJ70" s="1">
        <f t="shared" si="9"/>
        <v>21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37</v>
      </c>
      <c r="C71" s="1">
        <v>171</v>
      </c>
      <c r="D71" s="1">
        <v>886</v>
      </c>
      <c r="E71" s="13">
        <f>756+E104</f>
        <v>778</v>
      </c>
      <c r="F71" s="13">
        <f>286+F104</f>
        <v>749</v>
      </c>
      <c r="G71" s="7">
        <v>0.41</v>
      </c>
      <c r="H71" s="1">
        <v>50</v>
      </c>
      <c r="I71" s="1" t="s">
        <v>38</v>
      </c>
      <c r="J71" s="1">
        <v>758</v>
      </c>
      <c r="K71" s="1">
        <f t="shared" si="17"/>
        <v>20</v>
      </c>
      <c r="L71" s="1"/>
      <c r="M71" s="1"/>
      <c r="N71" s="1">
        <v>331</v>
      </c>
      <c r="O71" s="1">
        <v>500</v>
      </c>
      <c r="P71" s="1">
        <f t="shared" si="18"/>
        <v>155.6</v>
      </c>
      <c r="Q71" s="5">
        <f t="shared" si="19"/>
        <v>598.40000000000009</v>
      </c>
      <c r="R71" s="5">
        <v>820</v>
      </c>
      <c r="S71" s="5">
        <f t="shared" ref="S71:S105" si="21">ROUND(R71-T71,0)</f>
        <v>420</v>
      </c>
      <c r="T71" s="5">
        <v>400</v>
      </c>
      <c r="U71" s="5">
        <v>820</v>
      </c>
      <c r="V71" s="1" t="s">
        <v>171</v>
      </c>
      <c r="W71" s="1">
        <f t="shared" ref="W71:W105" si="22">(F71+N71+O71+R71)/P71</f>
        <v>15.424164524421595</v>
      </c>
      <c r="X71" s="1">
        <f t="shared" si="20"/>
        <v>10.154241645244216</v>
      </c>
      <c r="Y71" s="1">
        <v>168.8</v>
      </c>
      <c r="Z71" s="1">
        <v>158</v>
      </c>
      <c r="AA71" s="1">
        <v>133.6</v>
      </c>
      <c r="AB71" s="1">
        <v>92.2</v>
      </c>
      <c r="AC71" s="1">
        <v>146</v>
      </c>
      <c r="AD71" s="1">
        <v>81.400000000000006</v>
      </c>
      <c r="AE71" s="1">
        <v>132.1138</v>
      </c>
      <c r="AF71" s="1">
        <v>130</v>
      </c>
      <c r="AG71" s="1">
        <v>163</v>
      </c>
      <c r="AH71" s="1">
        <v>133.6</v>
      </c>
      <c r="AI71" s="1" t="s">
        <v>121</v>
      </c>
      <c r="AJ71" s="1">
        <f t="shared" ref="AJ71:AJ105" si="23">G71*S71</f>
        <v>172.2</v>
      </c>
      <c r="AK71" s="1">
        <f t="shared" ref="AK71:AK105" si="24">G71*T71</f>
        <v>164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41</v>
      </c>
      <c r="C72" s="1">
        <v>351.30099999999999</v>
      </c>
      <c r="D72" s="1">
        <v>107.949</v>
      </c>
      <c r="E72" s="13">
        <f>287.643+E105</f>
        <v>375.56199999999995</v>
      </c>
      <c r="F72" s="13">
        <f>39.993+F105</f>
        <v>123.708</v>
      </c>
      <c r="G72" s="7">
        <v>1</v>
      </c>
      <c r="H72" s="1">
        <v>50</v>
      </c>
      <c r="I72" s="1" t="s">
        <v>38</v>
      </c>
      <c r="J72" s="1">
        <v>277.89999999999998</v>
      </c>
      <c r="K72" s="1">
        <f t="shared" si="17"/>
        <v>97.661999999999978</v>
      </c>
      <c r="L72" s="1"/>
      <c r="M72" s="1"/>
      <c r="N72" s="1">
        <v>290</v>
      </c>
      <c r="O72" s="1">
        <v>290</v>
      </c>
      <c r="P72" s="1">
        <f t="shared" si="18"/>
        <v>75.112399999999994</v>
      </c>
      <c r="Q72" s="5">
        <f t="shared" si="19"/>
        <v>347.86559999999997</v>
      </c>
      <c r="R72" s="5">
        <v>460</v>
      </c>
      <c r="S72" s="5">
        <f t="shared" si="21"/>
        <v>260</v>
      </c>
      <c r="T72" s="5">
        <v>200</v>
      </c>
      <c r="U72" s="5">
        <v>460</v>
      </c>
      <c r="V72" s="1" t="s">
        <v>171</v>
      </c>
      <c r="W72" s="1">
        <f t="shared" si="22"/>
        <v>15.492887991862863</v>
      </c>
      <c r="X72" s="1">
        <f t="shared" si="20"/>
        <v>9.3687327258881368</v>
      </c>
      <c r="Y72" s="1">
        <v>72.504999999999995</v>
      </c>
      <c r="Z72" s="1">
        <v>54.961399999999998</v>
      </c>
      <c r="AA72" s="1">
        <v>70.052199999999999</v>
      </c>
      <c r="AB72" s="1">
        <v>46.934600000000003</v>
      </c>
      <c r="AC72" s="1">
        <v>48.426200000000001</v>
      </c>
      <c r="AD72" s="1">
        <v>34.031199999999998</v>
      </c>
      <c r="AE72" s="1">
        <v>70.447199999999995</v>
      </c>
      <c r="AF72" s="1">
        <v>69.61999999999999</v>
      </c>
      <c r="AG72" s="1">
        <v>72.352000000000004</v>
      </c>
      <c r="AH72" s="1">
        <v>74.599800000000002</v>
      </c>
      <c r="AI72" s="1"/>
      <c r="AJ72" s="1">
        <f t="shared" si="23"/>
        <v>260</v>
      </c>
      <c r="AK72" s="1">
        <f t="shared" si="24"/>
        <v>200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123</v>
      </c>
      <c r="B73" s="1" t="s">
        <v>37</v>
      </c>
      <c r="C73" s="1">
        <v>247</v>
      </c>
      <c r="D73" s="1">
        <v>94</v>
      </c>
      <c r="E73" s="1">
        <v>169</v>
      </c>
      <c r="F73" s="1">
        <v>166</v>
      </c>
      <c r="G73" s="7">
        <v>0.35</v>
      </c>
      <c r="H73" s="1">
        <v>50</v>
      </c>
      <c r="I73" s="1" t="s">
        <v>38</v>
      </c>
      <c r="J73" s="1">
        <v>174.5</v>
      </c>
      <c r="K73" s="1">
        <f t="shared" si="17"/>
        <v>-5.5</v>
      </c>
      <c r="L73" s="1"/>
      <c r="M73" s="1"/>
      <c r="N73" s="1">
        <v>0</v>
      </c>
      <c r="O73" s="1">
        <v>24</v>
      </c>
      <c r="P73" s="1">
        <f t="shared" si="18"/>
        <v>33.799999999999997</v>
      </c>
      <c r="Q73" s="5">
        <f t="shared" si="19"/>
        <v>283.19999999999993</v>
      </c>
      <c r="R73" s="5">
        <v>310</v>
      </c>
      <c r="S73" s="5">
        <f t="shared" si="21"/>
        <v>310</v>
      </c>
      <c r="T73" s="5"/>
      <c r="U73" s="5">
        <v>317</v>
      </c>
      <c r="V73" s="1" t="s">
        <v>171</v>
      </c>
      <c r="W73" s="1">
        <f t="shared" si="22"/>
        <v>14.792899408284025</v>
      </c>
      <c r="X73" s="1">
        <f t="shared" si="20"/>
        <v>5.6213017751479297</v>
      </c>
      <c r="Y73" s="1">
        <v>24.4</v>
      </c>
      <c r="Z73" s="1">
        <v>30.4</v>
      </c>
      <c r="AA73" s="1">
        <v>16.8</v>
      </c>
      <c r="AB73" s="1">
        <v>38.4</v>
      </c>
      <c r="AC73" s="1">
        <v>50</v>
      </c>
      <c r="AD73" s="1">
        <v>23.6</v>
      </c>
      <c r="AE73" s="1">
        <v>36.200000000000003</v>
      </c>
      <c r="AF73" s="1">
        <v>44.8</v>
      </c>
      <c r="AG73" s="1">
        <v>38.200000000000003</v>
      </c>
      <c r="AH73" s="1">
        <v>39</v>
      </c>
      <c r="AI73" s="1"/>
      <c r="AJ73" s="1">
        <f t="shared" si="23"/>
        <v>108.5</v>
      </c>
      <c r="AK73" s="1">
        <f t="shared" si="24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41</v>
      </c>
      <c r="C74" s="1">
        <v>97.94</v>
      </c>
      <c r="D74" s="1">
        <v>6.3689999999999998</v>
      </c>
      <c r="E74" s="1">
        <v>19.026</v>
      </c>
      <c r="F74" s="1">
        <v>84.066000000000003</v>
      </c>
      <c r="G74" s="7">
        <v>1</v>
      </c>
      <c r="H74" s="1">
        <v>50</v>
      </c>
      <c r="I74" s="1" t="s">
        <v>38</v>
      </c>
      <c r="J74" s="1">
        <v>24</v>
      </c>
      <c r="K74" s="1">
        <f t="shared" si="17"/>
        <v>-4.9740000000000002</v>
      </c>
      <c r="L74" s="1"/>
      <c r="M74" s="1"/>
      <c r="N74" s="1">
        <v>30</v>
      </c>
      <c r="O74" s="1">
        <v>40</v>
      </c>
      <c r="P74" s="1">
        <f t="shared" si="18"/>
        <v>3.8052000000000001</v>
      </c>
      <c r="Q74" s="5"/>
      <c r="R74" s="5">
        <f t="shared" ref="R74:R105" si="25">Q74</f>
        <v>0</v>
      </c>
      <c r="S74" s="5">
        <f t="shared" si="21"/>
        <v>0</v>
      </c>
      <c r="T74" s="5"/>
      <c r="U74" s="5"/>
      <c r="V74" s="1"/>
      <c r="W74" s="1">
        <f t="shared" si="22"/>
        <v>40.48827919688847</v>
      </c>
      <c r="X74" s="1">
        <f t="shared" si="20"/>
        <v>40.48827919688847</v>
      </c>
      <c r="Y74" s="1">
        <v>12.2186</v>
      </c>
      <c r="Z74" s="1">
        <v>12.172000000000001</v>
      </c>
      <c r="AA74" s="1">
        <v>7.7489999999999997</v>
      </c>
      <c r="AB74" s="1">
        <v>16.897400000000001</v>
      </c>
      <c r="AC74" s="1">
        <v>18.185400000000001</v>
      </c>
      <c r="AD74" s="1">
        <v>20.133199999999999</v>
      </c>
      <c r="AE74" s="1">
        <v>32.986199999999997</v>
      </c>
      <c r="AF74" s="1">
        <v>24.594799999999999</v>
      </c>
      <c r="AG74" s="1">
        <v>31.189599999999999</v>
      </c>
      <c r="AH74" s="1">
        <v>27.263999999999999</v>
      </c>
      <c r="AI74" s="14" t="s">
        <v>67</v>
      </c>
      <c r="AJ74" s="1">
        <f t="shared" si="23"/>
        <v>0</v>
      </c>
      <c r="AK74" s="1">
        <f t="shared" si="24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125</v>
      </c>
      <c r="B75" s="1" t="s">
        <v>37</v>
      </c>
      <c r="C75" s="1">
        <v>156</v>
      </c>
      <c r="D75" s="1">
        <v>920</v>
      </c>
      <c r="E75" s="1">
        <v>413</v>
      </c>
      <c r="F75" s="1">
        <v>639</v>
      </c>
      <c r="G75" s="7">
        <v>0.4</v>
      </c>
      <c r="H75" s="1">
        <v>50</v>
      </c>
      <c r="I75" s="1" t="s">
        <v>38</v>
      </c>
      <c r="J75" s="1">
        <v>426</v>
      </c>
      <c r="K75" s="1">
        <f t="shared" si="17"/>
        <v>-13</v>
      </c>
      <c r="L75" s="1"/>
      <c r="M75" s="1"/>
      <c r="N75" s="1">
        <v>140</v>
      </c>
      <c r="O75" s="1">
        <v>200</v>
      </c>
      <c r="P75" s="1">
        <f t="shared" si="18"/>
        <v>82.6</v>
      </c>
      <c r="Q75" s="5">
        <f t="shared" si="19"/>
        <v>177.39999999999986</v>
      </c>
      <c r="R75" s="5">
        <v>280</v>
      </c>
      <c r="S75" s="5">
        <f t="shared" si="21"/>
        <v>280</v>
      </c>
      <c r="T75" s="5"/>
      <c r="U75" s="5">
        <v>280</v>
      </c>
      <c r="V75" s="1" t="s">
        <v>171</v>
      </c>
      <c r="W75" s="1">
        <f t="shared" si="22"/>
        <v>15.242130750605329</v>
      </c>
      <c r="X75" s="1">
        <f t="shared" si="20"/>
        <v>11.852300242130751</v>
      </c>
      <c r="Y75" s="1">
        <v>93.6</v>
      </c>
      <c r="Z75" s="1">
        <v>104.4</v>
      </c>
      <c r="AA75" s="1">
        <v>78.400000000000006</v>
      </c>
      <c r="AB75" s="1">
        <v>73</v>
      </c>
      <c r="AC75" s="1">
        <v>71.8</v>
      </c>
      <c r="AD75" s="1">
        <v>64.599999999999994</v>
      </c>
      <c r="AE75" s="1">
        <v>100.6</v>
      </c>
      <c r="AF75" s="1">
        <v>96.8</v>
      </c>
      <c r="AG75" s="1">
        <v>116.6</v>
      </c>
      <c r="AH75" s="1">
        <v>96.8</v>
      </c>
      <c r="AI75" s="1"/>
      <c r="AJ75" s="1">
        <f t="shared" si="23"/>
        <v>112</v>
      </c>
      <c r="AK75" s="1">
        <f t="shared" si="24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126</v>
      </c>
      <c r="B76" s="1" t="s">
        <v>37</v>
      </c>
      <c r="C76" s="1">
        <v>136</v>
      </c>
      <c r="D76" s="1">
        <v>106</v>
      </c>
      <c r="E76" s="1">
        <v>219</v>
      </c>
      <c r="F76" s="1">
        <v>16</v>
      </c>
      <c r="G76" s="7">
        <v>0.41</v>
      </c>
      <c r="H76" s="1">
        <v>50</v>
      </c>
      <c r="I76" s="17" t="s">
        <v>48</v>
      </c>
      <c r="J76" s="1">
        <v>261</v>
      </c>
      <c r="K76" s="1">
        <f t="shared" si="17"/>
        <v>-42</v>
      </c>
      <c r="L76" s="1"/>
      <c r="M76" s="1"/>
      <c r="N76" s="1">
        <v>400</v>
      </c>
      <c r="O76" s="1">
        <v>350</v>
      </c>
      <c r="P76" s="1">
        <f t="shared" si="18"/>
        <v>43.8</v>
      </c>
      <c r="Q76" s="5"/>
      <c r="R76" s="5">
        <f t="shared" si="25"/>
        <v>0</v>
      </c>
      <c r="S76" s="5">
        <f t="shared" si="21"/>
        <v>0</v>
      </c>
      <c r="T76" s="5"/>
      <c r="U76" s="5"/>
      <c r="V76" s="1"/>
      <c r="W76" s="1">
        <f t="shared" si="22"/>
        <v>17.488584474885847</v>
      </c>
      <c r="X76" s="1">
        <f t="shared" si="20"/>
        <v>17.488584474885847</v>
      </c>
      <c r="Y76" s="1">
        <v>150.19999999999999</v>
      </c>
      <c r="Z76" s="1">
        <v>50</v>
      </c>
      <c r="AA76" s="1">
        <v>97</v>
      </c>
      <c r="AB76" s="1">
        <v>38.200000000000003</v>
      </c>
      <c r="AC76" s="1">
        <v>132.6</v>
      </c>
      <c r="AD76" s="1">
        <v>51.2</v>
      </c>
      <c r="AE76" s="1">
        <v>32</v>
      </c>
      <c r="AF76" s="1">
        <v>121.51300000000001</v>
      </c>
      <c r="AG76" s="1">
        <v>109.6</v>
      </c>
      <c r="AH76" s="1">
        <v>93.4</v>
      </c>
      <c r="AI76" s="1" t="s">
        <v>49</v>
      </c>
      <c r="AJ76" s="1">
        <f t="shared" si="23"/>
        <v>0</v>
      </c>
      <c r="AK76" s="1">
        <f t="shared" si="24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127</v>
      </c>
      <c r="B77" s="1" t="s">
        <v>41</v>
      </c>
      <c r="C77" s="1">
        <v>297.47500000000002</v>
      </c>
      <c r="D77" s="1">
        <v>6.234</v>
      </c>
      <c r="E77" s="1">
        <v>306.36200000000002</v>
      </c>
      <c r="F77" s="1">
        <v>-3.1560000000000001</v>
      </c>
      <c r="G77" s="7">
        <v>1</v>
      </c>
      <c r="H77" s="1">
        <v>50</v>
      </c>
      <c r="I77" s="1" t="s">
        <v>38</v>
      </c>
      <c r="J77" s="1">
        <v>305.8</v>
      </c>
      <c r="K77" s="1">
        <f t="shared" si="17"/>
        <v>0.56200000000001182</v>
      </c>
      <c r="L77" s="1"/>
      <c r="M77" s="1"/>
      <c r="N77" s="1">
        <v>80</v>
      </c>
      <c r="O77" s="1">
        <v>120</v>
      </c>
      <c r="P77" s="1">
        <f t="shared" si="18"/>
        <v>61.272400000000005</v>
      </c>
      <c r="Q77" s="5">
        <f>12*P77-O77-N77-F77</f>
        <v>538.4248</v>
      </c>
      <c r="R77" s="5">
        <v>770</v>
      </c>
      <c r="S77" s="5">
        <f t="shared" si="21"/>
        <v>470</v>
      </c>
      <c r="T77" s="5">
        <v>300</v>
      </c>
      <c r="U77" s="5">
        <v>770</v>
      </c>
      <c r="V77" s="1" t="s">
        <v>171</v>
      </c>
      <c r="W77" s="1">
        <f t="shared" si="22"/>
        <v>15.779437397588474</v>
      </c>
      <c r="X77" s="1">
        <f t="shared" si="20"/>
        <v>3.2126046964049064</v>
      </c>
      <c r="Y77" s="1">
        <v>33.492600000000003</v>
      </c>
      <c r="Z77" s="1">
        <v>1.1536</v>
      </c>
      <c r="AA77" s="1">
        <v>36.347799999999999</v>
      </c>
      <c r="AB77" s="1">
        <v>16.9512</v>
      </c>
      <c r="AC77" s="1">
        <v>23.435600000000001</v>
      </c>
      <c r="AD77" s="1">
        <v>20.694800000000001</v>
      </c>
      <c r="AE77" s="1">
        <v>21.181999999999999</v>
      </c>
      <c r="AF77" s="1">
        <v>26.456399999999999</v>
      </c>
      <c r="AG77" s="1">
        <v>34.141000000000012</v>
      </c>
      <c r="AH77" s="1">
        <v>26.589200000000002</v>
      </c>
      <c r="AI77" s="1"/>
      <c r="AJ77" s="1">
        <f t="shared" si="23"/>
        <v>470</v>
      </c>
      <c r="AK77" s="1">
        <f t="shared" si="24"/>
        <v>300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128</v>
      </c>
      <c r="B78" s="1" t="s">
        <v>37</v>
      </c>
      <c r="C78" s="1">
        <v>463</v>
      </c>
      <c r="D78" s="1">
        <v>5</v>
      </c>
      <c r="E78" s="1">
        <v>200</v>
      </c>
      <c r="F78" s="1">
        <v>272</v>
      </c>
      <c r="G78" s="7">
        <v>0.3</v>
      </c>
      <c r="H78" s="1">
        <v>50</v>
      </c>
      <c r="I78" s="17" t="s">
        <v>48</v>
      </c>
      <c r="J78" s="1">
        <v>201</v>
      </c>
      <c r="K78" s="1">
        <f t="shared" si="17"/>
        <v>-1</v>
      </c>
      <c r="L78" s="1"/>
      <c r="M78" s="1"/>
      <c r="N78" s="1">
        <v>0</v>
      </c>
      <c r="O78" s="1"/>
      <c r="P78" s="1">
        <f t="shared" si="18"/>
        <v>40</v>
      </c>
      <c r="Q78" s="5">
        <f t="shared" si="19"/>
        <v>288</v>
      </c>
      <c r="R78" s="5">
        <v>320</v>
      </c>
      <c r="S78" s="5">
        <f t="shared" si="21"/>
        <v>220</v>
      </c>
      <c r="T78" s="5">
        <v>100</v>
      </c>
      <c r="U78" s="5">
        <v>328</v>
      </c>
      <c r="V78" s="1"/>
      <c r="W78" s="1">
        <f t="shared" si="22"/>
        <v>14.8</v>
      </c>
      <c r="X78" s="1">
        <f t="shared" si="20"/>
        <v>6.8</v>
      </c>
      <c r="Y78" s="1">
        <v>50</v>
      </c>
      <c r="Z78" s="1">
        <v>5.6</v>
      </c>
      <c r="AA78" s="1">
        <v>154.80000000000001</v>
      </c>
      <c r="AB78" s="1">
        <v>4.4000000000000004</v>
      </c>
      <c r="AC78" s="1">
        <v>38.799999999999997</v>
      </c>
      <c r="AD78" s="1">
        <v>34.6</v>
      </c>
      <c r="AE78" s="1">
        <v>17.8</v>
      </c>
      <c r="AF78" s="1">
        <v>26.2</v>
      </c>
      <c r="AG78" s="1">
        <v>24</v>
      </c>
      <c r="AH78" s="1">
        <v>18.399999999999999</v>
      </c>
      <c r="AI78" s="1" t="s">
        <v>129</v>
      </c>
      <c r="AJ78" s="1">
        <f t="shared" si="23"/>
        <v>66</v>
      </c>
      <c r="AK78" s="1">
        <f t="shared" si="24"/>
        <v>30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130</v>
      </c>
      <c r="B79" s="1" t="s">
        <v>37</v>
      </c>
      <c r="C79" s="1">
        <v>18</v>
      </c>
      <c r="D79" s="1">
        <v>500</v>
      </c>
      <c r="E79" s="1">
        <v>439</v>
      </c>
      <c r="F79" s="1">
        <v>74</v>
      </c>
      <c r="G79" s="7">
        <v>0.18</v>
      </c>
      <c r="H79" s="1">
        <v>50</v>
      </c>
      <c r="I79" s="1" t="s">
        <v>38</v>
      </c>
      <c r="J79" s="1">
        <v>457</v>
      </c>
      <c r="K79" s="1">
        <f t="shared" si="17"/>
        <v>-18</v>
      </c>
      <c r="L79" s="1"/>
      <c r="M79" s="1"/>
      <c r="N79" s="1">
        <v>200</v>
      </c>
      <c r="O79" s="1">
        <v>230</v>
      </c>
      <c r="P79" s="1">
        <f t="shared" si="18"/>
        <v>87.8</v>
      </c>
      <c r="Q79" s="5">
        <f t="shared" si="19"/>
        <v>725.2</v>
      </c>
      <c r="R79" s="5">
        <v>810</v>
      </c>
      <c r="S79" s="5">
        <f t="shared" si="21"/>
        <v>410</v>
      </c>
      <c r="T79" s="5">
        <v>400</v>
      </c>
      <c r="U79" s="5">
        <v>813</v>
      </c>
      <c r="V79" s="1"/>
      <c r="W79" s="1">
        <f t="shared" si="22"/>
        <v>14.965831435079727</v>
      </c>
      <c r="X79" s="1">
        <f t="shared" si="20"/>
        <v>5.740318906605923</v>
      </c>
      <c r="Y79" s="1">
        <v>63.6</v>
      </c>
      <c r="Z79" s="1">
        <v>64.599999999999994</v>
      </c>
      <c r="AA79" s="1">
        <v>33.4</v>
      </c>
      <c r="AB79" s="1">
        <v>0.2</v>
      </c>
      <c r="AC79" s="1">
        <v>34.799999999999997</v>
      </c>
      <c r="AD79" s="1">
        <v>54.8</v>
      </c>
      <c r="AE79" s="1">
        <v>8.1999999999999993</v>
      </c>
      <c r="AF79" s="1">
        <v>63.4</v>
      </c>
      <c r="AG79" s="1">
        <v>63.6</v>
      </c>
      <c r="AH79" s="1">
        <v>54.4</v>
      </c>
      <c r="AI79" s="1" t="s">
        <v>49</v>
      </c>
      <c r="AJ79" s="1">
        <f t="shared" si="23"/>
        <v>73.8</v>
      </c>
      <c r="AK79" s="1">
        <f t="shared" si="24"/>
        <v>72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131</v>
      </c>
      <c r="B80" s="1" t="s">
        <v>41</v>
      </c>
      <c r="C80" s="1">
        <v>115.245</v>
      </c>
      <c r="D80" s="1">
        <v>36.518000000000001</v>
      </c>
      <c r="E80" s="1">
        <v>13.548999999999999</v>
      </c>
      <c r="F80" s="1">
        <v>104.116</v>
      </c>
      <c r="G80" s="7">
        <v>1</v>
      </c>
      <c r="H80" s="1">
        <v>60</v>
      </c>
      <c r="I80" s="1" t="s">
        <v>38</v>
      </c>
      <c r="J80" s="1">
        <v>46</v>
      </c>
      <c r="K80" s="1">
        <f t="shared" si="17"/>
        <v>-32.451000000000001</v>
      </c>
      <c r="L80" s="1"/>
      <c r="M80" s="1"/>
      <c r="N80" s="1">
        <v>0</v>
      </c>
      <c r="O80" s="1"/>
      <c r="P80" s="1">
        <f t="shared" si="18"/>
        <v>2.7098</v>
      </c>
      <c r="Q80" s="5"/>
      <c r="R80" s="5">
        <f t="shared" si="25"/>
        <v>0</v>
      </c>
      <c r="S80" s="5">
        <f t="shared" si="21"/>
        <v>0</v>
      </c>
      <c r="T80" s="5"/>
      <c r="U80" s="5"/>
      <c r="V80" s="1"/>
      <c r="W80" s="1">
        <f t="shared" si="22"/>
        <v>38.422023765591554</v>
      </c>
      <c r="X80" s="1">
        <f t="shared" si="20"/>
        <v>38.422023765591554</v>
      </c>
      <c r="Y80" s="1">
        <v>4.3052000000000001</v>
      </c>
      <c r="Z80" s="1">
        <v>6.8677999999999999</v>
      </c>
      <c r="AA80" s="1">
        <v>6.6609999999999996</v>
      </c>
      <c r="AB80" s="1">
        <v>5.5543999999999993</v>
      </c>
      <c r="AC80" s="1">
        <v>10.154199999999999</v>
      </c>
      <c r="AD80" s="1">
        <v>9.3132000000000001</v>
      </c>
      <c r="AE80" s="1">
        <v>8.5132000000000012</v>
      </c>
      <c r="AF80" s="1">
        <v>9.0533999999999999</v>
      </c>
      <c r="AG80" s="1">
        <v>6.1576000000000004</v>
      </c>
      <c r="AH80" s="1">
        <v>2.7229999999999999</v>
      </c>
      <c r="AI80" s="14" t="s">
        <v>67</v>
      </c>
      <c r="AJ80" s="1">
        <f t="shared" si="23"/>
        <v>0</v>
      </c>
      <c r="AK80" s="1">
        <f t="shared" si="24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132</v>
      </c>
      <c r="B81" s="1" t="s">
        <v>37</v>
      </c>
      <c r="C81" s="1">
        <v>64</v>
      </c>
      <c r="D81" s="1">
        <v>176</v>
      </c>
      <c r="E81" s="1">
        <v>74</v>
      </c>
      <c r="F81" s="1">
        <v>158</v>
      </c>
      <c r="G81" s="7">
        <v>0.4</v>
      </c>
      <c r="H81" s="1">
        <v>60</v>
      </c>
      <c r="I81" s="1" t="s">
        <v>38</v>
      </c>
      <c r="J81" s="1">
        <v>81</v>
      </c>
      <c r="K81" s="1">
        <f t="shared" si="17"/>
        <v>-7</v>
      </c>
      <c r="L81" s="1"/>
      <c r="M81" s="1"/>
      <c r="N81" s="1">
        <v>0</v>
      </c>
      <c r="O81" s="1"/>
      <c r="P81" s="1">
        <f t="shared" si="18"/>
        <v>14.8</v>
      </c>
      <c r="Q81" s="5">
        <f t="shared" si="19"/>
        <v>49.200000000000017</v>
      </c>
      <c r="R81" s="5">
        <v>64</v>
      </c>
      <c r="S81" s="5">
        <f t="shared" si="21"/>
        <v>64</v>
      </c>
      <c r="T81" s="5"/>
      <c r="U81" s="5">
        <v>64</v>
      </c>
      <c r="V81" s="1"/>
      <c r="W81" s="1">
        <f t="shared" si="22"/>
        <v>15</v>
      </c>
      <c r="X81" s="1">
        <f t="shared" si="20"/>
        <v>10.675675675675675</v>
      </c>
      <c r="Y81" s="1">
        <v>7.4</v>
      </c>
      <c r="Z81" s="1">
        <v>21</v>
      </c>
      <c r="AA81" s="1">
        <v>7</v>
      </c>
      <c r="AB81" s="1">
        <v>5.2</v>
      </c>
      <c r="AC81" s="1">
        <v>18.8</v>
      </c>
      <c r="AD81" s="1">
        <v>6.2</v>
      </c>
      <c r="AE81" s="1">
        <v>9.4</v>
      </c>
      <c r="AF81" s="1">
        <v>13.8</v>
      </c>
      <c r="AG81" s="1">
        <v>9.8000000000000007</v>
      </c>
      <c r="AH81" s="1">
        <v>8</v>
      </c>
      <c r="AI81" s="1" t="s">
        <v>49</v>
      </c>
      <c r="AJ81" s="1">
        <f t="shared" si="23"/>
        <v>25.6</v>
      </c>
      <c r="AK81" s="1">
        <f t="shared" si="24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41</v>
      </c>
      <c r="C82" s="1">
        <v>30.356000000000002</v>
      </c>
      <c r="D82" s="1"/>
      <c r="E82" s="1"/>
      <c r="F82" s="1">
        <v>30.356000000000002</v>
      </c>
      <c r="G82" s="7">
        <v>1</v>
      </c>
      <c r="H82" s="1" t="e">
        <v>#N/A</v>
      </c>
      <c r="I82" s="1" t="s">
        <v>38</v>
      </c>
      <c r="J82" s="1">
        <v>13.08</v>
      </c>
      <c r="K82" s="1">
        <f t="shared" si="17"/>
        <v>-13.08</v>
      </c>
      <c r="L82" s="1"/>
      <c r="M82" s="1"/>
      <c r="N82" s="1">
        <v>0</v>
      </c>
      <c r="O82" s="1"/>
      <c r="P82" s="1">
        <f t="shared" si="18"/>
        <v>0</v>
      </c>
      <c r="Q82" s="5"/>
      <c r="R82" s="5">
        <f t="shared" si="25"/>
        <v>0</v>
      </c>
      <c r="S82" s="5">
        <f t="shared" si="21"/>
        <v>0</v>
      </c>
      <c r="T82" s="5"/>
      <c r="U82" s="5"/>
      <c r="V82" s="1"/>
      <c r="W82" s="1" t="e">
        <f t="shared" si="22"/>
        <v>#DIV/0!</v>
      </c>
      <c r="X82" s="1" t="e">
        <f t="shared" si="20"/>
        <v>#DIV/0!</v>
      </c>
      <c r="Y82" s="1">
        <v>0.16980000000000001</v>
      </c>
      <c r="Z82" s="1">
        <v>0</v>
      </c>
      <c r="AA82" s="1">
        <v>0.17119999999999999</v>
      </c>
      <c r="AB82" s="1">
        <v>0</v>
      </c>
      <c r="AC82" s="1">
        <v>0</v>
      </c>
      <c r="AD82" s="1">
        <v>0</v>
      </c>
      <c r="AE82" s="1">
        <v>1.9334</v>
      </c>
      <c r="AF82" s="1">
        <v>0.1686</v>
      </c>
      <c r="AG82" s="1">
        <v>0</v>
      </c>
      <c r="AH82" s="1">
        <v>0</v>
      </c>
      <c r="AI82" s="16" t="s">
        <v>167</v>
      </c>
      <c r="AJ82" s="1">
        <f t="shared" si="23"/>
        <v>0</v>
      </c>
      <c r="AK82" s="1">
        <f t="shared" si="24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134</v>
      </c>
      <c r="B83" s="10" t="s">
        <v>41</v>
      </c>
      <c r="C83" s="10">
        <v>0.82499999999999996</v>
      </c>
      <c r="D83" s="10">
        <v>1.698</v>
      </c>
      <c r="E83" s="10"/>
      <c r="F83" s="10"/>
      <c r="G83" s="11">
        <v>0</v>
      </c>
      <c r="H83" s="10" t="e">
        <v>#N/A</v>
      </c>
      <c r="I83" s="10" t="s">
        <v>61</v>
      </c>
      <c r="J83" s="10"/>
      <c r="K83" s="10">
        <f t="shared" si="17"/>
        <v>0</v>
      </c>
      <c r="L83" s="10"/>
      <c r="M83" s="10"/>
      <c r="N83" s="10">
        <v>0</v>
      </c>
      <c r="O83" s="10"/>
      <c r="P83" s="10">
        <f t="shared" si="18"/>
        <v>0</v>
      </c>
      <c r="Q83" s="12"/>
      <c r="R83" s="5">
        <f t="shared" si="25"/>
        <v>0</v>
      </c>
      <c r="S83" s="5">
        <f t="shared" si="21"/>
        <v>0</v>
      </c>
      <c r="T83" s="5"/>
      <c r="U83" s="12"/>
      <c r="V83" s="10"/>
      <c r="W83" s="1" t="e">
        <f t="shared" si="22"/>
        <v>#DIV/0!</v>
      </c>
      <c r="X83" s="10" t="e">
        <f t="shared" si="20"/>
        <v>#DIV/0!</v>
      </c>
      <c r="Y83" s="10">
        <v>0.1706</v>
      </c>
      <c r="Z83" s="10">
        <v>0</v>
      </c>
      <c r="AA83" s="10">
        <v>0.34379999999999999</v>
      </c>
      <c r="AB83" s="10">
        <v>0</v>
      </c>
      <c r="AC83" s="10">
        <v>0.67999999999999994</v>
      </c>
      <c r="AD83" s="10">
        <v>0</v>
      </c>
      <c r="AE83" s="10">
        <v>0</v>
      </c>
      <c r="AF83" s="10">
        <v>0</v>
      </c>
      <c r="AG83" s="10">
        <v>2.3778000000000001</v>
      </c>
      <c r="AH83" s="10">
        <v>0</v>
      </c>
      <c r="AI83" s="10" t="s">
        <v>135</v>
      </c>
      <c r="AJ83" s="1">
        <f t="shared" si="23"/>
        <v>0</v>
      </c>
      <c r="AK83" s="1">
        <f t="shared" si="24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136</v>
      </c>
      <c r="B84" s="1" t="s">
        <v>37</v>
      </c>
      <c r="C84" s="1">
        <v>1</v>
      </c>
      <c r="D84" s="1">
        <v>8</v>
      </c>
      <c r="E84" s="1">
        <v>9</v>
      </c>
      <c r="F84" s="1"/>
      <c r="G84" s="7">
        <v>0.33</v>
      </c>
      <c r="H84" s="1" t="e">
        <v>#N/A</v>
      </c>
      <c r="I84" s="1" t="s">
        <v>38</v>
      </c>
      <c r="J84" s="1">
        <v>42</v>
      </c>
      <c r="K84" s="1">
        <f t="shared" si="17"/>
        <v>-33</v>
      </c>
      <c r="L84" s="1"/>
      <c r="M84" s="1"/>
      <c r="N84" s="1">
        <v>32</v>
      </c>
      <c r="O84" s="1">
        <v>24</v>
      </c>
      <c r="P84" s="1">
        <f t="shared" si="18"/>
        <v>1.8</v>
      </c>
      <c r="Q84" s="5"/>
      <c r="R84" s="5">
        <f t="shared" si="25"/>
        <v>0</v>
      </c>
      <c r="S84" s="5">
        <f t="shared" si="21"/>
        <v>0</v>
      </c>
      <c r="T84" s="5"/>
      <c r="U84" s="5"/>
      <c r="V84" s="1"/>
      <c r="W84" s="1">
        <f t="shared" si="22"/>
        <v>31.111111111111111</v>
      </c>
      <c r="X84" s="1">
        <f t="shared" si="20"/>
        <v>31.111111111111111</v>
      </c>
      <c r="Y84" s="1">
        <v>5.4</v>
      </c>
      <c r="Z84" s="1">
        <v>2.8</v>
      </c>
      <c r="AA84" s="1">
        <v>-0.4</v>
      </c>
      <c r="AB84" s="1">
        <v>1.2</v>
      </c>
      <c r="AC84" s="1">
        <v>0.4</v>
      </c>
      <c r="AD84" s="1">
        <v>0.6</v>
      </c>
      <c r="AE84" s="1">
        <v>1.2</v>
      </c>
      <c r="AF84" s="1">
        <v>2.2000000000000002</v>
      </c>
      <c r="AG84" s="1">
        <v>1.2</v>
      </c>
      <c r="AH84" s="1">
        <v>0.2</v>
      </c>
      <c r="AI84" s="1" t="s">
        <v>49</v>
      </c>
      <c r="AJ84" s="1">
        <f t="shared" si="23"/>
        <v>0</v>
      </c>
      <c r="AK84" s="1">
        <f t="shared" si="24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137</v>
      </c>
      <c r="B85" s="1" t="s">
        <v>41</v>
      </c>
      <c r="C85" s="1">
        <v>39.759</v>
      </c>
      <c r="D85" s="1"/>
      <c r="E85" s="1"/>
      <c r="F85" s="1">
        <v>39.759</v>
      </c>
      <c r="G85" s="7">
        <v>1</v>
      </c>
      <c r="H85" s="1" t="e">
        <v>#N/A</v>
      </c>
      <c r="I85" s="1" t="s">
        <v>38</v>
      </c>
      <c r="J85" s="1"/>
      <c r="K85" s="1">
        <f t="shared" si="17"/>
        <v>0</v>
      </c>
      <c r="L85" s="1"/>
      <c r="M85" s="1"/>
      <c r="N85" s="1">
        <v>0</v>
      </c>
      <c r="O85" s="1"/>
      <c r="P85" s="1">
        <f t="shared" si="18"/>
        <v>0</v>
      </c>
      <c r="Q85" s="5"/>
      <c r="R85" s="5">
        <f t="shared" si="25"/>
        <v>0</v>
      </c>
      <c r="S85" s="5">
        <f t="shared" si="21"/>
        <v>0</v>
      </c>
      <c r="T85" s="5"/>
      <c r="U85" s="5"/>
      <c r="V85" s="1"/>
      <c r="W85" s="1" t="e">
        <f t="shared" si="22"/>
        <v>#DIV/0!</v>
      </c>
      <c r="X85" s="1" t="e">
        <f t="shared" si="20"/>
        <v>#DIV/0!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6" t="s">
        <v>168</v>
      </c>
      <c r="AJ85" s="1">
        <f t="shared" si="23"/>
        <v>0</v>
      </c>
      <c r="AK85" s="1">
        <f t="shared" si="24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138</v>
      </c>
      <c r="B86" s="1" t="s">
        <v>37</v>
      </c>
      <c r="C86" s="1">
        <v>171</v>
      </c>
      <c r="D86" s="1"/>
      <c r="E86" s="1">
        <v>9</v>
      </c>
      <c r="F86" s="1">
        <v>160</v>
      </c>
      <c r="G86" s="7">
        <v>0.22</v>
      </c>
      <c r="H86" s="1" t="e">
        <v>#N/A</v>
      </c>
      <c r="I86" s="1" t="s">
        <v>38</v>
      </c>
      <c r="J86" s="1">
        <v>9</v>
      </c>
      <c r="K86" s="1">
        <f t="shared" si="17"/>
        <v>0</v>
      </c>
      <c r="L86" s="1"/>
      <c r="M86" s="1"/>
      <c r="N86" s="1">
        <v>0</v>
      </c>
      <c r="O86" s="1"/>
      <c r="P86" s="1">
        <f t="shared" si="18"/>
        <v>1.8</v>
      </c>
      <c r="Q86" s="5"/>
      <c r="R86" s="5">
        <f t="shared" si="25"/>
        <v>0</v>
      </c>
      <c r="S86" s="5">
        <f t="shared" si="21"/>
        <v>0</v>
      </c>
      <c r="T86" s="5"/>
      <c r="U86" s="5"/>
      <c r="V86" s="1"/>
      <c r="W86" s="1">
        <f t="shared" si="22"/>
        <v>88.888888888888886</v>
      </c>
      <c r="X86" s="1">
        <f t="shared" si="20"/>
        <v>88.888888888888886</v>
      </c>
      <c r="Y86" s="1">
        <v>2</v>
      </c>
      <c r="Z86" s="1">
        <v>0.6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4" t="s">
        <v>67</v>
      </c>
      <c r="AJ86" s="1">
        <f t="shared" si="23"/>
        <v>0</v>
      </c>
      <c r="AK86" s="1">
        <f t="shared" si="24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139</v>
      </c>
      <c r="B87" s="1" t="s">
        <v>37</v>
      </c>
      <c r="C87" s="1">
        <v>6</v>
      </c>
      <c r="D87" s="1"/>
      <c r="E87" s="1"/>
      <c r="F87" s="1">
        <v>6</v>
      </c>
      <c r="G87" s="7">
        <v>0.84</v>
      </c>
      <c r="H87" s="1">
        <v>50</v>
      </c>
      <c r="I87" s="1" t="s">
        <v>38</v>
      </c>
      <c r="J87" s="1"/>
      <c r="K87" s="1">
        <f t="shared" si="17"/>
        <v>0</v>
      </c>
      <c r="L87" s="1"/>
      <c r="M87" s="1"/>
      <c r="N87" s="1">
        <v>0</v>
      </c>
      <c r="O87" s="1"/>
      <c r="P87" s="1">
        <f t="shared" si="18"/>
        <v>0</v>
      </c>
      <c r="Q87" s="5"/>
      <c r="R87" s="5">
        <f t="shared" si="25"/>
        <v>0</v>
      </c>
      <c r="S87" s="5">
        <f t="shared" si="21"/>
        <v>0</v>
      </c>
      <c r="T87" s="5"/>
      <c r="U87" s="5"/>
      <c r="V87" s="1"/>
      <c r="W87" s="1" t="e">
        <f t="shared" si="22"/>
        <v>#DIV/0!</v>
      </c>
      <c r="X87" s="1" t="e">
        <f t="shared" si="20"/>
        <v>#DIV/0!</v>
      </c>
      <c r="Y87" s="1">
        <v>0</v>
      </c>
      <c r="Z87" s="1">
        <v>0.2</v>
      </c>
      <c r="AA87" s="1">
        <v>1</v>
      </c>
      <c r="AB87" s="1">
        <v>0.2</v>
      </c>
      <c r="AC87" s="1">
        <v>1</v>
      </c>
      <c r="AD87" s="1">
        <v>0.6</v>
      </c>
      <c r="AE87" s="1">
        <v>1</v>
      </c>
      <c r="AF87" s="1">
        <v>1.8</v>
      </c>
      <c r="AG87" s="1">
        <v>0.2</v>
      </c>
      <c r="AH87" s="1">
        <v>0</v>
      </c>
      <c r="AI87" s="16" t="s">
        <v>169</v>
      </c>
      <c r="AJ87" s="1">
        <f t="shared" si="23"/>
        <v>0</v>
      </c>
      <c r="AK87" s="1">
        <f t="shared" si="24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140</v>
      </c>
      <c r="B88" s="1" t="s">
        <v>41</v>
      </c>
      <c r="C88" s="1"/>
      <c r="D88" s="1"/>
      <c r="E88" s="1"/>
      <c r="F88" s="1"/>
      <c r="G88" s="7">
        <v>1</v>
      </c>
      <c r="H88" s="1">
        <v>120</v>
      </c>
      <c r="I88" s="1" t="s">
        <v>38</v>
      </c>
      <c r="J88" s="1"/>
      <c r="K88" s="1">
        <f t="shared" si="17"/>
        <v>0</v>
      </c>
      <c r="L88" s="1"/>
      <c r="M88" s="1"/>
      <c r="N88" s="1">
        <v>0</v>
      </c>
      <c r="O88" s="1">
        <v>10</v>
      </c>
      <c r="P88" s="1">
        <f t="shared" si="18"/>
        <v>0</v>
      </c>
      <c r="Q88" s="5"/>
      <c r="R88" s="5">
        <f t="shared" si="25"/>
        <v>0</v>
      </c>
      <c r="S88" s="5">
        <f t="shared" si="21"/>
        <v>0</v>
      </c>
      <c r="T88" s="5"/>
      <c r="U88" s="5"/>
      <c r="V88" s="1"/>
      <c r="W88" s="1" t="e">
        <f t="shared" si="22"/>
        <v>#DIV/0!</v>
      </c>
      <c r="X88" s="1" t="e">
        <f t="shared" si="20"/>
        <v>#DIV/0!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83</v>
      </c>
      <c r="AJ88" s="1">
        <f t="shared" si="23"/>
        <v>0</v>
      </c>
      <c r="AK88" s="1">
        <f t="shared" si="24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141</v>
      </c>
      <c r="B89" s="1" t="s">
        <v>37</v>
      </c>
      <c r="C89" s="1">
        <v>31</v>
      </c>
      <c r="D89" s="1">
        <v>724</v>
      </c>
      <c r="E89" s="1">
        <v>448</v>
      </c>
      <c r="F89" s="1"/>
      <c r="G89" s="7">
        <v>0.35</v>
      </c>
      <c r="H89" s="1">
        <v>50</v>
      </c>
      <c r="I89" s="1" t="s">
        <v>38</v>
      </c>
      <c r="J89" s="1">
        <v>594</v>
      </c>
      <c r="K89" s="1">
        <f t="shared" si="17"/>
        <v>-146</v>
      </c>
      <c r="L89" s="1"/>
      <c r="M89" s="1"/>
      <c r="N89" s="1">
        <v>500</v>
      </c>
      <c r="O89" s="1">
        <v>600</v>
      </c>
      <c r="P89" s="1">
        <f t="shared" si="18"/>
        <v>89.6</v>
      </c>
      <c r="Q89" s="5">
        <f t="shared" ref="Q89:Q102" si="26">14*P89-O89-N89-F89</f>
        <v>154.39999999999986</v>
      </c>
      <c r="R89" s="5">
        <v>240</v>
      </c>
      <c r="S89" s="5">
        <f t="shared" si="21"/>
        <v>150</v>
      </c>
      <c r="T89" s="5">
        <v>90</v>
      </c>
      <c r="U89" s="5">
        <v>244</v>
      </c>
      <c r="V89" s="1"/>
      <c r="W89" s="1">
        <f t="shared" si="22"/>
        <v>14.955357142857144</v>
      </c>
      <c r="X89" s="1">
        <f t="shared" si="20"/>
        <v>12.276785714285715</v>
      </c>
      <c r="Y89" s="1">
        <v>109.8</v>
      </c>
      <c r="Z89" s="1">
        <v>49.8</v>
      </c>
      <c r="AA89" s="1">
        <v>56</v>
      </c>
      <c r="AB89" s="1">
        <v>16.8</v>
      </c>
      <c r="AC89" s="1">
        <v>50.8</v>
      </c>
      <c r="AD89" s="1">
        <v>51</v>
      </c>
      <c r="AE89" s="1">
        <v>30.4</v>
      </c>
      <c r="AF89" s="1">
        <v>180.8</v>
      </c>
      <c r="AG89" s="1">
        <v>148.6</v>
      </c>
      <c r="AH89" s="1">
        <v>218.8</v>
      </c>
      <c r="AI89" s="1" t="s">
        <v>39</v>
      </c>
      <c r="AJ89" s="1">
        <f t="shared" si="23"/>
        <v>52.5</v>
      </c>
      <c r="AK89" s="1">
        <f t="shared" si="24"/>
        <v>31.499999999999996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142</v>
      </c>
      <c r="B90" s="1" t="s">
        <v>41</v>
      </c>
      <c r="C90" s="1">
        <v>106</v>
      </c>
      <c r="D90" s="1">
        <v>440.40600000000001</v>
      </c>
      <c r="E90" s="1">
        <v>217.01300000000001</v>
      </c>
      <c r="F90" s="1">
        <v>306.68900000000002</v>
      </c>
      <c r="G90" s="7">
        <v>1</v>
      </c>
      <c r="H90" s="1">
        <v>50</v>
      </c>
      <c r="I90" s="1" t="s">
        <v>38</v>
      </c>
      <c r="J90" s="1">
        <v>216.9</v>
      </c>
      <c r="K90" s="1">
        <f t="shared" si="17"/>
        <v>0.11299999999999955</v>
      </c>
      <c r="L90" s="1"/>
      <c r="M90" s="1"/>
      <c r="N90" s="1">
        <v>0</v>
      </c>
      <c r="O90" s="1"/>
      <c r="P90" s="1">
        <f t="shared" si="18"/>
        <v>43.4026</v>
      </c>
      <c r="Q90" s="5">
        <f t="shared" si="26"/>
        <v>300.94739999999996</v>
      </c>
      <c r="R90" s="5">
        <v>340</v>
      </c>
      <c r="S90" s="5">
        <f t="shared" si="21"/>
        <v>340</v>
      </c>
      <c r="T90" s="5"/>
      <c r="U90" s="5">
        <v>344</v>
      </c>
      <c r="V90" s="1"/>
      <c r="W90" s="1">
        <f t="shared" si="22"/>
        <v>14.899775589480816</v>
      </c>
      <c r="X90" s="1">
        <f t="shared" si="20"/>
        <v>7.0661435029237882</v>
      </c>
      <c r="Y90" s="1">
        <v>25.343399999999999</v>
      </c>
      <c r="Z90" s="1">
        <v>43.3384</v>
      </c>
      <c r="AA90" s="1">
        <v>30.252199999999998</v>
      </c>
      <c r="AB90" s="1">
        <v>21.065999999999999</v>
      </c>
      <c r="AC90" s="1">
        <v>31.290199999999999</v>
      </c>
      <c r="AD90" s="1">
        <v>29.072399999999998</v>
      </c>
      <c r="AE90" s="1">
        <v>33.468800000000002</v>
      </c>
      <c r="AF90" s="1">
        <v>28.153400000000001</v>
      </c>
      <c r="AG90" s="1">
        <v>36.503399999999999</v>
      </c>
      <c r="AH90" s="1">
        <v>9.9518000000000004</v>
      </c>
      <c r="AI90" s="1" t="s">
        <v>143</v>
      </c>
      <c r="AJ90" s="1">
        <f t="shared" si="23"/>
        <v>340</v>
      </c>
      <c r="AK90" s="1">
        <f t="shared" si="24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144</v>
      </c>
      <c r="B91" s="1" t="s">
        <v>37</v>
      </c>
      <c r="C91" s="1">
        <v>-4</v>
      </c>
      <c r="D91" s="1">
        <v>1230</v>
      </c>
      <c r="E91" s="1">
        <v>480</v>
      </c>
      <c r="F91" s="1">
        <v>700</v>
      </c>
      <c r="G91" s="7">
        <v>0.35</v>
      </c>
      <c r="H91" s="1">
        <v>50</v>
      </c>
      <c r="I91" s="1" t="s">
        <v>38</v>
      </c>
      <c r="J91" s="1">
        <v>545</v>
      </c>
      <c r="K91" s="1">
        <f t="shared" si="17"/>
        <v>-65</v>
      </c>
      <c r="L91" s="1"/>
      <c r="M91" s="1"/>
      <c r="N91" s="1">
        <v>210</v>
      </c>
      <c r="O91" s="1">
        <v>300</v>
      </c>
      <c r="P91" s="1">
        <f t="shared" si="18"/>
        <v>96</v>
      </c>
      <c r="Q91" s="5">
        <f t="shared" si="26"/>
        <v>134</v>
      </c>
      <c r="R91" s="5">
        <v>230</v>
      </c>
      <c r="S91" s="5">
        <f t="shared" si="21"/>
        <v>230</v>
      </c>
      <c r="T91" s="5"/>
      <c r="U91" s="5">
        <v>230</v>
      </c>
      <c r="V91" s="1"/>
      <c r="W91" s="1">
        <f t="shared" si="22"/>
        <v>15</v>
      </c>
      <c r="X91" s="1">
        <f t="shared" si="20"/>
        <v>12.604166666666666</v>
      </c>
      <c r="Y91" s="1">
        <v>113.8</v>
      </c>
      <c r="Z91" s="1">
        <v>134.19999999999999</v>
      </c>
      <c r="AA91" s="1">
        <v>82.6</v>
      </c>
      <c r="AB91" s="1">
        <v>88.8</v>
      </c>
      <c r="AC91" s="1">
        <v>74.2</v>
      </c>
      <c r="AD91" s="1">
        <v>87.8</v>
      </c>
      <c r="AE91" s="1">
        <v>100.02</v>
      </c>
      <c r="AF91" s="1">
        <v>73.8</v>
      </c>
      <c r="AG91" s="1">
        <v>89.8</v>
      </c>
      <c r="AH91" s="1">
        <v>68</v>
      </c>
      <c r="AI91" s="1"/>
      <c r="AJ91" s="1">
        <f t="shared" si="23"/>
        <v>80.5</v>
      </c>
      <c r="AK91" s="1">
        <f t="shared" si="24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37</v>
      </c>
      <c r="C92" s="1">
        <v>21</v>
      </c>
      <c r="D92" s="1"/>
      <c r="E92" s="1">
        <v>15</v>
      </c>
      <c r="F92" s="1"/>
      <c r="G92" s="7">
        <v>0.3</v>
      </c>
      <c r="H92" s="1">
        <v>45</v>
      </c>
      <c r="I92" s="1" t="s">
        <v>38</v>
      </c>
      <c r="J92" s="1">
        <v>17</v>
      </c>
      <c r="K92" s="1">
        <f t="shared" si="17"/>
        <v>-2</v>
      </c>
      <c r="L92" s="1"/>
      <c r="M92" s="1"/>
      <c r="N92" s="1">
        <v>32</v>
      </c>
      <c r="O92" s="1">
        <v>24</v>
      </c>
      <c r="P92" s="1">
        <f t="shared" si="18"/>
        <v>3</v>
      </c>
      <c r="Q92" s="5"/>
      <c r="R92" s="5">
        <f t="shared" si="25"/>
        <v>0</v>
      </c>
      <c r="S92" s="5">
        <f t="shared" si="21"/>
        <v>0</v>
      </c>
      <c r="T92" s="5"/>
      <c r="U92" s="5"/>
      <c r="V92" s="1"/>
      <c r="W92" s="1">
        <f t="shared" si="22"/>
        <v>18.666666666666668</v>
      </c>
      <c r="X92" s="1">
        <f t="shared" si="20"/>
        <v>18.666666666666668</v>
      </c>
      <c r="Y92" s="1">
        <v>5.2</v>
      </c>
      <c r="Z92" s="1">
        <v>3.2</v>
      </c>
      <c r="AA92" s="1">
        <v>0</v>
      </c>
      <c r="AB92" s="1">
        <v>7.6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 t="s">
        <v>83</v>
      </c>
      <c r="AJ92" s="1">
        <f t="shared" si="23"/>
        <v>0</v>
      </c>
      <c r="AK92" s="1">
        <f t="shared" si="24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146</v>
      </c>
      <c r="B93" s="1" t="s">
        <v>37</v>
      </c>
      <c r="C93" s="1">
        <v>50</v>
      </c>
      <c r="D93" s="1">
        <v>12</v>
      </c>
      <c r="E93" s="1">
        <v>42</v>
      </c>
      <c r="F93" s="1">
        <v>7</v>
      </c>
      <c r="G93" s="7">
        <v>0.18</v>
      </c>
      <c r="H93" s="1" t="e">
        <v>#N/A</v>
      </c>
      <c r="I93" s="1" t="s">
        <v>38</v>
      </c>
      <c r="J93" s="1">
        <v>52</v>
      </c>
      <c r="K93" s="1">
        <f t="shared" si="17"/>
        <v>-10</v>
      </c>
      <c r="L93" s="1"/>
      <c r="M93" s="1"/>
      <c r="N93" s="1">
        <v>50</v>
      </c>
      <c r="O93" s="1">
        <v>50</v>
      </c>
      <c r="P93" s="1">
        <f t="shared" si="18"/>
        <v>8.4</v>
      </c>
      <c r="Q93" s="5">
        <f t="shared" si="26"/>
        <v>10.600000000000009</v>
      </c>
      <c r="R93" s="5">
        <v>19</v>
      </c>
      <c r="S93" s="5">
        <f t="shared" si="21"/>
        <v>19</v>
      </c>
      <c r="T93" s="5"/>
      <c r="U93" s="5">
        <v>19</v>
      </c>
      <c r="V93" s="1"/>
      <c r="W93" s="1">
        <f t="shared" si="22"/>
        <v>15</v>
      </c>
      <c r="X93" s="1">
        <f t="shared" si="20"/>
        <v>12.738095238095237</v>
      </c>
      <c r="Y93" s="1">
        <v>10.6</v>
      </c>
      <c r="Z93" s="1">
        <v>5.2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/>
      <c r="AJ93" s="1">
        <f t="shared" si="23"/>
        <v>3.42</v>
      </c>
      <c r="AK93" s="1">
        <f t="shared" si="24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37</v>
      </c>
      <c r="C94" s="1">
        <v>99</v>
      </c>
      <c r="D94" s="1">
        <v>16</v>
      </c>
      <c r="E94" s="1">
        <v>88</v>
      </c>
      <c r="F94" s="1">
        <v>9</v>
      </c>
      <c r="G94" s="7">
        <v>0.18</v>
      </c>
      <c r="H94" s="1" t="e">
        <v>#N/A</v>
      </c>
      <c r="I94" s="1" t="s">
        <v>38</v>
      </c>
      <c r="J94" s="1">
        <v>101</v>
      </c>
      <c r="K94" s="1">
        <f t="shared" si="17"/>
        <v>-13</v>
      </c>
      <c r="L94" s="1"/>
      <c r="M94" s="1"/>
      <c r="N94" s="1">
        <v>40</v>
      </c>
      <c r="O94" s="1">
        <v>40</v>
      </c>
      <c r="P94" s="1">
        <f t="shared" si="18"/>
        <v>17.600000000000001</v>
      </c>
      <c r="Q94" s="5">
        <f t="shared" si="26"/>
        <v>157.40000000000003</v>
      </c>
      <c r="R94" s="5">
        <v>170</v>
      </c>
      <c r="S94" s="5">
        <f t="shared" si="21"/>
        <v>170</v>
      </c>
      <c r="T94" s="5"/>
      <c r="U94" s="5">
        <v>175</v>
      </c>
      <c r="V94" s="1"/>
      <c r="W94" s="1">
        <f t="shared" si="22"/>
        <v>14.71590909090909</v>
      </c>
      <c r="X94" s="1">
        <f t="shared" si="20"/>
        <v>5.0568181818181817</v>
      </c>
      <c r="Y94" s="1">
        <v>12</v>
      </c>
      <c r="Z94" s="1">
        <v>5.2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/>
      <c r="AJ94" s="1">
        <f t="shared" si="23"/>
        <v>30.599999999999998</v>
      </c>
      <c r="AK94" s="1">
        <f t="shared" si="24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148</v>
      </c>
      <c r="B95" s="1" t="s">
        <v>37</v>
      </c>
      <c r="C95" s="1">
        <v>66</v>
      </c>
      <c r="D95" s="1">
        <v>4</v>
      </c>
      <c r="E95" s="1">
        <v>30</v>
      </c>
      <c r="F95" s="1">
        <v>33</v>
      </c>
      <c r="G95" s="7">
        <v>0.18</v>
      </c>
      <c r="H95" s="1" t="e">
        <v>#N/A</v>
      </c>
      <c r="I95" s="1" t="s">
        <v>38</v>
      </c>
      <c r="J95" s="1">
        <v>30</v>
      </c>
      <c r="K95" s="1">
        <f t="shared" si="17"/>
        <v>0</v>
      </c>
      <c r="L95" s="1"/>
      <c r="M95" s="1"/>
      <c r="N95" s="1">
        <v>20</v>
      </c>
      <c r="O95" s="1">
        <v>20</v>
      </c>
      <c r="P95" s="1">
        <f t="shared" si="18"/>
        <v>6</v>
      </c>
      <c r="Q95" s="5">
        <f t="shared" si="26"/>
        <v>11</v>
      </c>
      <c r="R95" s="5">
        <v>17</v>
      </c>
      <c r="S95" s="5">
        <f t="shared" si="21"/>
        <v>17</v>
      </c>
      <c r="T95" s="5"/>
      <c r="U95" s="5">
        <v>17</v>
      </c>
      <c r="V95" s="1"/>
      <c r="W95" s="1">
        <f t="shared" si="22"/>
        <v>15</v>
      </c>
      <c r="X95" s="1">
        <f t="shared" si="20"/>
        <v>12.166666666666666</v>
      </c>
      <c r="Y95" s="1">
        <v>7.2</v>
      </c>
      <c r="Z95" s="1">
        <v>5.4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/>
      <c r="AJ95" s="1">
        <f t="shared" si="23"/>
        <v>3.06</v>
      </c>
      <c r="AK95" s="1">
        <f t="shared" si="24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149</v>
      </c>
      <c r="B96" s="1" t="s">
        <v>37</v>
      </c>
      <c r="C96" s="1"/>
      <c r="D96" s="1"/>
      <c r="E96" s="1"/>
      <c r="F96" s="1"/>
      <c r="G96" s="7">
        <v>0.18</v>
      </c>
      <c r="H96" s="1" t="e">
        <v>#N/A</v>
      </c>
      <c r="I96" s="1" t="s">
        <v>38</v>
      </c>
      <c r="J96" s="1"/>
      <c r="K96" s="1">
        <f t="shared" si="17"/>
        <v>0</v>
      </c>
      <c r="L96" s="1"/>
      <c r="M96" s="1"/>
      <c r="N96" s="1">
        <v>0</v>
      </c>
      <c r="O96" s="1">
        <v>30</v>
      </c>
      <c r="P96" s="1">
        <f t="shared" si="18"/>
        <v>0</v>
      </c>
      <c r="Q96" s="5"/>
      <c r="R96" s="5">
        <f t="shared" si="25"/>
        <v>0</v>
      </c>
      <c r="S96" s="5">
        <f t="shared" si="21"/>
        <v>0</v>
      </c>
      <c r="T96" s="5"/>
      <c r="U96" s="5"/>
      <c r="V96" s="1"/>
      <c r="W96" s="1" t="e">
        <f t="shared" si="22"/>
        <v>#DIV/0!</v>
      </c>
      <c r="X96" s="1" t="e">
        <f t="shared" si="20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7" t="s">
        <v>150</v>
      </c>
      <c r="AJ96" s="1">
        <f t="shared" si="23"/>
        <v>0</v>
      </c>
      <c r="AK96" s="1">
        <f t="shared" si="24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151</v>
      </c>
      <c r="B97" s="1" t="s">
        <v>37</v>
      </c>
      <c r="C97" s="1"/>
      <c r="D97" s="1"/>
      <c r="E97" s="1"/>
      <c r="F97" s="1"/>
      <c r="G97" s="7">
        <v>0.18</v>
      </c>
      <c r="H97" s="1">
        <v>120</v>
      </c>
      <c r="I97" s="1" t="s">
        <v>38</v>
      </c>
      <c r="J97" s="1"/>
      <c r="K97" s="1">
        <f t="shared" si="17"/>
        <v>0</v>
      </c>
      <c r="L97" s="1"/>
      <c r="M97" s="1"/>
      <c r="N97" s="1">
        <v>0</v>
      </c>
      <c r="O97" s="1">
        <v>50</v>
      </c>
      <c r="P97" s="1">
        <f t="shared" si="18"/>
        <v>0</v>
      </c>
      <c r="Q97" s="5"/>
      <c r="R97" s="5">
        <f t="shared" si="25"/>
        <v>0</v>
      </c>
      <c r="S97" s="5">
        <f t="shared" si="21"/>
        <v>0</v>
      </c>
      <c r="T97" s="5"/>
      <c r="U97" s="5"/>
      <c r="V97" s="1"/>
      <c r="W97" s="1" t="e">
        <f t="shared" si="22"/>
        <v>#DIV/0!</v>
      </c>
      <c r="X97" s="1" t="e">
        <f t="shared" si="20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83</v>
      </c>
      <c r="AJ97" s="1">
        <f t="shared" si="23"/>
        <v>0</v>
      </c>
      <c r="AK97" s="1">
        <f t="shared" si="24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152</v>
      </c>
      <c r="B98" s="1" t="s">
        <v>37</v>
      </c>
      <c r="C98" s="1">
        <v>81</v>
      </c>
      <c r="D98" s="1"/>
      <c r="E98" s="1">
        <v>51</v>
      </c>
      <c r="F98" s="1">
        <v>27</v>
      </c>
      <c r="G98" s="7">
        <v>0.28000000000000003</v>
      </c>
      <c r="H98" s="1">
        <v>45</v>
      </c>
      <c r="I98" s="1" t="s">
        <v>38</v>
      </c>
      <c r="J98" s="1">
        <v>67</v>
      </c>
      <c r="K98" s="1">
        <f t="shared" si="17"/>
        <v>-16</v>
      </c>
      <c r="L98" s="1"/>
      <c r="M98" s="1"/>
      <c r="N98" s="1">
        <v>90</v>
      </c>
      <c r="O98" s="1">
        <v>80</v>
      </c>
      <c r="P98" s="1">
        <f t="shared" si="18"/>
        <v>10.199999999999999</v>
      </c>
      <c r="Q98" s="5"/>
      <c r="R98" s="5">
        <f t="shared" si="25"/>
        <v>0</v>
      </c>
      <c r="S98" s="5">
        <f t="shared" si="21"/>
        <v>0</v>
      </c>
      <c r="T98" s="5"/>
      <c r="U98" s="5"/>
      <c r="V98" s="1"/>
      <c r="W98" s="1">
        <f t="shared" si="22"/>
        <v>19.313725490196081</v>
      </c>
      <c r="X98" s="1">
        <f t="shared" si="20"/>
        <v>19.313725490196081</v>
      </c>
      <c r="Y98" s="1">
        <v>16.8</v>
      </c>
      <c r="Z98" s="1">
        <v>3.2</v>
      </c>
      <c r="AA98" s="1">
        <v>4</v>
      </c>
      <c r="AB98" s="1">
        <v>3.6</v>
      </c>
      <c r="AC98" s="1">
        <v>1.8</v>
      </c>
      <c r="AD98" s="1">
        <v>1.4</v>
      </c>
      <c r="AE98" s="1">
        <v>0</v>
      </c>
      <c r="AF98" s="1">
        <v>0</v>
      </c>
      <c r="AG98" s="1">
        <v>0</v>
      </c>
      <c r="AH98" s="1">
        <v>0</v>
      </c>
      <c r="AI98" s="1" t="s">
        <v>153</v>
      </c>
      <c r="AJ98" s="1">
        <f t="shared" si="23"/>
        <v>0</v>
      </c>
      <c r="AK98" s="1">
        <f t="shared" si="24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154</v>
      </c>
      <c r="B99" s="1" t="s">
        <v>37</v>
      </c>
      <c r="C99" s="1">
        <v>368</v>
      </c>
      <c r="D99" s="1">
        <v>4</v>
      </c>
      <c r="E99" s="1">
        <v>124</v>
      </c>
      <c r="F99" s="1">
        <v>244</v>
      </c>
      <c r="G99" s="7">
        <v>0.28000000000000003</v>
      </c>
      <c r="H99" s="1">
        <v>45</v>
      </c>
      <c r="I99" s="1" t="s">
        <v>38</v>
      </c>
      <c r="J99" s="1">
        <v>136</v>
      </c>
      <c r="K99" s="1">
        <f t="shared" si="17"/>
        <v>-12</v>
      </c>
      <c r="L99" s="1"/>
      <c r="M99" s="1"/>
      <c r="N99" s="1">
        <v>0</v>
      </c>
      <c r="O99" s="1"/>
      <c r="P99" s="1">
        <f t="shared" si="18"/>
        <v>24.8</v>
      </c>
      <c r="Q99" s="5">
        <f t="shared" si="26"/>
        <v>103.19999999999999</v>
      </c>
      <c r="R99" s="5">
        <v>120</v>
      </c>
      <c r="S99" s="5">
        <f t="shared" si="21"/>
        <v>120</v>
      </c>
      <c r="T99" s="5"/>
      <c r="U99" s="5">
        <v>128</v>
      </c>
      <c r="V99" s="1"/>
      <c r="W99" s="1">
        <f t="shared" si="22"/>
        <v>14.67741935483871</v>
      </c>
      <c r="X99" s="1">
        <f t="shared" si="20"/>
        <v>9.8387096774193541</v>
      </c>
      <c r="Y99" s="1">
        <v>17.8</v>
      </c>
      <c r="Z99" s="1">
        <v>10</v>
      </c>
      <c r="AA99" s="1">
        <v>9</v>
      </c>
      <c r="AB99" s="1">
        <v>15.6</v>
      </c>
      <c r="AC99" s="1">
        <v>0.2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6" t="s">
        <v>170</v>
      </c>
      <c r="AJ99" s="1">
        <f t="shared" si="23"/>
        <v>33.6</v>
      </c>
      <c r="AK99" s="1">
        <f t="shared" si="24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155</v>
      </c>
      <c r="B100" s="1" t="s">
        <v>37</v>
      </c>
      <c r="C100" s="1">
        <v>79</v>
      </c>
      <c r="D100" s="1">
        <v>1</v>
      </c>
      <c r="E100" s="1">
        <v>37</v>
      </c>
      <c r="F100" s="1">
        <v>42</v>
      </c>
      <c r="G100" s="7">
        <v>0.28000000000000003</v>
      </c>
      <c r="H100" s="1">
        <v>45</v>
      </c>
      <c r="I100" s="1" t="s">
        <v>38</v>
      </c>
      <c r="J100" s="1">
        <v>101</v>
      </c>
      <c r="K100" s="1">
        <f t="shared" si="17"/>
        <v>-64</v>
      </c>
      <c r="L100" s="1"/>
      <c r="M100" s="1"/>
      <c r="N100" s="1">
        <v>120</v>
      </c>
      <c r="O100" s="1">
        <v>120</v>
      </c>
      <c r="P100" s="1">
        <f t="shared" si="18"/>
        <v>7.4</v>
      </c>
      <c r="Q100" s="5"/>
      <c r="R100" s="5">
        <f t="shared" si="25"/>
        <v>0</v>
      </c>
      <c r="S100" s="5">
        <f t="shared" si="21"/>
        <v>0</v>
      </c>
      <c r="T100" s="5"/>
      <c r="U100" s="5"/>
      <c r="V100" s="1"/>
      <c r="W100" s="1">
        <f t="shared" si="22"/>
        <v>38.108108108108105</v>
      </c>
      <c r="X100" s="1">
        <f t="shared" si="20"/>
        <v>38.108108108108105</v>
      </c>
      <c r="Y100" s="1">
        <v>22.8</v>
      </c>
      <c r="Z100" s="1">
        <v>9.8000000000000007</v>
      </c>
      <c r="AA100" s="1">
        <v>4.5999999999999996</v>
      </c>
      <c r="AB100" s="1">
        <v>5</v>
      </c>
      <c r="AC100" s="1">
        <v>10.4</v>
      </c>
      <c r="AD100" s="1">
        <v>2.6</v>
      </c>
      <c r="AE100" s="1">
        <v>0</v>
      </c>
      <c r="AF100" s="1">
        <v>0</v>
      </c>
      <c r="AG100" s="1">
        <v>0</v>
      </c>
      <c r="AH100" s="1">
        <v>0</v>
      </c>
      <c r="AI100" s="14" t="s">
        <v>67</v>
      </c>
      <c r="AJ100" s="1">
        <f t="shared" si="23"/>
        <v>0</v>
      </c>
      <c r="AK100" s="1">
        <f t="shared" si="24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156</v>
      </c>
      <c r="B101" s="1" t="s">
        <v>37</v>
      </c>
      <c r="C101" s="1">
        <v>119</v>
      </c>
      <c r="D101" s="1">
        <v>8</v>
      </c>
      <c r="E101" s="1">
        <v>64</v>
      </c>
      <c r="F101" s="1">
        <v>57</v>
      </c>
      <c r="G101" s="7">
        <v>0.28000000000000003</v>
      </c>
      <c r="H101" s="1">
        <v>50</v>
      </c>
      <c r="I101" s="1" t="s">
        <v>38</v>
      </c>
      <c r="J101" s="1">
        <v>113</v>
      </c>
      <c r="K101" s="1">
        <f t="shared" ref="K101:K105" si="27">E101-J101</f>
        <v>-49</v>
      </c>
      <c r="L101" s="1"/>
      <c r="M101" s="1"/>
      <c r="N101" s="1">
        <v>32</v>
      </c>
      <c r="O101" s="1">
        <v>32</v>
      </c>
      <c r="P101" s="1">
        <f t="shared" si="18"/>
        <v>12.8</v>
      </c>
      <c r="Q101" s="5">
        <f t="shared" si="26"/>
        <v>58.200000000000017</v>
      </c>
      <c r="R101" s="5">
        <v>70</v>
      </c>
      <c r="S101" s="5">
        <f t="shared" si="21"/>
        <v>70</v>
      </c>
      <c r="T101" s="5"/>
      <c r="U101" s="5">
        <v>71</v>
      </c>
      <c r="V101" s="1"/>
      <c r="W101" s="1">
        <f t="shared" si="22"/>
        <v>14.921875</v>
      </c>
      <c r="X101" s="1">
        <f t="shared" si="20"/>
        <v>9.453125</v>
      </c>
      <c r="Y101" s="1">
        <v>12.4</v>
      </c>
      <c r="Z101" s="1">
        <v>10.4</v>
      </c>
      <c r="AA101" s="1">
        <v>6</v>
      </c>
      <c r="AB101" s="1">
        <v>9.1999999999999993</v>
      </c>
      <c r="AC101" s="1">
        <v>9.6</v>
      </c>
      <c r="AD101" s="1">
        <v>0.4</v>
      </c>
      <c r="AE101" s="1">
        <v>0</v>
      </c>
      <c r="AF101" s="1">
        <v>0</v>
      </c>
      <c r="AG101" s="1">
        <v>0</v>
      </c>
      <c r="AH101" s="1">
        <v>0</v>
      </c>
      <c r="AI101" s="1" t="s">
        <v>49</v>
      </c>
      <c r="AJ101" s="1">
        <f t="shared" si="23"/>
        <v>19.600000000000001</v>
      </c>
      <c r="AK101" s="1">
        <f t="shared" si="24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157</v>
      </c>
      <c r="B102" s="1" t="s">
        <v>37</v>
      </c>
      <c r="C102" s="1">
        <v>369</v>
      </c>
      <c r="D102" s="1">
        <v>3</v>
      </c>
      <c r="E102" s="1">
        <v>142</v>
      </c>
      <c r="F102" s="1">
        <v>227</v>
      </c>
      <c r="G102" s="7">
        <v>0.33</v>
      </c>
      <c r="H102" s="1">
        <v>45</v>
      </c>
      <c r="I102" s="1" t="s">
        <v>38</v>
      </c>
      <c r="J102" s="1">
        <v>148</v>
      </c>
      <c r="K102" s="1">
        <f t="shared" si="27"/>
        <v>-6</v>
      </c>
      <c r="L102" s="1"/>
      <c r="M102" s="1"/>
      <c r="N102" s="1">
        <v>0</v>
      </c>
      <c r="O102" s="1"/>
      <c r="P102" s="1">
        <f t="shared" si="18"/>
        <v>28.4</v>
      </c>
      <c r="Q102" s="5">
        <f t="shared" si="26"/>
        <v>170.59999999999997</v>
      </c>
      <c r="R102" s="5">
        <v>220</v>
      </c>
      <c r="S102" s="5">
        <f t="shared" si="21"/>
        <v>220</v>
      </c>
      <c r="T102" s="5"/>
      <c r="U102" s="5">
        <v>220</v>
      </c>
      <c r="V102" s="1" t="s">
        <v>171</v>
      </c>
      <c r="W102" s="1">
        <f t="shared" si="22"/>
        <v>15.73943661971831</v>
      </c>
      <c r="X102" s="1">
        <f t="shared" si="20"/>
        <v>7.9929577464788739</v>
      </c>
      <c r="Y102" s="1">
        <v>19.2</v>
      </c>
      <c r="Z102" s="1">
        <v>5.6</v>
      </c>
      <c r="AA102" s="1">
        <v>0.4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6" t="s">
        <v>164</v>
      </c>
      <c r="AJ102" s="1">
        <f t="shared" si="23"/>
        <v>72.600000000000009</v>
      </c>
      <c r="AK102" s="1">
        <f t="shared" si="24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158</v>
      </c>
      <c r="B103" s="1" t="s">
        <v>37</v>
      </c>
      <c r="C103" s="1"/>
      <c r="D103" s="1"/>
      <c r="E103" s="1"/>
      <c r="F103" s="1"/>
      <c r="G103" s="7">
        <v>0.3</v>
      </c>
      <c r="H103" s="1" t="e">
        <v>#N/A</v>
      </c>
      <c r="I103" s="1" t="s">
        <v>38</v>
      </c>
      <c r="J103" s="1"/>
      <c r="K103" s="1">
        <f t="shared" si="27"/>
        <v>0</v>
      </c>
      <c r="L103" s="1"/>
      <c r="M103" s="1"/>
      <c r="N103" s="1">
        <v>0</v>
      </c>
      <c r="O103" s="1">
        <v>500</v>
      </c>
      <c r="P103" s="1">
        <f t="shared" si="18"/>
        <v>0</v>
      </c>
      <c r="Q103" s="5"/>
      <c r="R103" s="5">
        <v>200</v>
      </c>
      <c r="S103" s="5">
        <f t="shared" si="21"/>
        <v>200</v>
      </c>
      <c r="T103" s="5"/>
      <c r="U103" s="5">
        <v>200</v>
      </c>
      <c r="V103" s="1"/>
      <c r="W103" s="1" t="e">
        <f t="shared" si="22"/>
        <v>#DIV/0!</v>
      </c>
      <c r="X103" s="1" t="e">
        <f t="shared" si="20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 t="s">
        <v>83</v>
      </c>
      <c r="AJ103" s="1">
        <f t="shared" si="23"/>
        <v>60</v>
      </c>
      <c r="AK103" s="1">
        <f t="shared" si="24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8" t="s">
        <v>159</v>
      </c>
      <c r="B104" s="18" t="s">
        <v>37</v>
      </c>
      <c r="C104" s="18">
        <v>484</v>
      </c>
      <c r="D104" s="18"/>
      <c r="E104" s="13">
        <v>22</v>
      </c>
      <c r="F104" s="13">
        <v>463</v>
      </c>
      <c r="G104" s="19">
        <v>0</v>
      </c>
      <c r="H104" s="18" t="e">
        <v>#N/A</v>
      </c>
      <c r="I104" s="18" t="s">
        <v>160</v>
      </c>
      <c r="J104" s="18">
        <v>24</v>
      </c>
      <c r="K104" s="18">
        <f t="shared" si="27"/>
        <v>-2</v>
      </c>
      <c r="L104" s="18"/>
      <c r="M104" s="18"/>
      <c r="N104" s="18">
        <v>0</v>
      </c>
      <c r="O104" s="18"/>
      <c r="P104" s="18">
        <f t="shared" si="18"/>
        <v>4.4000000000000004</v>
      </c>
      <c r="Q104" s="20"/>
      <c r="R104" s="5">
        <f t="shared" si="25"/>
        <v>0</v>
      </c>
      <c r="S104" s="5">
        <f t="shared" si="21"/>
        <v>0</v>
      </c>
      <c r="T104" s="5"/>
      <c r="U104" s="20"/>
      <c r="V104" s="18"/>
      <c r="W104" s="1">
        <f t="shared" si="22"/>
        <v>105.22727272727272</v>
      </c>
      <c r="X104" s="18">
        <f t="shared" si="20"/>
        <v>105.22727272727272</v>
      </c>
      <c r="Y104" s="18">
        <v>14.4</v>
      </c>
      <c r="Z104" s="18">
        <v>18.8</v>
      </c>
      <c r="AA104" s="18">
        <v>15.2</v>
      </c>
      <c r="AB104" s="18">
        <v>2.2000000000000002</v>
      </c>
      <c r="AC104" s="18">
        <v>0.6</v>
      </c>
      <c r="AD104" s="18">
        <v>1</v>
      </c>
      <c r="AE104" s="18">
        <v>4.1137999999999986</v>
      </c>
      <c r="AF104" s="18">
        <v>3.2</v>
      </c>
      <c r="AG104" s="18">
        <v>2</v>
      </c>
      <c r="AH104" s="18">
        <v>0.2</v>
      </c>
      <c r="AI104" s="18"/>
      <c r="AJ104" s="1">
        <f t="shared" si="23"/>
        <v>0</v>
      </c>
      <c r="AK104" s="1">
        <f t="shared" si="24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8" t="s">
        <v>161</v>
      </c>
      <c r="B105" s="18" t="s">
        <v>41</v>
      </c>
      <c r="C105" s="18">
        <v>100.134</v>
      </c>
      <c r="D105" s="18">
        <v>86.643000000000001</v>
      </c>
      <c r="E105" s="13">
        <v>87.918999999999997</v>
      </c>
      <c r="F105" s="13">
        <v>83.715000000000003</v>
      </c>
      <c r="G105" s="19">
        <v>0</v>
      </c>
      <c r="H105" s="18" t="e">
        <v>#N/A</v>
      </c>
      <c r="I105" s="18" t="s">
        <v>160</v>
      </c>
      <c r="J105" s="18">
        <v>82.5</v>
      </c>
      <c r="K105" s="18">
        <f t="shared" si="27"/>
        <v>5.4189999999999969</v>
      </c>
      <c r="L105" s="18"/>
      <c r="M105" s="18"/>
      <c r="N105" s="18">
        <v>0</v>
      </c>
      <c r="O105" s="18"/>
      <c r="P105" s="18">
        <f t="shared" si="18"/>
        <v>17.5838</v>
      </c>
      <c r="Q105" s="20"/>
      <c r="R105" s="5">
        <f t="shared" si="25"/>
        <v>0</v>
      </c>
      <c r="S105" s="5">
        <f t="shared" si="21"/>
        <v>0</v>
      </c>
      <c r="T105" s="5"/>
      <c r="U105" s="20"/>
      <c r="V105" s="18"/>
      <c r="W105" s="1">
        <f t="shared" si="22"/>
        <v>4.7609162979560731</v>
      </c>
      <c r="X105" s="18">
        <f t="shared" si="20"/>
        <v>4.7609162979560731</v>
      </c>
      <c r="Y105" s="18">
        <v>11.1892</v>
      </c>
      <c r="Z105" s="18">
        <v>12.3192</v>
      </c>
      <c r="AA105" s="18">
        <v>24.4542</v>
      </c>
      <c r="AB105" s="18">
        <v>3.379</v>
      </c>
      <c r="AC105" s="18">
        <v>0</v>
      </c>
      <c r="AD105" s="18">
        <v>0.31319999999999998</v>
      </c>
      <c r="AE105" s="18">
        <v>16.824200000000001</v>
      </c>
      <c r="AF105" s="18">
        <v>11.8626</v>
      </c>
      <c r="AG105" s="18">
        <v>16.8262</v>
      </c>
      <c r="AH105" s="18">
        <v>13.9984</v>
      </c>
      <c r="AI105" s="18"/>
      <c r="AJ105" s="1">
        <f t="shared" si="23"/>
        <v>0</v>
      </c>
      <c r="AK105" s="1">
        <f t="shared" si="24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J105" xr:uid="{F75C3206-7080-43C9-BD36-A4127A2B81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2025-06-03T10:52:43Z</dcterms:created>
  <dcterms:modified xsi:type="dcterms:W3CDTF">2025-06-04T08:51:53Z</dcterms:modified>
</cp:coreProperties>
</file>