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32B22D1-73D1-4C07-BBF1-B1C75DCF5E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Y494" i="1" s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Y469" i="1" s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Y453" i="1" s="1"/>
  <c r="P439" i="1"/>
  <c r="X435" i="1"/>
  <c r="X434" i="1"/>
  <c r="BO433" i="1"/>
  <c r="BM433" i="1"/>
  <c r="Y433" i="1"/>
  <c r="Y435" i="1" s="1"/>
  <c r="P433" i="1"/>
  <c r="X430" i="1"/>
  <c r="X429" i="1"/>
  <c r="BO428" i="1"/>
  <c r="BM428" i="1"/>
  <c r="Y428" i="1"/>
  <c r="X527" i="1" s="1"/>
  <c r="P428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Y425" i="1" s="1"/>
  <c r="P420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W527" i="1" s="1"/>
  <c r="P415" i="1"/>
  <c r="X412" i="1"/>
  <c r="X411" i="1"/>
  <c r="BO410" i="1"/>
  <c r="BM410" i="1"/>
  <c r="Y410" i="1"/>
  <c r="Y412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U527" i="1" s="1"/>
  <c r="P374" i="1"/>
  <c r="X371" i="1"/>
  <c r="X370" i="1"/>
  <c r="BO369" i="1"/>
  <c r="BM369" i="1"/>
  <c r="Y369" i="1"/>
  <c r="Y370" i="1" s="1"/>
  <c r="P369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Y366" i="1" s="1"/>
  <c r="P364" i="1"/>
  <c r="X362" i="1"/>
  <c r="X361" i="1"/>
  <c r="BO360" i="1"/>
  <c r="BN360" i="1"/>
  <c r="BM360" i="1"/>
  <c r="Z360" i="1"/>
  <c r="Y360" i="1"/>
  <c r="BP360" i="1" s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T527" i="1" s="1"/>
  <c r="P349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S527" i="1" s="1"/>
  <c r="P341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BO327" i="1"/>
  <c r="BM327" i="1"/>
  <c r="Y327" i="1"/>
  <c r="BP327" i="1" s="1"/>
  <c r="BO326" i="1"/>
  <c r="BM326" i="1"/>
  <c r="Y326" i="1"/>
  <c r="Y331" i="1" s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Y318" i="1" s="1"/>
  <c r="P312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Y310" i="1" s="1"/>
  <c r="P302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R527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O527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527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N228" i="1"/>
  <c r="BM228" i="1"/>
  <c r="Z228" i="1"/>
  <c r="Y228" i="1"/>
  <c r="BP228" i="1" s="1"/>
  <c r="P228" i="1"/>
  <c r="BO227" i="1"/>
  <c r="BM227" i="1"/>
  <c r="Y227" i="1"/>
  <c r="BP227" i="1" s="1"/>
  <c r="P227" i="1"/>
  <c r="X224" i="1"/>
  <c r="X223" i="1"/>
  <c r="BO222" i="1"/>
  <c r="BM222" i="1"/>
  <c r="Y222" i="1"/>
  <c r="Y224" i="1" s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Y196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27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5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5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7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17" i="1" s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Y66" i="1"/>
  <c r="Z69" i="1"/>
  <c r="Z72" i="1" s="1"/>
  <c r="BN69" i="1"/>
  <c r="BP69" i="1"/>
  <c r="BP70" i="1"/>
  <c r="BN70" i="1"/>
  <c r="Y72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103" i="1"/>
  <c r="BP96" i="1"/>
  <c r="BN96" i="1"/>
  <c r="Z96" i="1"/>
  <c r="BP100" i="1"/>
  <c r="BN100" i="1"/>
  <c r="Z100" i="1"/>
  <c r="F9" i="1"/>
  <c r="J9" i="1"/>
  <c r="Y24" i="1"/>
  <c r="Y59" i="1"/>
  <c r="BP78" i="1"/>
  <c r="BN78" i="1"/>
  <c r="Z78" i="1"/>
  <c r="BP91" i="1"/>
  <c r="BN91" i="1"/>
  <c r="Z91" i="1"/>
  <c r="Z93" i="1" s="1"/>
  <c r="BP98" i="1"/>
  <c r="BN98" i="1"/>
  <c r="Z98" i="1"/>
  <c r="Y102" i="1"/>
  <c r="E527" i="1"/>
  <c r="Y94" i="1"/>
  <c r="F527" i="1"/>
  <c r="Z107" i="1"/>
  <c r="Z110" i="1" s="1"/>
  <c r="BN107" i="1"/>
  <c r="BP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1" i="1"/>
  <c r="BN121" i="1"/>
  <c r="Z123" i="1"/>
  <c r="BN123" i="1"/>
  <c r="Y124" i="1"/>
  <c r="Z127" i="1"/>
  <c r="Z129" i="1" s="1"/>
  <c r="BN127" i="1"/>
  <c r="BP127" i="1"/>
  <c r="Y130" i="1"/>
  <c r="G52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Y174" i="1"/>
  <c r="Z177" i="1"/>
  <c r="BN177" i="1"/>
  <c r="BP177" i="1"/>
  <c r="Z179" i="1"/>
  <c r="BN179" i="1"/>
  <c r="Y180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Z218" i="1" s="1"/>
  <c r="BN210" i="1"/>
  <c r="BP210" i="1"/>
  <c r="Z212" i="1"/>
  <c r="BN212" i="1"/>
  <c r="Z214" i="1"/>
  <c r="BN214" i="1"/>
  <c r="Z216" i="1"/>
  <c r="BN216" i="1"/>
  <c r="Z222" i="1"/>
  <c r="Z223" i="1" s="1"/>
  <c r="BN222" i="1"/>
  <c r="BP222" i="1"/>
  <c r="Z227" i="1"/>
  <c r="BN227" i="1"/>
  <c r="BP232" i="1"/>
  <c r="BN232" i="1"/>
  <c r="Z232" i="1"/>
  <c r="Y239" i="1"/>
  <c r="BP248" i="1"/>
  <c r="BN248" i="1"/>
  <c r="Z248" i="1"/>
  <c r="Y151" i="1"/>
  <c r="Y163" i="1"/>
  <c r="Y190" i="1"/>
  <c r="K527" i="1"/>
  <c r="Y235" i="1"/>
  <c r="BP230" i="1"/>
  <c r="BN230" i="1"/>
  <c r="Z230" i="1"/>
  <c r="Y234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L527" i="1"/>
  <c r="Y260" i="1"/>
  <c r="BP255" i="1"/>
  <c r="BN255" i="1"/>
  <c r="Z255" i="1"/>
  <c r="Y261" i="1"/>
  <c r="Y269" i="1"/>
  <c r="Y276" i="1"/>
  <c r="Y281" i="1"/>
  <c r="Y285" i="1"/>
  <c r="Y290" i="1"/>
  <c r="Y299" i="1"/>
  <c r="Y309" i="1"/>
  <c r="Y317" i="1"/>
  <c r="Y323" i="1"/>
  <c r="Y332" i="1"/>
  <c r="Y338" i="1"/>
  <c r="Y345" i="1"/>
  <c r="Y357" i="1"/>
  <c r="Y361" i="1"/>
  <c r="Y367" i="1"/>
  <c r="Y371" i="1"/>
  <c r="Z375" i="1"/>
  <c r="BN375" i="1"/>
  <c r="Z377" i="1"/>
  <c r="BN377" i="1"/>
  <c r="Y378" i="1"/>
  <c r="Z381" i="1"/>
  <c r="Z382" i="1" s="1"/>
  <c r="BN381" i="1"/>
  <c r="BP381" i="1"/>
  <c r="Y382" i="1"/>
  <c r="Z257" i="1"/>
  <c r="BN257" i="1"/>
  <c r="Z259" i="1"/>
  <c r="BN259" i="1"/>
  <c r="Z264" i="1"/>
  <c r="BN264" i="1"/>
  <c r="BP264" i="1"/>
  <c r="Z266" i="1"/>
  <c r="BN266" i="1"/>
  <c r="Z267" i="1"/>
  <c r="BN267" i="1"/>
  <c r="Y268" i="1"/>
  <c r="Z272" i="1"/>
  <c r="BN272" i="1"/>
  <c r="BP272" i="1"/>
  <c r="Z274" i="1"/>
  <c r="BN274" i="1"/>
  <c r="Y275" i="1"/>
  <c r="Z279" i="1"/>
  <c r="Z280" i="1" s="1"/>
  <c r="BN279" i="1"/>
  <c r="BP279" i="1"/>
  <c r="Y280" i="1"/>
  <c r="Z283" i="1"/>
  <c r="Z284" i="1" s="1"/>
  <c r="BN283" i="1"/>
  <c r="BP283" i="1"/>
  <c r="Z288" i="1"/>
  <c r="Z289" i="1" s="1"/>
  <c r="BN288" i="1"/>
  <c r="BP288" i="1"/>
  <c r="Y289" i="1"/>
  <c r="Z293" i="1"/>
  <c r="Z299" i="1" s="1"/>
  <c r="BN293" i="1"/>
  <c r="BP293" i="1"/>
  <c r="Z295" i="1"/>
  <c r="BN295" i="1"/>
  <c r="Z297" i="1"/>
  <c r="BN297" i="1"/>
  <c r="Y300" i="1"/>
  <c r="Z303" i="1"/>
  <c r="Z309" i="1" s="1"/>
  <c r="BN303" i="1"/>
  <c r="Z305" i="1"/>
  <c r="BN305" i="1"/>
  <c r="Z307" i="1"/>
  <c r="BN307" i="1"/>
  <c r="Z313" i="1"/>
  <c r="Z317" i="1" s="1"/>
  <c r="BN313" i="1"/>
  <c r="Z315" i="1"/>
  <c r="BN315" i="1"/>
  <c r="Z321" i="1"/>
  <c r="Z323" i="1" s="1"/>
  <c r="BN321" i="1"/>
  <c r="Z326" i="1"/>
  <c r="Z331" i="1" s="1"/>
  <c r="BN326" i="1"/>
  <c r="BP326" i="1"/>
  <c r="Z327" i="1"/>
  <c r="BN327" i="1"/>
  <c r="Z328" i="1"/>
  <c r="BN328" i="1"/>
  <c r="Z330" i="1"/>
  <c r="BN330" i="1"/>
  <c r="Z334" i="1"/>
  <c r="BN334" i="1"/>
  <c r="BP334" i="1"/>
  <c r="Z336" i="1"/>
  <c r="BN336" i="1"/>
  <c r="Z341" i="1"/>
  <c r="Z344" i="1" s="1"/>
  <c r="BN341" i="1"/>
  <c r="BP341" i="1"/>
  <c r="Z343" i="1"/>
  <c r="BN343" i="1"/>
  <c r="Y344" i="1"/>
  <c r="Z349" i="1"/>
  <c r="Z356" i="1" s="1"/>
  <c r="BN349" i="1"/>
  <c r="BP349" i="1"/>
  <c r="Z351" i="1"/>
  <c r="BN351" i="1"/>
  <c r="Z353" i="1"/>
  <c r="BN353" i="1"/>
  <c r="Z355" i="1"/>
  <c r="BN355" i="1"/>
  <c r="Y356" i="1"/>
  <c r="Z359" i="1"/>
  <c r="Z361" i="1" s="1"/>
  <c r="BN359" i="1"/>
  <c r="BP359" i="1"/>
  <c r="Z365" i="1"/>
  <c r="Z366" i="1" s="1"/>
  <c r="BN365" i="1"/>
  <c r="Z369" i="1"/>
  <c r="Z370" i="1" s="1"/>
  <c r="BN369" i="1"/>
  <c r="BP369" i="1"/>
  <c r="Z374" i="1"/>
  <c r="Z378" i="1" s="1"/>
  <c r="BN374" i="1"/>
  <c r="BP374" i="1"/>
  <c r="Z376" i="1"/>
  <c r="BN376" i="1"/>
  <c r="Y379" i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6" i="1"/>
  <c r="Y407" i="1"/>
  <c r="BP396" i="1"/>
  <c r="BN396" i="1"/>
  <c r="Z396" i="1"/>
  <c r="Z406" i="1" s="1"/>
  <c r="Z398" i="1"/>
  <c r="BN398" i="1"/>
  <c r="Z400" i="1"/>
  <c r="BN400" i="1"/>
  <c r="Z402" i="1"/>
  <c r="BN402" i="1"/>
  <c r="Z404" i="1"/>
  <c r="BN404" i="1"/>
  <c r="Z410" i="1"/>
  <c r="Z411" i="1" s="1"/>
  <c r="BN410" i="1"/>
  <c r="BP410" i="1"/>
  <c r="Z415" i="1"/>
  <c r="Z417" i="1" s="1"/>
  <c r="BN415" i="1"/>
  <c r="BP415" i="1"/>
  <c r="Y418" i="1"/>
  <c r="Z421" i="1"/>
  <c r="Z424" i="1" s="1"/>
  <c r="BN421" i="1"/>
  <c r="Z423" i="1"/>
  <c r="BN423" i="1"/>
  <c r="Y424" i="1"/>
  <c r="Z428" i="1"/>
  <c r="Z429" i="1" s="1"/>
  <c r="BN428" i="1"/>
  <c r="BP428" i="1"/>
  <c r="Y429" i="1"/>
  <c r="Z433" i="1"/>
  <c r="Z434" i="1" s="1"/>
  <c r="BN433" i="1"/>
  <c r="BP433" i="1"/>
  <c r="Y434" i="1"/>
  <c r="Z439" i="1"/>
  <c r="BN439" i="1"/>
  <c r="BP439" i="1"/>
  <c r="Z441" i="1"/>
  <c r="BN441" i="1"/>
  <c r="Z443" i="1"/>
  <c r="BN443" i="1"/>
  <c r="Z445" i="1"/>
  <c r="BN445" i="1"/>
  <c r="Z447" i="1"/>
  <c r="BN447" i="1"/>
  <c r="Z449" i="1"/>
  <c r="BN449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7" i="1"/>
  <c r="Y417" i="1"/>
  <c r="Y430" i="1"/>
  <c r="Z527" i="1"/>
  <c r="Y452" i="1"/>
  <c r="BP457" i="1"/>
  <c r="BN457" i="1"/>
  <c r="Z457" i="1"/>
  <c r="Y459" i="1"/>
  <c r="Y468" i="1"/>
  <c r="BP461" i="1"/>
  <c r="BN461" i="1"/>
  <c r="Z461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AA527" i="1"/>
  <c r="Z458" i="1" l="1"/>
  <c r="Z260" i="1"/>
  <c r="Z234" i="1"/>
  <c r="Z206" i="1"/>
  <c r="Z102" i="1"/>
  <c r="Z32" i="1"/>
  <c r="Y519" i="1"/>
  <c r="Z493" i="1"/>
  <c r="Z468" i="1"/>
  <c r="Z452" i="1"/>
  <c r="Z337" i="1"/>
  <c r="Z275" i="1"/>
  <c r="Z268" i="1"/>
  <c r="Z251" i="1"/>
  <c r="Z180" i="1"/>
  <c r="Z174" i="1"/>
  <c r="Z156" i="1"/>
  <c r="Z124" i="1"/>
  <c r="Z116" i="1"/>
  <c r="Y517" i="1"/>
  <c r="Z59" i="1"/>
  <c r="Z522" i="1" s="1"/>
  <c r="Y521" i="1"/>
  <c r="Y518" i="1"/>
  <c r="Y520" i="1" s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<sst xmlns="http://schemas.openxmlformats.org/spreadsheetml/2006/main" count="2313" uniqueCount="819">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</sst>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498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60</v>
      </c>
      <c r="Y41" s="576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5.5555555555555554</v>
      </c>
      <c r="Y45" s="577">
        <f>IFERROR(Y41/H41,"0")+IFERROR(Y42/H42,"0")+IFERROR(Y43/H43,"0")+IFERROR(Y44/H44,"0")</f>
        <v>6.0000000000000009</v>
      </c>
      <c r="Z45" s="577">
        <f>IFERROR(IF(Z41="",0,Z41),"0")+IFERROR(IF(Z42="",0,Z42),"0")+IFERROR(IF(Z43="",0,Z43),"0")+IFERROR(IF(Z44="",0,Z44),"0")</f>
        <v>0.11388000000000001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60</v>
      </c>
      <c r="Y46" s="577">
        <f>IFERROR(SUM(Y41:Y44),"0")</f>
        <v>64.800000000000011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604.79999999999995</v>
      </c>
      <c r="Y54" s="576">
        <f t="shared" si="6"/>
        <v>604.80000000000007</v>
      </c>
      <c r="Z54" s="36">
        <f>IFERROR(IF(Y54=0,"",ROUNDUP(Y54/H54,0)*0.01898),"")</f>
        <v>1.06288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629.15999999999985</v>
      </c>
      <c r="BN54" s="64">
        <f t="shared" si="8"/>
        <v>629.16000000000008</v>
      </c>
      <c r="BO54" s="64">
        <f t="shared" si="9"/>
        <v>0.87499999999999989</v>
      </c>
      <c r="BP54" s="64">
        <f t="shared" si="10"/>
        <v>0.875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225</v>
      </c>
      <c r="Y58" s="576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106</v>
      </c>
      <c r="Y59" s="577">
        <f>IFERROR(Y53/H53,"0")+IFERROR(Y54/H54,"0")+IFERROR(Y55/H55,"0")+IFERROR(Y56/H56,"0")+IFERROR(Y57/H57,"0")+IFERROR(Y58/H58,"0")</f>
        <v>106</v>
      </c>
      <c r="Z59" s="577">
        <f>IFERROR(IF(Z53="",0,Z53),"0")+IFERROR(IF(Z54="",0,Z54),"0")+IFERROR(IF(Z55="",0,Z55),"0")+IFERROR(IF(Z56="",0,Z56),"0")+IFERROR(IF(Z57="",0,Z57),"0")+IFERROR(IF(Z58="",0,Z58),"0")</f>
        <v>1.5138800000000001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829.8</v>
      </c>
      <c r="Y60" s="577">
        <f>IFERROR(SUM(Y53:Y58),"0")</f>
        <v>829.80000000000007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604.79999999999995</v>
      </c>
      <c r="Y62" s="576">
        <f>IFERROR(IF(X62="",0,CEILING((X62/$H62),1)*$H62),"")</f>
        <v>604.80000000000007</v>
      </c>
      <c r="Z62" s="36">
        <f>IFERROR(IF(Y62=0,"",ROUNDUP(Y62/H62,0)*0.01898),"")</f>
        <v>1.06288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629.15999999999985</v>
      </c>
      <c r="BN62" s="64">
        <f>IFERROR(Y62*I62/H62,"0")</f>
        <v>629.16000000000008</v>
      </c>
      <c r="BO62" s="64">
        <f>IFERROR(1/J62*(X62/H62),"0")</f>
        <v>0.87499999999999989</v>
      </c>
      <c r="BP62" s="64">
        <f>IFERROR(1/J62*(Y62/H62),"0")</f>
        <v>0.875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81</v>
      </c>
      <c r="Y65" s="576">
        <f>IFERROR(IF(X65="",0,CEILING((X65/$H65),1)*$H65),"")</f>
        <v>81</v>
      </c>
      <c r="Z65" s="36">
        <f>IFERROR(IF(Y65=0,"",ROUNDUP(Y65/H65,0)*0.00651),"")</f>
        <v>0.1953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86.399999999999991</v>
      </c>
      <c r="BN65" s="64">
        <f>IFERROR(Y65*I65/H65,"0")</f>
        <v>86.399999999999991</v>
      </c>
      <c r="BO65" s="64">
        <f>IFERROR(1/J65*(X65/H65),"0")</f>
        <v>0.16483516483516483</v>
      </c>
      <c r="BP65" s="64">
        <f>IFERROR(1/J65*(Y65/H65),"0")</f>
        <v>0.16483516483516483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85.999999999999986</v>
      </c>
      <c r="Y66" s="577">
        <f>IFERROR(Y62/H62,"0")+IFERROR(Y63/H63,"0")+IFERROR(Y64/H64,"0")+IFERROR(Y65/H65,"0")</f>
        <v>86</v>
      </c>
      <c r="Z66" s="577">
        <f>IFERROR(IF(Z62="",0,Z62),"0")+IFERROR(IF(Z63="",0,Z63),"0")+IFERROR(IF(Z64="",0,Z64),"0")+IFERROR(IF(Z65="",0,Z65),"0")</f>
        <v>1.2581800000000001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685.8</v>
      </c>
      <c r="Y67" s="577">
        <f>IFERROR(SUM(Y62:Y65),"0")</f>
        <v>685.80000000000007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100</v>
      </c>
      <c r="Y90" s="576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22.5</v>
      </c>
      <c r="Y92" s="576">
        <f>IFERROR(IF(X92="",0,CEILING((X92/$H92),1)*$H92),"")</f>
        <v>22.5</v>
      </c>
      <c r="Z92" s="36">
        <f>IFERROR(IF(Y92=0,"",ROUNDUP(Y92/H92,0)*0.00902),"")</f>
        <v>4.5100000000000001E-2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23.549999999999997</v>
      </c>
      <c r="BN92" s="64">
        <f>IFERROR(Y92*I92/H92,"0")</f>
        <v>23.549999999999997</v>
      </c>
      <c r="BO92" s="64">
        <f>IFERROR(1/J92*(X92/H92),"0")</f>
        <v>3.787878787878788E-2</v>
      </c>
      <c r="BP92" s="64">
        <f>IFERROR(1/J92*(Y92/H92),"0")</f>
        <v>3.787878787878788E-2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14.25925925925926</v>
      </c>
      <c r="Y93" s="577">
        <f>IFERROR(Y90/H90,"0")+IFERROR(Y91/H91,"0")+IFERROR(Y92/H92,"0")</f>
        <v>15</v>
      </c>
      <c r="Z93" s="577">
        <f>IFERROR(IF(Z90="",0,Z90),"0")+IFERROR(IF(Z91="",0,Z91),"0")+IFERROR(IF(Z92="",0,Z92),"0")</f>
        <v>0.2349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122.5</v>
      </c>
      <c r="Y94" s="577">
        <f>IFERROR(SUM(Y90:Y92),"0")</f>
        <v>130.5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60</v>
      </c>
      <c r="Y119" s="576">
        <f>IFERROR(IF(X119="",0,CEILING((X119/$H119),1)*$H119),"")</f>
        <v>64.8</v>
      </c>
      <c r="Z119" s="36">
        <f>IFERROR(IF(Y119=0,"",ROUNDUP(Y119/H119,0)*0.01898),"")</f>
        <v>0.15184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63.8</v>
      </c>
      <c r="BN119" s="64">
        <f>IFERROR(Y119*I119/H119,"0")</f>
        <v>68.903999999999996</v>
      </c>
      <c r="BO119" s="64">
        <f>IFERROR(1/J119*(X119/H119),"0")</f>
        <v>0.11574074074074074</v>
      </c>
      <c r="BP119" s="64">
        <f>IFERROR(1/J119*(Y119/H119),"0")</f>
        <v>0.125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7.4074074074074074</v>
      </c>
      <c r="Y124" s="577">
        <f>IFERROR(Y119/H119,"0")+IFERROR(Y120/H120,"0")+IFERROR(Y121/H121,"0")+IFERROR(Y122/H122,"0")+IFERROR(Y123/H123,"0")</f>
        <v>8</v>
      </c>
      <c r="Z124" s="577">
        <f>IFERROR(IF(Z119="",0,Z119),"0")+IFERROR(IF(Z120="",0,Z120),"0")+IFERROR(IF(Z121="",0,Z121),"0")+IFERROR(IF(Z122="",0,Z122),"0")+IFERROR(IF(Z123="",0,Z123),"0")</f>
        <v>0.15184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60</v>
      </c>
      <c r="Y125" s="577">
        <f>IFERROR(SUM(Y119:Y123),"0")</f>
        <v>64.8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8.4</v>
      </c>
      <c r="Y154" s="576">
        <f>IFERROR(IF(X154="",0,CEILING((X154/$H154),1)*$H154),"")</f>
        <v>8.4</v>
      </c>
      <c r="Z154" s="36">
        <f>IFERROR(IF(Y154=0,"",ROUNDUP(Y154/H154,0)*0.00651),"")</f>
        <v>1.302E-2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8.94</v>
      </c>
      <c r="BN154" s="64">
        <f>IFERROR(Y154*I154/H154,"0")</f>
        <v>8.94</v>
      </c>
      <c r="BO154" s="64">
        <f>IFERROR(1/J154*(X154/H154),"0")</f>
        <v>1.098901098901099E-2</v>
      </c>
      <c r="BP154" s="64">
        <f>IFERROR(1/J154*(Y154/H154),"0")</f>
        <v>1.098901098901099E-2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30</v>
      </c>
      <c r="Y155" s="576">
        <f>IFERROR(IF(X155="",0,CEILING((X155/$H155),1)*$H155),"")</f>
        <v>36</v>
      </c>
      <c r="Z155" s="36">
        <f>IFERROR(IF(Y155=0,"",ROUNDUP(Y155/H155,0)*0.01898),"")</f>
        <v>7.5920000000000001E-2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31.950000000000003</v>
      </c>
      <c r="BN155" s="64">
        <f>IFERROR(Y155*I155/H155,"0")</f>
        <v>38.340000000000003</v>
      </c>
      <c r="BO155" s="64">
        <f>IFERROR(1/J155*(X155/H155),"0")</f>
        <v>5.2083333333333336E-2</v>
      </c>
      <c r="BP155" s="64">
        <f>IFERROR(1/J155*(Y155/H155),"0")</f>
        <v>6.25E-2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5.3333333333333339</v>
      </c>
      <c r="Y156" s="577">
        <f>IFERROR(Y153/H153,"0")+IFERROR(Y154/H154,"0")+IFERROR(Y155/H155,"0")</f>
        <v>6</v>
      </c>
      <c r="Z156" s="577">
        <f>IFERROR(IF(Z153="",0,Z153),"0")+IFERROR(IF(Z154="",0,Z154),"0")+IFERROR(IF(Z155="",0,Z155),"0")</f>
        <v>8.8940000000000005E-2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38.4</v>
      </c>
      <c r="Y157" s="577">
        <f>IFERROR(SUM(Y153:Y155),"0")</f>
        <v>44.4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16.2</v>
      </c>
      <c r="Y198" s="576">
        <f t="shared" ref="Y198:Y205" si="26">IFERROR(IF(X198="",0,CEILING((X198/$H198),1)*$H198),"")</f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16.829999999999998</v>
      </c>
      <c r="BN198" s="64">
        <f t="shared" ref="BN198:BN205" si="28">IFERROR(Y198*I198/H198,"0")</f>
        <v>16.830000000000002</v>
      </c>
      <c r="BO198" s="64">
        <f t="shared" ref="BO198:BO205" si="29">IFERROR(1/J198*(X198/H198),"0")</f>
        <v>2.2727272727272724E-2</v>
      </c>
      <c r="BP198" s="64">
        <f t="shared" ref="BP198:BP205" si="30">IFERROR(1/J198*(Y198/H198),"0")</f>
        <v>2.2727272727272731E-2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16.2</v>
      </c>
      <c r="Y200" s="576">
        <f t="shared" si="26"/>
        <v>16.200000000000003</v>
      </c>
      <c r="Z200" s="36">
        <f>IFERROR(IF(Y200=0,"",ROUNDUP(Y200/H200,0)*0.00902),"")</f>
        <v>2.7060000000000001E-2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16.829999999999998</v>
      </c>
      <c r="BN200" s="64">
        <f t="shared" si="28"/>
        <v>16.830000000000002</v>
      </c>
      <c r="BO200" s="64">
        <f t="shared" si="29"/>
        <v>2.2727272727272724E-2</v>
      </c>
      <c r="BP200" s="64">
        <f t="shared" si="30"/>
        <v>2.2727272727272731E-2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16.2</v>
      </c>
      <c r="Y201" s="576">
        <f t="shared" si="26"/>
        <v>16.200000000000003</v>
      </c>
      <c r="Z201" s="36">
        <f>IFERROR(IF(Y201=0,"",ROUNDUP(Y201/H201,0)*0.00902),"")</f>
        <v>2.7060000000000001E-2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16.829999999999998</v>
      </c>
      <c r="BN201" s="64">
        <f t="shared" si="28"/>
        <v>16.830000000000002</v>
      </c>
      <c r="BO201" s="64">
        <f t="shared" si="29"/>
        <v>2.2727272727272724E-2</v>
      </c>
      <c r="BP201" s="64">
        <f t="shared" si="30"/>
        <v>2.2727272727272731E-2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8.9999999999999982</v>
      </c>
      <c r="Y206" s="577">
        <f>IFERROR(Y198/H198,"0")+IFERROR(Y199/H199,"0")+IFERROR(Y200/H200,"0")+IFERROR(Y201/H201,"0")+IFERROR(Y202/H202,"0")+IFERROR(Y203/H203,"0")+IFERROR(Y204/H204,"0")+IFERROR(Y205/H205,"0")</f>
        <v>9.0000000000000018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8.1180000000000002E-2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48.599999999999994</v>
      </c>
      <c r="Y207" s="577">
        <f>IFERROR(SUM(Y198:Y205),"0")</f>
        <v>48.600000000000009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100</v>
      </c>
      <c r="Y256" s="576">
        <f>IFERROR(IF(X256="",0,CEILING((X256/$H256),1)*$H256),"")</f>
        <v>108</v>
      </c>
      <c r="Z256" s="36">
        <f>IFERROR(IF(Y256=0,"",ROUNDUP(Y256/H256,0)*0.01898),"")</f>
        <v>0.1898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104.02777777777777</v>
      </c>
      <c r="BN256" s="64">
        <f>IFERROR(Y256*I256/H256,"0")</f>
        <v>112.34999999999998</v>
      </c>
      <c r="BO256" s="64">
        <f>IFERROR(1/J256*(X256/H256),"0")</f>
        <v>0.14467592592592593</v>
      </c>
      <c r="BP256" s="64">
        <f>IFERROR(1/J256*(Y256/H256),"0")</f>
        <v>0.15625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9.2592592592592595</v>
      </c>
      <c r="Y260" s="577">
        <f>IFERROR(Y255/H255,"0")+IFERROR(Y256/H256,"0")+IFERROR(Y257/H257,"0")+IFERROR(Y258/H258,"0")+IFERROR(Y259/H259,"0")</f>
        <v>10</v>
      </c>
      <c r="Z260" s="577">
        <f>IFERROR(IF(Z255="",0,Z255),"0")+IFERROR(IF(Z256="",0,Z256),"0")+IFERROR(IF(Z257="",0,Z257),"0")+IFERROR(IF(Z258="",0,Z258),"0")+IFERROR(IF(Z259="",0,Z259),"0")</f>
        <v>0.1898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100</v>
      </c>
      <c r="Y261" s="577">
        <f>IFERROR(SUM(Y255:Y259),"0")</f>
        <v>108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32.4</v>
      </c>
      <c r="Y293" s="576">
        <f t="shared" ref="Y293:Y298" si="42">IFERROR(IF(X293="",0,CEILING((X293/$H293),1)*$H293),"")</f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33.704999999999991</v>
      </c>
      <c r="BN293" s="64">
        <f t="shared" ref="BN293:BN298" si="44">IFERROR(Y293*I293/H293,"0")</f>
        <v>33.705000000000005</v>
      </c>
      <c r="BO293" s="64">
        <f t="shared" ref="BO293:BO298" si="45">IFERROR(1/J293*(X293/H293),"0")</f>
        <v>4.6874999999999993E-2</v>
      </c>
      <c r="BP293" s="64">
        <f t="shared" ref="BP293:BP298" si="46">IFERROR(1/J293*(Y293/H293),"0")</f>
        <v>4.6875000000000007E-2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100</v>
      </c>
      <c r="Y295" s="576">
        <f t="shared" si="42"/>
        <v>108</v>
      </c>
      <c r="Z295" s="36">
        <f>IFERROR(IF(Y295=0,"",ROUNDUP(Y295/H295,0)*0.01898),"")</f>
        <v>0.1898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104.02777777777777</v>
      </c>
      <c r="BN295" s="64">
        <f t="shared" si="44"/>
        <v>112.34999999999998</v>
      </c>
      <c r="BO295" s="64">
        <f t="shared" si="45"/>
        <v>0.14467592592592593</v>
      </c>
      <c r="BP295" s="64">
        <f t="shared" si="46"/>
        <v>0.15625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50</v>
      </c>
      <c r="Y296" s="576">
        <f t="shared" si="42"/>
        <v>54</v>
      </c>
      <c r="Z296" s="36">
        <f>IFERROR(IF(Y296=0,"",ROUNDUP(Y296/H296,0)*0.01898),"")</f>
        <v>9.4899999999999998E-2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52.013888888888886</v>
      </c>
      <c r="BN296" s="64">
        <f t="shared" si="44"/>
        <v>56.17499999999999</v>
      </c>
      <c r="BO296" s="64">
        <f t="shared" si="45"/>
        <v>7.2337962962962965E-2</v>
      </c>
      <c r="BP296" s="64">
        <f t="shared" si="46"/>
        <v>7.8125E-2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16.888888888888889</v>
      </c>
      <c r="Y299" s="577">
        <f>IFERROR(Y293/H293,"0")+IFERROR(Y294/H294,"0")+IFERROR(Y295/H295,"0")+IFERROR(Y296/H296,"0")+IFERROR(Y297/H297,"0")+IFERROR(Y298/H298,"0")</f>
        <v>18</v>
      </c>
      <c r="Z299" s="577">
        <f>IFERROR(IF(Z293="",0,Z293),"0")+IFERROR(IF(Z294="",0,Z294),"0")+IFERROR(IF(Z295="",0,Z295),"0")+IFERROR(IF(Z296="",0,Z296),"0")+IFERROR(IF(Z297="",0,Z297),"0")+IFERROR(IF(Z298="",0,Z298),"0")</f>
        <v>0.34164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182.4</v>
      </c>
      <c r="Y300" s="577">
        <f>IFERROR(SUM(Y293:Y298),"0")</f>
        <v>194.4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50</v>
      </c>
      <c r="Y302" s="576">
        <f t="shared" ref="Y302:Y308" si="47">IFERROR(IF(X302="",0,CEILING((X302/$H302),1)*$H302),"")</f>
        <v>50.400000000000006</v>
      </c>
      <c r="Z302" s="36">
        <f>IFERROR(IF(Y302=0,"",ROUNDUP(Y302/H302,0)*0.00902),"")</f>
        <v>0.10824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53.214285714285715</v>
      </c>
      <c r="BN302" s="64">
        <f t="shared" ref="BN302:BN308" si="49">IFERROR(Y302*I302/H302,"0")</f>
        <v>53.64</v>
      </c>
      <c r="BO302" s="64">
        <f t="shared" ref="BO302:BO308" si="50">IFERROR(1/J302*(X302/H302),"0")</f>
        <v>9.0187590187590191E-2</v>
      </c>
      <c r="BP302" s="64">
        <f t="shared" ref="BP302:BP308" si="51">IFERROR(1/J302*(Y302/H302),"0")</f>
        <v>9.0909090909090912E-2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50</v>
      </c>
      <c r="Y303" s="576">
        <f t="shared" si="47"/>
        <v>50.400000000000006</v>
      </c>
      <c r="Z303" s="36">
        <f>IFERROR(IF(Y303=0,"",ROUNDUP(Y303/H303,0)*0.00902),"")</f>
        <v>0.10824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53.214285714285715</v>
      </c>
      <c r="BN303" s="64">
        <f t="shared" si="49"/>
        <v>53.64</v>
      </c>
      <c r="BO303" s="64">
        <f t="shared" si="50"/>
        <v>9.0187590187590191E-2</v>
      </c>
      <c r="BP303" s="64">
        <f t="shared" si="51"/>
        <v>9.0909090909090912E-2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23.80952380952381</v>
      </c>
      <c r="Y309" s="577">
        <f>IFERROR(Y302/H302,"0")+IFERROR(Y303/H303,"0")+IFERROR(Y304/H304,"0")+IFERROR(Y305/H305,"0")+IFERROR(Y306/H306,"0")+IFERROR(Y307/H307,"0")+IFERROR(Y308/H308,"0")</f>
        <v>24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0.21648000000000001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100</v>
      </c>
      <c r="Y310" s="577">
        <f>IFERROR(SUM(Y302:Y308),"0")</f>
        <v>100.80000000000001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2000</v>
      </c>
      <c r="Y312" s="576">
        <f>IFERROR(IF(X312="",0,CEILING((X312/$H312),1)*$H312),"")</f>
        <v>2004.6</v>
      </c>
      <c r="Z312" s="36">
        <f>IFERROR(IF(Y312=0,"",ROUNDUP(Y312/H312,0)*0.01898),"")</f>
        <v>4.8778600000000001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2131.5384615384614</v>
      </c>
      <c r="BN312" s="64">
        <f>IFERROR(Y312*I312/H312,"0")</f>
        <v>2136.4409999999998</v>
      </c>
      <c r="BO312" s="64">
        <f>IFERROR(1/J312*(X312/H312),"0")</f>
        <v>4.0064102564102564</v>
      </c>
      <c r="BP312" s="64">
        <f>IFERROR(1/J312*(Y312/H312),"0")</f>
        <v>4.015625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9</v>
      </c>
      <c r="Y315" s="576">
        <f>IFERROR(IF(X315="",0,CEILING((X315/$H315),1)*$H315),"")</f>
        <v>9</v>
      </c>
      <c r="Z315" s="36">
        <f>IFERROR(IF(Y315=0,"",ROUNDUP(Y315/H315,0)*0.00651),"")</f>
        <v>1.9529999999999999E-2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9.7379999999999995</v>
      </c>
      <c r="BN315" s="64">
        <f>IFERROR(Y315*I315/H315,"0")</f>
        <v>9.7379999999999995</v>
      </c>
      <c r="BO315" s="64">
        <f>IFERROR(1/J315*(X315/H315),"0")</f>
        <v>1.6483516483516484E-2</v>
      </c>
      <c r="BP315" s="64">
        <f>IFERROR(1/J315*(Y315/H315),"0")</f>
        <v>1.6483516483516484E-2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259.41025641025641</v>
      </c>
      <c r="Y317" s="577">
        <f>IFERROR(Y312/H312,"0")+IFERROR(Y313/H313,"0")+IFERROR(Y314/H314,"0")+IFERROR(Y315/H315,"0")+IFERROR(Y316/H316,"0")</f>
        <v>260</v>
      </c>
      <c r="Z317" s="577">
        <f>IFERROR(IF(Z312="",0,Z312),"0")+IFERROR(IF(Z313="",0,Z313),"0")+IFERROR(IF(Z314="",0,Z314),"0")+IFERROR(IF(Z315="",0,Z315),"0")+IFERROR(IF(Z316="",0,Z316),"0")</f>
        <v>4.8973899999999997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2009</v>
      </c>
      <c r="Y318" s="577">
        <f>IFERROR(SUM(Y312:Y316),"0")</f>
        <v>2013.6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24.3</v>
      </c>
      <c r="Y341" s="576">
        <f>IFERROR(IF(X341="",0,CEILING((X341/$H341),1)*$H341),"")</f>
        <v>24.299999999999997</v>
      </c>
      <c r="Z341" s="36">
        <f>IFERROR(IF(Y341=0,"",ROUNDUP(Y341/H341,0)*0.01898),"")</f>
        <v>5.6940000000000004E-2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25.856999999999999</v>
      </c>
      <c r="BN341" s="64">
        <f>IFERROR(Y341*I341/H341,"0")</f>
        <v>25.856999999999996</v>
      </c>
      <c r="BO341" s="64">
        <f>IFERROR(1/J341*(X341/H341),"0")</f>
        <v>4.6875E-2</v>
      </c>
      <c r="BP341" s="64">
        <f>IFERROR(1/J341*(Y341/H341),"0")</f>
        <v>4.6875E-2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3</v>
      </c>
      <c r="Y344" s="577">
        <f>IFERROR(Y341/H341,"0")+IFERROR(Y342/H342,"0")+IFERROR(Y343/H343,"0")</f>
        <v>3</v>
      </c>
      <c r="Z344" s="577">
        <f>IFERROR(IF(Z341="",0,Z341),"0")+IFERROR(IF(Z342="",0,Z342),"0")+IFERROR(IF(Z343="",0,Z343),"0")</f>
        <v>5.6940000000000004E-2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24.3</v>
      </c>
      <c r="Y345" s="577">
        <f>IFERROR(SUM(Y341:Y343),"0")</f>
        <v>24.299999999999997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100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103.2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0.1388888888888889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100</v>
      </c>
      <c r="Y350" s="576">
        <f t="shared" si="52"/>
        <v>105</v>
      </c>
      <c r="Z350" s="36">
        <f>IFERROR(IF(Y350=0,"",ROUNDUP(Y350/H350,0)*0.02175),"")</f>
        <v>0.15225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103.2</v>
      </c>
      <c r="BN350" s="64">
        <f t="shared" si="54"/>
        <v>108.36</v>
      </c>
      <c r="BO350" s="64">
        <f t="shared" si="55"/>
        <v>0.1388888888888889</v>
      </c>
      <c r="BP350" s="64">
        <f t="shared" si="56"/>
        <v>0.14583333333333331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1440</v>
      </c>
      <c r="Y352" s="576">
        <f t="shared" si="52"/>
        <v>1440</v>
      </c>
      <c r="Z352" s="36">
        <f>IFERROR(IF(Y352=0,"",ROUNDUP(Y352/H352,0)*0.02175),"")</f>
        <v>2.0880000000000001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1486.0800000000002</v>
      </c>
      <c r="BN352" s="64">
        <f t="shared" si="54"/>
        <v>1486.0800000000002</v>
      </c>
      <c r="BO352" s="64">
        <f t="shared" si="55"/>
        <v>2</v>
      </c>
      <c r="BP352" s="64">
        <f t="shared" si="56"/>
        <v>2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109.33333333333333</v>
      </c>
      <c r="Y356" s="577">
        <f>IFERROR(Y349/H349,"0")+IFERROR(Y350/H350,"0")+IFERROR(Y351/H351,"0")+IFERROR(Y352/H352,"0")+IFERROR(Y353/H353,"0")+IFERROR(Y354/H354,"0")+IFERROR(Y355/H355,"0")</f>
        <v>110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2.3925000000000001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1640</v>
      </c>
      <c r="Y357" s="577">
        <f>IFERROR(SUM(Y349:Y355),"0")</f>
        <v>1650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1440</v>
      </c>
      <c r="Y359" s="576">
        <f>IFERROR(IF(X359="",0,CEILING((X359/$H359),1)*$H359),"")</f>
        <v>1440</v>
      </c>
      <c r="Z359" s="36">
        <f>IFERROR(IF(Y359=0,"",ROUNDUP(Y359/H359,0)*0.02175),"")</f>
        <v>2.0880000000000001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1486.0800000000002</v>
      </c>
      <c r="BN359" s="64">
        <f>IFERROR(Y359*I359/H359,"0")</f>
        <v>1486.0800000000002</v>
      </c>
      <c r="BO359" s="64">
        <f>IFERROR(1/J359*(X359/H359),"0")</f>
        <v>2</v>
      </c>
      <c r="BP359" s="64">
        <f>IFERROR(1/J359*(Y359/H359),"0")</f>
        <v>2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96</v>
      </c>
      <c r="Y361" s="577">
        <f>IFERROR(Y359/H359,"0")+IFERROR(Y360/H360,"0")</f>
        <v>96</v>
      </c>
      <c r="Z361" s="577">
        <f>IFERROR(IF(Z359="",0,Z359),"0")+IFERROR(IF(Z360="",0,Z360),"0")</f>
        <v>2.0880000000000001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1440</v>
      </c>
      <c r="Y362" s="577">
        <f>IFERROR(SUM(Y359:Y360),"0")</f>
        <v>1440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200</v>
      </c>
      <c r="Y443" s="576">
        <f t="shared" si="63"/>
        <v>200.64000000000001</v>
      </c>
      <c r="Z443" s="36">
        <f t="shared" si="64"/>
        <v>0.45448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213.63636363636363</v>
      </c>
      <c r="BN443" s="64">
        <f t="shared" si="66"/>
        <v>214.32</v>
      </c>
      <c r="BO443" s="64">
        <f t="shared" si="67"/>
        <v>0.36421911421911418</v>
      </c>
      <c r="BP443" s="64">
        <f t="shared" si="68"/>
        <v>0.36538461538461542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37.878787878787875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38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0.45448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200</v>
      </c>
      <c r="Y453" s="577">
        <f>IFERROR(SUM(Y439:Y451),"0")</f>
        <v>200.64000000000001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50</v>
      </c>
      <c r="Y462" s="576">
        <f t="shared" si="69"/>
        <v>52.800000000000004</v>
      </c>
      <c r="Z462" s="36">
        <f>IFERROR(IF(Y462=0,"",ROUNDUP(Y462/H462,0)*0.01196),"")</f>
        <v>0.1196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53.409090909090907</v>
      </c>
      <c r="BN462" s="64">
        <f t="shared" si="71"/>
        <v>56.400000000000006</v>
      </c>
      <c r="BO462" s="64">
        <f t="shared" si="72"/>
        <v>9.1054778554778545E-2</v>
      </c>
      <c r="BP462" s="64">
        <f t="shared" si="73"/>
        <v>9.6153846153846159E-2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50</v>
      </c>
      <c r="Y463" s="576">
        <f t="shared" si="69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53.409090909090907</v>
      </c>
      <c r="BN463" s="64">
        <f t="shared" si="71"/>
        <v>56.400000000000006</v>
      </c>
      <c r="BO463" s="64">
        <f t="shared" si="72"/>
        <v>9.1054778554778545E-2</v>
      </c>
      <c r="BP463" s="64">
        <f t="shared" si="73"/>
        <v>9.6153846153846159E-2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28.409090909090907</v>
      </c>
      <c r="Y468" s="577">
        <f>IFERROR(Y461/H461,"0")+IFERROR(Y462/H462,"0")+IFERROR(Y463/H463,"0")+IFERROR(Y464/H464,"0")+IFERROR(Y465/H465,"0")+IFERROR(Y466/H466,"0")+IFERROR(Y467/H467,"0")</f>
        <v>30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0.35880000000000001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150</v>
      </c>
      <c r="Y469" s="577">
        <f>IFERROR(SUM(Y461:Y467),"0")</f>
        <v>158.4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50</v>
      </c>
      <c r="Y496" s="576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53.214285714285715</v>
      </c>
      <c r="BN496" s="64">
        <f>IFERROR(Y496*I496/H496,"0")</f>
        <v>53.64</v>
      </c>
      <c r="BO496" s="64">
        <f>IFERROR(1/J496*(X496/H496),"0")</f>
        <v>9.0187590187590191E-2</v>
      </c>
      <c r="BP496" s="64">
        <f>IFERROR(1/J496*(Y496/H496),"0")</f>
        <v>9.0909090909090912E-2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150</v>
      </c>
      <c r="Y497" s="576">
        <f>IFERROR(IF(X497="",0,CEILING((X497/$H497),1)*$H497),"")</f>
        <v>151.20000000000002</v>
      </c>
      <c r="Z497" s="36">
        <f>IFERROR(IF(Y497=0,"",ROUNDUP(Y497/H497,0)*0.00902),"")</f>
        <v>0.32472000000000001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159.64285714285714</v>
      </c>
      <c r="BN497" s="64">
        <f>IFERROR(Y497*I497/H497,"0")</f>
        <v>160.91999999999999</v>
      </c>
      <c r="BO497" s="64">
        <f>IFERROR(1/J497*(X497/H497),"0")</f>
        <v>0.27056277056277056</v>
      </c>
      <c r="BP497" s="64">
        <f>IFERROR(1/J497*(Y497/H497),"0")</f>
        <v>0.27272727272727271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47.61904761904762</v>
      </c>
      <c r="Y498" s="577">
        <f>IFERROR(Y496/H496,"0")+IFERROR(Y497/H497,"0")</f>
        <v>48</v>
      </c>
      <c r="Z498" s="577">
        <f>IFERROR(IF(Z496="",0,Z496),"0")+IFERROR(IF(Z497="",0,Z497),"0")</f>
        <v>0.43296000000000001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200</v>
      </c>
      <c r="Y499" s="577">
        <f>IFERROR(SUM(Y496:Y497),"0")</f>
        <v>201.60000000000002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7990.8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8060.76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8364.8298828948828</v>
      </c>
      <c r="Y518" s="577">
        <f>IFERROR(SUM(BN22:BN514),"0")</f>
        <v>8438.2199999999975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13</v>
      </c>
      <c r="Y519" s="38">
        <f>ROUNDUP(SUM(BP22:BP514),0)</f>
        <v>14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8689.8298828948828</v>
      </c>
      <c r="Y520" s="577">
        <f>GrossWeightTotalR+PalletQtyTotalR*25</f>
        <v>8788.2199999999975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884.10313760313761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892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15.099030000000001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64.800000000000011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1515.6000000000001</v>
      </c>
      <c r="E527" s="46">
        <f>IFERROR(Y90*1,"0")+IFERROR(Y91*1,"0")+IFERROR(Y92*1,"0")+IFERROR(Y96*1,"0")+IFERROR(Y97*1,"0")+IFERROR(Y98*1,"0")+IFERROR(Y99*1,"0")+IFERROR(Y100*1,"0")+IFERROR(Y101*1,"0")</f>
        <v>130.5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64.8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44.4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48.600000000000009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108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2308.8000000000002</v>
      </c>
      <c r="S527" s="46">
        <f>IFERROR(Y341*1,"0")+IFERROR(Y342*1,"0")+IFERROR(Y343*1,"0")</f>
        <v>24.299999999999997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3090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459.36000000000007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201.60000000000002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