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28498802-5F13-4BE4-9AED-CA4E458D9C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Y515" i="1"/>
  <c r="X515" i="1"/>
  <c r="BP514" i="1"/>
  <c r="BO514" i="1"/>
  <c r="BN514" i="1"/>
  <c r="BM514" i="1"/>
  <c r="Z514" i="1"/>
  <c r="Z515" i="1" s="1"/>
  <c r="Y514" i="1"/>
  <c r="AB527" i="1" s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Y478" i="1"/>
  <c r="X478" i="1"/>
  <c r="BP477" i="1"/>
  <c r="BO477" i="1"/>
  <c r="BN477" i="1"/>
  <c r="BM477" i="1"/>
  <c r="Z477" i="1"/>
  <c r="Z478" i="1" s="1"/>
  <c r="Y477" i="1"/>
  <c r="Y479" i="1" s="1"/>
  <c r="P477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Y475" i="1" s="1"/>
  <c r="P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9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BP455" i="1"/>
  <c r="BO455" i="1"/>
  <c r="BN455" i="1"/>
  <c r="BM455" i="1"/>
  <c r="Z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527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Y424" i="1" s="1"/>
  <c r="P420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2" i="1"/>
  <c r="Y391" i="1"/>
  <c r="X391" i="1"/>
  <c r="BP390" i="1"/>
  <c r="BO390" i="1"/>
  <c r="BN390" i="1"/>
  <c r="BM390" i="1"/>
  <c r="Z390" i="1"/>
  <c r="Z391" i="1" s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1" i="1" s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8" i="1" s="1"/>
  <c r="P312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10" i="1" s="1"/>
  <c r="P302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O527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527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527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2" i="1" s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Y240" i="1" s="1"/>
  <c r="P238" i="1"/>
  <c r="BP237" i="1"/>
  <c r="BO237" i="1"/>
  <c r="BN237" i="1"/>
  <c r="BM237" i="1"/>
  <c r="Z237" i="1"/>
  <c r="Y237" i="1"/>
  <c r="Y239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4" i="1" s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27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Z174" i="1" s="1"/>
  <c r="BN166" i="1"/>
  <c r="BP166" i="1"/>
  <c r="Z168" i="1"/>
  <c r="BN168" i="1"/>
  <c r="Z170" i="1"/>
  <c r="BN170" i="1"/>
  <c r="Z172" i="1"/>
  <c r="BN172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27" i="1"/>
  <c r="Z228" i="1"/>
  <c r="Z234" i="1" s="1"/>
  <c r="BN228" i="1"/>
  <c r="BP228" i="1"/>
  <c r="Z230" i="1"/>
  <c r="BN230" i="1"/>
  <c r="Z232" i="1"/>
  <c r="BN232" i="1"/>
  <c r="Y235" i="1"/>
  <c r="Z238" i="1"/>
  <c r="Z239" i="1" s="1"/>
  <c r="BN238" i="1"/>
  <c r="BP238" i="1"/>
  <c r="Z242" i="1"/>
  <c r="Z243" i="1" s="1"/>
  <c r="BN242" i="1"/>
  <c r="BP242" i="1"/>
  <c r="Y243" i="1"/>
  <c r="Z246" i="1"/>
  <c r="Z251" i="1" s="1"/>
  <c r="BN246" i="1"/>
  <c r="BP246" i="1"/>
  <c r="Z248" i="1"/>
  <c r="BN248" i="1"/>
  <c r="Z250" i="1"/>
  <c r="BN250" i="1"/>
  <c r="Y251" i="1"/>
  <c r="Z255" i="1"/>
  <c r="Z260" i="1" s="1"/>
  <c r="BN255" i="1"/>
  <c r="BP255" i="1"/>
  <c r="Z257" i="1"/>
  <c r="BN257" i="1"/>
  <c r="Z259" i="1"/>
  <c r="BN259" i="1"/>
  <c r="Y260" i="1"/>
  <c r="Z264" i="1"/>
  <c r="Z268" i="1" s="1"/>
  <c r="BN264" i="1"/>
  <c r="BP264" i="1"/>
  <c r="Z266" i="1"/>
  <c r="BN266" i="1"/>
  <c r="Z267" i="1"/>
  <c r="BN267" i="1"/>
  <c r="Y268" i="1"/>
  <c r="Z272" i="1"/>
  <c r="Z275" i="1" s="1"/>
  <c r="BN272" i="1"/>
  <c r="BP272" i="1"/>
  <c r="Z274" i="1"/>
  <c r="BN274" i="1"/>
  <c r="Y275" i="1"/>
  <c r="Z279" i="1"/>
  <c r="Z280" i="1" s="1"/>
  <c r="BN279" i="1"/>
  <c r="BP279" i="1"/>
  <c r="Y280" i="1"/>
  <c r="Z283" i="1"/>
  <c r="Z284" i="1" s="1"/>
  <c r="BN283" i="1"/>
  <c r="BP283" i="1"/>
  <c r="Y284" i="1"/>
  <c r="F9" i="1"/>
  <c r="J9" i="1"/>
  <c r="Y24" i="1"/>
  <c r="Y59" i="1"/>
  <c r="Y94" i="1"/>
  <c r="Y110" i="1"/>
  <c r="Y135" i="1"/>
  <c r="Y261" i="1"/>
  <c r="Y269" i="1"/>
  <c r="Y276" i="1"/>
  <c r="Y281" i="1"/>
  <c r="Y290" i="1"/>
  <c r="R527" i="1"/>
  <c r="Z294" i="1"/>
  <c r="Z299" i="1" s="1"/>
  <c r="BN294" i="1"/>
  <c r="Z296" i="1"/>
  <c r="BN296" i="1"/>
  <c r="Z298" i="1"/>
  <c r="BN298" i="1"/>
  <c r="Y299" i="1"/>
  <c r="Z302" i="1"/>
  <c r="BN302" i="1"/>
  <c r="BP302" i="1"/>
  <c r="Z304" i="1"/>
  <c r="BN304" i="1"/>
  <c r="Z306" i="1"/>
  <c r="BN306" i="1"/>
  <c r="Z308" i="1"/>
  <c r="BN308" i="1"/>
  <c r="Y309" i="1"/>
  <c r="Z312" i="1"/>
  <c r="BN312" i="1"/>
  <c r="BP312" i="1"/>
  <c r="Z314" i="1"/>
  <c r="BN314" i="1"/>
  <c r="Z316" i="1"/>
  <c r="BN316" i="1"/>
  <c r="Y317" i="1"/>
  <c r="Z320" i="1"/>
  <c r="BN320" i="1"/>
  <c r="BP320" i="1"/>
  <c r="Z322" i="1"/>
  <c r="BN322" i="1"/>
  <c r="Y323" i="1"/>
  <c r="Z329" i="1"/>
  <c r="Z331" i="1" s="1"/>
  <c r="BN329" i="1"/>
  <c r="Y332" i="1"/>
  <c r="Z335" i="1"/>
  <c r="Z337" i="1" s="1"/>
  <c r="BN335" i="1"/>
  <c r="BP335" i="1"/>
  <c r="S527" i="1"/>
  <c r="Z342" i="1"/>
  <c r="Z344" i="1" s="1"/>
  <c r="BN342" i="1"/>
  <c r="Y345" i="1"/>
  <c r="T527" i="1"/>
  <c r="Z350" i="1"/>
  <c r="Z356" i="1" s="1"/>
  <c r="BN350" i="1"/>
  <c r="Z352" i="1"/>
  <c r="BN352" i="1"/>
  <c r="Z354" i="1"/>
  <c r="BN354" i="1"/>
  <c r="Y357" i="1"/>
  <c r="Z360" i="1"/>
  <c r="Z361" i="1" s="1"/>
  <c r="BN360" i="1"/>
  <c r="BP360" i="1"/>
  <c r="Z364" i="1"/>
  <c r="Z366" i="1" s="1"/>
  <c r="BN364" i="1"/>
  <c r="BP364" i="1"/>
  <c r="Y367" i="1"/>
  <c r="U527" i="1"/>
  <c r="Z375" i="1"/>
  <c r="Z378" i="1" s="1"/>
  <c r="BN375" i="1"/>
  <c r="Z377" i="1"/>
  <c r="BN377" i="1"/>
  <c r="Y378" i="1"/>
  <c r="Z381" i="1"/>
  <c r="Z382" i="1" s="1"/>
  <c r="BN381" i="1"/>
  <c r="BP381" i="1"/>
  <c r="Y382" i="1"/>
  <c r="Z385" i="1"/>
  <c r="Z387" i="1" s="1"/>
  <c r="BN385" i="1"/>
  <c r="BP385" i="1"/>
  <c r="Y388" i="1"/>
  <c r="V527" i="1"/>
  <c r="Z397" i="1"/>
  <c r="Z406" i="1" s="1"/>
  <c r="BN397" i="1"/>
  <c r="Z399" i="1"/>
  <c r="BN399" i="1"/>
  <c r="Z401" i="1"/>
  <c r="BN401" i="1"/>
  <c r="Z403" i="1"/>
  <c r="BN403" i="1"/>
  <c r="Z405" i="1"/>
  <c r="BN405" i="1"/>
  <c r="Y406" i="1"/>
  <c r="Z409" i="1"/>
  <c r="Z411" i="1" s="1"/>
  <c r="BN409" i="1"/>
  <c r="BP409" i="1"/>
  <c r="Y412" i="1"/>
  <c r="W527" i="1"/>
  <c r="Z416" i="1"/>
  <c r="Z417" i="1" s="1"/>
  <c r="BN416" i="1"/>
  <c r="Y417" i="1"/>
  <c r="Z420" i="1"/>
  <c r="Z424" i="1" s="1"/>
  <c r="BN420" i="1"/>
  <c r="BP420" i="1"/>
  <c r="Z422" i="1"/>
  <c r="BN422" i="1"/>
  <c r="Y425" i="1"/>
  <c r="Y430" i="1"/>
  <c r="Y435" i="1"/>
  <c r="Z527" i="1"/>
  <c r="Y453" i="1"/>
  <c r="Z440" i="1"/>
  <c r="Z452" i="1" s="1"/>
  <c r="BN440" i="1"/>
  <c r="Z442" i="1"/>
  <c r="BN442" i="1"/>
  <c r="Z444" i="1"/>
  <c r="BN444" i="1"/>
  <c r="Z446" i="1"/>
  <c r="BN446" i="1"/>
  <c r="BP450" i="1"/>
  <c r="BN450" i="1"/>
  <c r="Z450" i="1"/>
  <c r="Y459" i="1"/>
  <c r="BP462" i="1"/>
  <c r="BN462" i="1"/>
  <c r="Z462" i="1"/>
  <c r="BP466" i="1"/>
  <c r="BN466" i="1"/>
  <c r="Z466" i="1"/>
  <c r="AA527" i="1"/>
  <c r="Y486" i="1"/>
  <c r="BP483" i="1"/>
  <c r="BN483" i="1"/>
  <c r="Z483" i="1"/>
  <c r="BP485" i="1"/>
  <c r="BN485" i="1"/>
  <c r="Z485" i="1"/>
  <c r="Y487" i="1"/>
  <c r="Y498" i="1"/>
  <c r="BP496" i="1"/>
  <c r="BN496" i="1"/>
  <c r="Z496" i="1"/>
  <c r="BP507" i="1"/>
  <c r="BN507" i="1"/>
  <c r="Z507" i="1"/>
  <c r="BP509" i="1"/>
  <c r="BN509" i="1"/>
  <c r="Z509" i="1"/>
  <c r="Y511" i="1"/>
  <c r="Y300" i="1"/>
  <c r="Y344" i="1"/>
  <c r="Y356" i="1"/>
  <c r="Y379" i="1"/>
  <c r="Y407" i="1"/>
  <c r="Y418" i="1"/>
  <c r="BP448" i="1"/>
  <c r="BN448" i="1"/>
  <c r="Z448" i="1"/>
  <c r="Y452" i="1"/>
  <c r="Z458" i="1"/>
  <c r="BP456" i="1"/>
  <c r="BN456" i="1"/>
  <c r="Z456" i="1"/>
  <c r="BP464" i="1"/>
  <c r="BN464" i="1"/>
  <c r="Z464" i="1"/>
  <c r="Z468" i="1" s="1"/>
  <c r="Y468" i="1"/>
  <c r="Z474" i="1"/>
  <c r="BP472" i="1"/>
  <c r="BN472" i="1"/>
  <c r="Z472" i="1"/>
  <c r="BP484" i="1"/>
  <c r="BN484" i="1"/>
  <c r="Z484" i="1"/>
  <c r="BP497" i="1"/>
  <c r="BN497" i="1"/>
  <c r="Z497" i="1"/>
  <c r="Y499" i="1"/>
  <c r="Y510" i="1"/>
  <c r="BP506" i="1"/>
  <c r="BN506" i="1"/>
  <c r="Z506" i="1"/>
  <c r="Z510" i="1" s="1"/>
  <c r="BP508" i="1"/>
  <c r="BN508" i="1"/>
  <c r="Z508" i="1"/>
  <c r="Y516" i="1"/>
  <c r="Y519" i="1" l="1"/>
  <c r="Z498" i="1"/>
  <c r="Z486" i="1"/>
  <c r="Z323" i="1"/>
  <c r="Z317" i="1"/>
  <c r="Z309" i="1"/>
  <c r="Y517" i="1"/>
  <c r="Z110" i="1"/>
  <c r="Z81" i="1"/>
  <c r="Z72" i="1"/>
  <c r="Z32" i="1"/>
  <c r="Z522" i="1" s="1"/>
  <c r="Y521" i="1"/>
  <c r="Y518" i="1"/>
  <c r="Y520" i="1" s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<sst xmlns="http://schemas.openxmlformats.org/spreadsheetml/2006/main" count="2313" uniqueCount="819">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</sst>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499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78</v>
      </c>
      <c r="Y41" s="576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81.141666666666652</v>
      </c>
      <c r="BN41" s="64">
        <f>IFERROR(Y41*I41/H41,"0")</f>
        <v>89.88</v>
      </c>
      <c r="BO41" s="64">
        <f>IFERROR(1/J41*(X41/H41),"0")</f>
        <v>0.11284722222222221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187</v>
      </c>
      <c r="Y43" s="576">
        <f>IFERROR(IF(X43="",0,CEILING((X43/$H43),1)*$H43),"")</f>
        <v>188</v>
      </c>
      <c r="Z43" s="36">
        <f>IFERROR(IF(Y43=0,"",ROUNDUP(Y43/H43,0)*0.00902),"")</f>
        <v>0.42393999999999998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196.8175</v>
      </c>
      <c r="BN43" s="64">
        <f>IFERROR(Y43*I43/H43,"0")</f>
        <v>197.87</v>
      </c>
      <c r="BO43" s="64">
        <f>IFERROR(1/J43*(X43/H43),"0")</f>
        <v>0.35416666666666669</v>
      </c>
      <c r="BP43" s="64">
        <f>IFERROR(1/J43*(Y43/H43),"0")</f>
        <v>0.35606060606060608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53.972222222222221</v>
      </c>
      <c r="Y45" s="577">
        <f>IFERROR(Y41/H41,"0")+IFERROR(Y42/H42,"0")+IFERROR(Y43/H43,"0")+IFERROR(Y44/H44,"0")</f>
        <v>55</v>
      </c>
      <c r="Z45" s="577">
        <f>IFERROR(IF(Z41="",0,Z41),"0")+IFERROR(IF(Z42="",0,Z42),"0")+IFERROR(IF(Z43="",0,Z43),"0")+IFERROR(IF(Z44="",0,Z44),"0")</f>
        <v>0.57577999999999996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265</v>
      </c>
      <c r="Y46" s="577">
        <f>IFERROR(SUM(Y41:Y44),"0")</f>
        <v>274.39999999999998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30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179</v>
      </c>
      <c r="Y58" s="576">
        <f t="shared" si="6"/>
        <v>180</v>
      </c>
      <c r="Z58" s="36">
        <f>IFERROR(IF(Y58=0,"",ROUNDUP(Y58/H58,0)*0.00902),"")</f>
        <v>0.36080000000000001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187.35333333333335</v>
      </c>
      <c r="BN58" s="64">
        <f t="shared" si="8"/>
        <v>188.39999999999998</v>
      </c>
      <c r="BO58" s="64">
        <f t="shared" si="9"/>
        <v>0.30134680134680136</v>
      </c>
      <c r="BP58" s="64">
        <f t="shared" si="10"/>
        <v>0.30303030303030304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42.555555555555557</v>
      </c>
      <c r="Y59" s="577">
        <f>IFERROR(Y53/H53,"0")+IFERROR(Y54/H54,"0")+IFERROR(Y55/H55,"0")+IFERROR(Y56/H56,"0")+IFERROR(Y57/H57,"0")+IFERROR(Y58/H58,"0")</f>
        <v>43</v>
      </c>
      <c r="Z59" s="577">
        <f>IFERROR(IF(Z53="",0,Z53),"0")+IFERROR(IF(Z54="",0,Z54),"0")+IFERROR(IF(Z55="",0,Z55),"0")+IFERROR(IF(Z56="",0,Z56),"0")+IFERROR(IF(Z57="",0,Z57),"0")+IFERROR(IF(Z58="",0,Z58),"0")</f>
        <v>0.41774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209</v>
      </c>
      <c r="Y60" s="577">
        <f>IFERROR(SUM(Y53:Y58),"0")</f>
        <v>212.4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350</v>
      </c>
      <c r="Y62" s="576">
        <f>IFERROR(IF(X62="",0,CEILING((X62/$H62),1)*$H62),"")</f>
        <v>356.40000000000003</v>
      </c>
      <c r="Z62" s="36">
        <f>IFERROR(IF(Y62=0,"",ROUNDUP(Y62/H62,0)*0.01898),"")</f>
        <v>0.62634000000000001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364.09722222222217</v>
      </c>
      <c r="BN62" s="64">
        <f>IFERROR(Y62*I62/H62,"0")</f>
        <v>370.755</v>
      </c>
      <c r="BO62" s="64">
        <f>IFERROR(1/J62*(X62/H62),"0")</f>
        <v>0.5063657407407407</v>
      </c>
      <c r="BP62" s="64">
        <f>IFERROR(1/J62*(Y62/H62),"0")</f>
        <v>0.515625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73</v>
      </c>
      <c r="Y65" s="576">
        <f>IFERROR(IF(X65="",0,CEILING((X65/$H65),1)*$H65),"")</f>
        <v>75.600000000000009</v>
      </c>
      <c r="Z65" s="36">
        <f>IFERROR(IF(Y65=0,"",ROUNDUP(Y65/H65,0)*0.00651),"")</f>
        <v>0.18228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77.86666666666666</v>
      </c>
      <c r="BN65" s="64">
        <f>IFERROR(Y65*I65/H65,"0")</f>
        <v>80.64</v>
      </c>
      <c r="BO65" s="64">
        <f>IFERROR(1/J65*(X65/H65),"0")</f>
        <v>0.14855514855514856</v>
      </c>
      <c r="BP65" s="64">
        <f>IFERROR(1/J65*(Y65/H65),"0")</f>
        <v>0.15384615384615385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59.444444444444443</v>
      </c>
      <c r="Y66" s="577">
        <f>IFERROR(Y62/H62,"0")+IFERROR(Y63/H63,"0")+IFERROR(Y64/H64,"0")+IFERROR(Y65/H65,"0")</f>
        <v>61</v>
      </c>
      <c r="Z66" s="577">
        <f>IFERROR(IF(Z62="",0,Z62),"0")+IFERROR(IF(Z63="",0,Z63),"0")+IFERROR(IF(Z64="",0,Z64),"0")+IFERROR(IF(Z65="",0,Z65),"0")</f>
        <v>0.80862000000000001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423</v>
      </c>
      <c r="Y67" s="577">
        <f>IFERROR(SUM(Y62:Y65),"0")</f>
        <v>432.00000000000006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131</v>
      </c>
      <c r="Y92" s="576">
        <f>IFERROR(IF(X92="",0,CEILING((X92/$H92),1)*$H92),"")</f>
        <v>135</v>
      </c>
      <c r="Z92" s="36">
        <f>IFERROR(IF(Y92=0,"",ROUNDUP(Y92/H92,0)*0.00902),"")</f>
        <v>0.27060000000000001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137.11333333333334</v>
      </c>
      <c r="BN92" s="64">
        <f>IFERROR(Y92*I92/H92,"0")</f>
        <v>141.30000000000001</v>
      </c>
      <c r="BO92" s="64">
        <f>IFERROR(1/J92*(X92/H92),"0")</f>
        <v>0.22053872053872053</v>
      </c>
      <c r="BP92" s="64">
        <f>IFERROR(1/J92*(Y92/H92),"0")</f>
        <v>0.22727272727272729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29.111111111111111</v>
      </c>
      <c r="Y93" s="577">
        <f>IFERROR(Y90/H90,"0")+IFERROR(Y91/H91,"0")+IFERROR(Y92/H92,"0")</f>
        <v>30</v>
      </c>
      <c r="Z93" s="577">
        <f>IFERROR(IF(Z90="",0,Z90),"0")+IFERROR(IF(Z91="",0,Z91),"0")+IFERROR(IF(Z92="",0,Z92),"0")</f>
        <v>0.27060000000000001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131</v>
      </c>
      <c r="Y94" s="577">
        <f>IFERROR(SUM(Y90:Y92),"0")</f>
        <v>135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39</v>
      </c>
      <c r="Y96" s="576">
        <f t="shared" ref="Y96:Y101" si="16">IFERROR(IF(X96="",0,CEILING((X96/$H96),1)*$H96),"")</f>
        <v>40.5</v>
      </c>
      <c r="Z96" s="36">
        <f>IFERROR(IF(Y96=0,"",ROUNDUP(Y96/H96,0)*0.01898),"")</f>
        <v>9.4899999999999998E-2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41.498888888888885</v>
      </c>
      <c r="BN96" s="64">
        <f t="shared" ref="BN96:BN101" si="18">IFERROR(Y96*I96/H96,"0")</f>
        <v>43.095000000000006</v>
      </c>
      <c r="BO96" s="64">
        <f t="shared" ref="BO96:BO101" si="19">IFERROR(1/J96*(X96/H96),"0")</f>
        <v>7.5231481481481483E-2</v>
      </c>
      <c r="BP96" s="64">
        <f t="shared" ref="BP96:BP101" si="20">IFERROR(1/J96*(Y96/H96),"0")</f>
        <v>7.8125E-2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130</v>
      </c>
      <c r="Y100" s="576">
        <f t="shared" si="16"/>
        <v>132.30000000000001</v>
      </c>
      <c r="Z100" s="36">
        <f>IFERROR(IF(Y100=0,"",ROUNDUP(Y100/H100,0)*0.00651),"")</f>
        <v>0.31899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142.13333333333333</v>
      </c>
      <c r="BN100" s="64">
        <f t="shared" si="18"/>
        <v>144.64800000000002</v>
      </c>
      <c r="BO100" s="64">
        <f t="shared" si="19"/>
        <v>0.26455026455026454</v>
      </c>
      <c r="BP100" s="64">
        <f t="shared" si="20"/>
        <v>0.26923076923076927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52.962962962962962</v>
      </c>
      <c r="Y102" s="577">
        <f>IFERROR(Y96/H96,"0")+IFERROR(Y97/H97,"0")+IFERROR(Y98/H98,"0")+IFERROR(Y99/H99,"0")+IFERROR(Y100/H100,"0")+IFERROR(Y101/H101,"0")</f>
        <v>54</v>
      </c>
      <c r="Z102" s="577">
        <f>IFERROR(IF(Z96="",0,Z96),"0")+IFERROR(IF(Z97="",0,Z97),"0")+IFERROR(IF(Z98="",0,Z98),"0")+IFERROR(IF(Z99="",0,Z99),"0")+IFERROR(IF(Z100="",0,Z100),"0")+IFERROR(IF(Z101="",0,Z101),"0")</f>
        <v>0.41388999999999998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169</v>
      </c>
      <c r="Y103" s="577">
        <f>IFERROR(SUM(Y96:Y101),"0")</f>
        <v>172.8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110</v>
      </c>
      <c r="Y108" s="576">
        <f>IFERROR(IF(X108="",0,CEILING((X108/$H108),1)*$H108),"")</f>
        <v>112.5</v>
      </c>
      <c r="Z108" s="36">
        <f>IFERROR(IF(Y108=0,"",ROUNDUP(Y108/H108,0)*0.00902),"")</f>
        <v>0.22550000000000001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115.13333333333334</v>
      </c>
      <c r="BN108" s="64">
        <f>IFERROR(Y108*I108/H108,"0")</f>
        <v>117.75</v>
      </c>
      <c r="BO108" s="64">
        <f>IFERROR(1/J108*(X108/H108),"0")</f>
        <v>0.18518518518518517</v>
      </c>
      <c r="BP108" s="64">
        <f>IFERROR(1/J108*(Y108/H108),"0")</f>
        <v>0.18939393939393939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24.444444444444443</v>
      </c>
      <c r="Y110" s="577">
        <f>IFERROR(Y106/H106,"0")+IFERROR(Y107/H107,"0")+IFERROR(Y108/H108,"0")+IFERROR(Y109/H109,"0")</f>
        <v>25</v>
      </c>
      <c r="Z110" s="577">
        <f>IFERROR(IF(Z106="",0,Z106),"0")+IFERROR(IF(Z107="",0,Z107),"0")+IFERROR(IF(Z108="",0,Z108),"0")+IFERROR(IF(Z109="",0,Z109),"0")</f>
        <v>0.22550000000000001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110</v>
      </c>
      <c r="Y111" s="577">
        <f>IFERROR(SUM(Y106:Y109),"0")</f>
        <v>112.5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5</v>
      </c>
      <c r="Y114" s="576">
        <f>IFERROR(IF(X114="",0,CEILING((X114/$H114),1)*$H114),"")</f>
        <v>7.1999999999999993</v>
      </c>
      <c r="Z114" s="36">
        <f>IFERROR(IF(Y114=0,"",ROUNDUP(Y114/H114,0)*0.00502),"")</f>
        <v>1.506E-2</v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5.2083333333333339</v>
      </c>
      <c r="BN114" s="64">
        <f>IFERROR(Y114*I114/H114,"0")</f>
        <v>7.5</v>
      </c>
      <c r="BO114" s="64">
        <f>IFERROR(1/J114*(X114/H114),"0")</f>
        <v>8.903133903133905E-3</v>
      </c>
      <c r="BP114" s="64">
        <f>IFERROR(1/J114*(Y114/H114),"0")</f>
        <v>1.2820512820512822E-2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2.0833333333333335</v>
      </c>
      <c r="Y116" s="577">
        <f>IFERROR(Y113/H113,"0")+IFERROR(Y114/H114,"0")+IFERROR(Y115/H115,"0")</f>
        <v>3</v>
      </c>
      <c r="Z116" s="577">
        <f>IFERROR(IF(Z113="",0,Z113),"0")+IFERROR(IF(Z114="",0,Z114),"0")+IFERROR(IF(Z115="",0,Z115),"0")</f>
        <v>1.506E-2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5</v>
      </c>
      <c r="Y117" s="577">
        <f>IFERROR(SUM(Y113:Y115),"0")</f>
        <v>7.1999999999999993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90</v>
      </c>
      <c r="Y122" s="576">
        <f>IFERROR(IF(X122="",0,CEILING((X122/$H122),1)*$H122),"")</f>
        <v>91.800000000000011</v>
      </c>
      <c r="Z122" s="36">
        <f>IFERROR(IF(Y122=0,"",ROUNDUP(Y122/H122,0)*0.00651),"")</f>
        <v>0.22134000000000001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98.399999999999991</v>
      </c>
      <c r="BN122" s="64">
        <f>IFERROR(Y122*I122/H122,"0")</f>
        <v>100.36799999999999</v>
      </c>
      <c r="BO122" s="64">
        <f>IFERROR(1/J122*(X122/H122),"0")</f>
        <v>0.18315018315018314</v>
      </c>
      <c r="BP122" s="64">
        <f>IFERROR(1/J122*(Y122/H122),"0")</f>
        <v>0.18681318681318682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33.333333333333329</v>
      </c>
      <c r="Y124" s="577">
        <f>IFERROR(Y119/H119,"0")+IFERROR(Y120/H120,"0")+IFERROR(Y121/H121,"0")+IFERROR(Y122/H122,"0")+IFERROR(Y123/H123,"0")</f>
        <v>34</v>
      </c>
      <c r="Z124" s="577">
        <f>IFERROR(IF(Z119="",0,Z119),"0")+IFERROR(IF(Z120="",0,Z120),"0")+IFERROR(IF(Z121="",0,Z121),"0")+IFERROR(IF(Z122="",0,Z122),"0")+IFERROR(IF(Z123="",0,Z123),"0")</f>
        <v>0.22134000000000001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90</v>
      </c>
      <c r="Y125" s="577">
        <f>IFERROR(SUM(Y119:Y123),"0")</f>
        <v>91.800000000000011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12</v>
      </c>
      <c r="Y144" s="576">
        <f>IFERROR(IF(X144="",0,CEILING((X144/$H144),1)*$H144),"")</f>
        <v>13.200000000000001</v>
      </c>
      <c r="Z144" s="36">
        <f>IFERROR(IF(Y144=0,"",ROUNDUP(Y144/H144,0)*0.00651),"")</f>
        <v>3.2550000000000003E-2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13.218181818181819</v>
      </c>
      <c r="BN144" s="64">
        <f>IFERROR(Y144*I144/H144,"0")</f>
        <v>14.540000000000001</v>
      </c>
      <c r="BO144" s="64">
        <f>IFERROR(1/J144*(X144/H144),"0")</f>
        <v>2.4975024975024976E-2</v>
      </c>
      <c r="BP144" s="64">
        <f>IFERROR(1/J144*(Y144/H144),"0")</f>
        <v>2.7472527472527476E-2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4.545454545454545</v>
      </c>
      <c r="Y145" s="577">
        <f>IFERROR(Y143/H143,"0")+IFERROR(Y144/H144,"0")</f>
        <v>5</v>
      </c>
      <c r="Z145" s="577">
        <f>IFERROR(IF(Z143="",0,Z143),"0")+IFERROR(IF(Z144="",0,Z144),"0")</f>
        <v>3.2550000000000003E-2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12</v>
      </c>
      <c r="Y146" s="577">
        <f>IFERROR(SUM(Y143:Y144),"0")</f>
        <v>13.200000000000001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94</v>
      </c>
      <c r="Y149" s="576">
        <f>IFERROR(IF(X149="",0,CEILING((X149/$H149),1)*$H149),"")</f>
        <v>96</v>
      </c>
      <c r="Z149" s="36">
        <f>IFERROR(IF(Y149=0,"",ROUNDUP(Y149/H149,0)*0.00902),"")</f>
        <v>0.21648000000000001</v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98.935000000000002</v>
      </c>
      <c r="BN149" s="64">
        <f>IFERROR(Y149*I149/H149,"0")</f>
        <v>101.03999999999999</v>
      </c>
      <c r="BO149" s="64">
        <f>IFERROR(1/J149*(X149/H149),"0")</f>
        <v>0.17803030303030304</v>
      </c>
      <c r="BP149" s="64">
        <f>IFERROR(1/J149*(Y149/H149),"0")</f>
        <v>0.18181818181818182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23.5</v>
      </c>
      <c r="Y150" s="577">
        <f>IFERROR(Y149/H149,"0")</f>
        <v>24</v>
      </c>
      <c r="Z150" s="577">
        <f>IFERROR(IF(Z149="",0,Z149),"0")</f>
        <v>0.21648000000000001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94</v>
      </c>
      <c r="Y151" s="577">
        <f>IFERROR(SUM(Y149:Y149),"0")</f>
        <v>96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50</v>
      </c>
      <c r="Y168" s="576">
        <f t="shared" si="21"/>
        <v>50.400000000000006</v>
      </c>
      <c r="Z168" s="36">
        <f>IFERROR(IF(Y168=0,"",ROUNDUP(Y168/H168,0)*0.00502),"")</f>
        <v>0.12048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53.095238095238095</v>
      </c>
      <c r="BN168" s="64">
        <f t="shared" si="23"/>
        <v>53.52</v>
      </c>
      <c r="BO168" s="64">
        <f t="shared" si="24"/>
        <v>0.10175010175010177</v>
      </c>
      <c r="BP168" s="64">
        <f t="shared" si="25"/>
        <v>0.10256410256410257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18</v>
      </c>
      <c r="Y171" s="576">
        <f t="shared" si="21"/>
        <v>18.900000000000002</v>
      </c>
      <c r="Z171" s="36">
        <f>IFERROR(IF(Y171=0,"",ROUNDUP(Y171/H171,0)*0.00502),"")</f>
        <v>4.5179999999999998E-2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18.857142857142858</v>
      </c>
      <c r="BN171" s="64">
        <f t="shared" si="23"/>
        <v>19.8</v>
      </c>
      <c r="BO171" s="64">
        <f t="shared" si="24"/>
        <v>3.6630036630036632E-2</v>
      </c>
      <c r="BP171" s="64">
        <f t="shared" si="25"/>
        <v>3.8461538461538464E-2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32.38095238095238</v>
      </c>
      <c r="Y174" s="577">
        <f>IFERROR(Y165/H165,"0")+IFERROR(Y166/H166,"0")+IFERROR(Y167/H167,"0")+IFERROR(Y168/H168,"0")+IFERROR(Y169/H169,"0")+IFERROR(Y170/H170,"0")+IFERROR(Y171/H171,"0")+IFERROR(Y172/H172,"0")+IFERROR(Y173/H173,"0")</f>
        <v>33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0.16566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68</v>
      </c>
      <c r="Y175" s="577">
        <f>IFERROR(SUM(Y165:Y173),"0")</f>
        <v>69.300000000000011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7</v>
      </c>
      <c r="Y177" s="576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2.5720164609053495E-2</v>
      </c>
      <c r="BP177" s="64">
        <f>IFERROR(1/J177*(Y177/H177),"0")</f>
        <v>2.7777777777777776E-2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5.5555555555555554</v>
      </c>
      <c r="Y180" s="577">
        <f>IFERROR(Y177/H177,"0")+IFERROR(Y178/H178,"0")+IFERROR(Y179/H179,"0")</f>
        <v>6</v>
      </c>
      <c r="Z180" s="577">
        <f>IFERROR(IF(Z177="",0,Z177),"0")+IFERROR(IF(Z178="",0,Z178),"0")+IFERROR(IF(Z179="",0,Z179),"0")</f>
        <v>3.5400000000000001E-2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7</v>
      </c>
      <c r="Y181" s="577">
        <f>IFERROR(SUM(Y177:Y179),"0")</f>
        <v>7.5600000000000005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6</v>
      </c>
      <c r="Y183" s="576">
        <f>IFERROR(IF(X183="",0,CEILING((X183/$H183),1)*$H183),"")</f>
        <v>6.3</v>
      </c>
      <c r="Z183" s="36">
        <f>IFERROR(IF(Y183=0,"",ROUNDUP(Y183/H183,0)*0.0059),"")</f>
        <v>2.9499999999999998E-2</v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6.9047619047619042</v>
      </c>
      <c r="BN183" s="64">
        <f>IFERROR(Y183*I183/H183,"0")</f>
        <v>7.25</v>
      </c>
      <c r="BO183" s="64">
        <f>IFERROR(1/J183*(X183/H183),"0")</f>
        <v>2.2045855379188711E-2</v>
      </c>
      <c r="BP183" s="64">
        <f>IFERROR(1/J183*(Y183/H183),"0")</f>
        <v>2.3148148148148147E-2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4.7619047619047619</v>
      </c>
      <c r="Y184" s="577">
        <f>IFERROR(Y183/H183,"0")</f>
        <v>5</v>
      </c>
      <c r="Z184" s="577">
        <f>IFERROR(IF(Z183="",0,Z183),"0")</f>
        <v>2.9499999999999998E-2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6</v>
      </c>
      <c r="Y185" s="577">
        <f>IFERROR(SUM(Y183:Y183),"0")</f>
        <v>6.3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7</v>
      </c>
      <c r="Y198" s="576">
        <f t="shared" ref="Y198:Y205" si="26">IFERROR(IF(X198="",0,CEILING((X198/$H198),1)*$H198),"")</f>
        <v>10.8</v>
      </c>
      <c r="Z198" s="36">
        <f>IFERROR(IF(Y198=0,"",ROUNDUP(Y198/H198,0)*0.00902),"")</f>
        <v>1.804E-2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7.2722222222222221</v>
      </c>
      <c r="BN198" s="64">
        <f t="shared" ref="BN198:BN205" si="28">IFERROR(Y198*I198/H198,"0")</f>
        <v>11.22</v>
      </c>
      <c r="BO198" s="64">
        <f t="shared" ref="BO198:BO205" si="29">IFERROR(1/J198*(X198/H198),"0")</f>
        <v>9.8204264870931542E-3</v>
      </c>
      <c r="BP198" s="64">
        <f t="shared" ref="BP198:BP205" si="30">IFERROR(1/J198*(Y198/H198),"0")</f>
        <v>1.5151515151515152E-2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8</v>
      </c>
      <c r="Y199" s="576">
        <f t="shared" si="26"/>
        <v>10.8</v>
      </c>
      <c r="Z199" s="36">
        <f>IFERROR(IF(Y199=0,"",ROUNDUP(Y199/H199,0)*0.00902),"")</f>
        <v>1.804E-2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8.3111111111111118</v>
      </c>
      <c r="BN199" s="64">
        <f t="shared" si="28"/>
        <v>11.22</v>
      </c>
      <c r="BO199" s="64">
        <f t="shared" si="29"/>
        <v>1.1223344556677889E-2</v>
      </c>
      <c r="BP199" s="64">
        <f t="shared" si="30"/>
        <v>1.5151515151515152E-2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33</v>
      </c>
      <c r="Y202" s="576">
        <f t="shared" si="26"/>
        <v>34.200000000000003</v>
      </c>
      <c r="Z202" s="36">
        <f>IFERROR(IF(Y202=0,"",ROUNDUP(Y202/H202,0)*0.00502),"")</f>
        <v>9.5380000000000006E-2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35.383333333333333</v>
      </c>
      <c r="BN202" s="64">
        <f t="shared" si="28"/>
        <v>36.67</v>
      </c>
      <c r="BO202" s="64">
        <f t="shared" si="29"/>
        <v>7.8347578347578356E-2</v>
      </c>
      <c r="BP202" s="64">
        <f t="shared" si="30"/>
        <v>8.11965811965812E-2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23</v>
      </c>
      <c r="Y203" s="576">
        <f t="shared" si="26"/>
        <v>23.400000000000002</v>
      </c>
      <c r="Z203" s="36">
        <f>IFERROR(IF(Y203=0,"",ROUNDUP(Y203/H203,0)*0.00502),"")</f>
        <v>6.5259999999999999E-2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24.277777777777775</v>
      </c>
      <c r="BN203" s="64">
        <f t="shared" si="28"/>
        <v>24.7</v>
      </c>
      <c r="BO203" s="64">
        <f t="shared" si="29"/>
        <v>5.4605887939221276E-2</v>
      </c>
      <c r="BP203" s="64">
        <f t="shared" si="30"/>
        <v>5.5555555555555559E-2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33.888888888888886</v>
      </c>
      <c r="Y206" s="577">
        <f>IFERROR(Y198/H198,"0")+IFERROR(Y199/H199,"0")+IFERROR(Y200/H200,"0")+IFERROR(Y201/H201,"0")+IFERROR(Y202/H202,"0")+IFERROR(Y203/H203,"0")+IFERROR(Y204/H204,"0")+IFERROR(Y205/H205,"0")</f>
        <v>36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0.19672000000000001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71</v>
      </c>
      <c r="Y207" s="577">
        <f>IFERROR(SUM(Y198:Y205),"0")</f>
        <v>79.2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44</v>
      </c>
      <c r="Y214" s="576">
        <f t="shared" si="31"/>
        <v>45.6</v>
      </c>
      <c r="Z214" s="36">
        <f t="shared" si="36"/>
        <v>0.12369000000000001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48.620000000000005</v>
      </c>
      <c r="BN214" s="64">
        <f t="shared" si="33"/>
        <v>50.388000000000005</v>
      </c>
      <c r="BO214" s="64">
        <f t="shared" si="34"/>
        <v>0.10073260073260075</v>
      </c>
      <c r="BP214" s="64">
        <f t="shared" si="35"/>
        <v>0.1043956043956044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34</v>
      </c>
      <c r="Y215" s="576">
        <f t="shared" si="31"/>
        <v>36</v>
      </c>
      <c r="Z215" s="36">
        <f t="shared" si="36"/>
        <v>9.7650000000000001E-2</v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37.570000000000007</v>
      </c>
      <c r="BN215" s="64">
        <f t="shared" si="33"/>
        <v>39.780000000000008</v>
      </c>
      <c r="BO215" s="64">
        <f t="shared" si="34"/>
        <v>7.7838827838827854E-2</v>
      </c>
      <c r="BP215" s="64">
        <f t="shared" si="35"/>
        <v>8.241758241758243E-2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32.5</v>
      </c>
      <c r="Y218" s="577">
        <f>IFERROR(Y209/H209,"0")+IFERROR(Y210/H210,"0")+IFERROR(Y211/H211,"0")+IFERROR(Y212/H212,"0")+IFERROR(Y213/H213,"0")+IFERROR(Y214/H214,"0")+IFERROR(Y215/H215,"0")+IFERROR(Y216/H216,"0")+IFERROR(Y217/H217,"0")</f>
        <v>34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0.22134000000000001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78</v>
      </c>
      <c r="Y219" s="577">
        <f>IFERROR(SUM(Y209:Y217),"0")</f>
        <v>81.599999999999994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10</v>
      </c>
      <c r="Y222" s="576">
        <f>IFERROR(IF(X222="",0,CEILING((X222/$H222),1)*$H222),"")</f>
        <v>12</v>
      </c>
      <c r="Z222" s="36">
        <f>IFERROR(IF(Y222=0,"",ROUNDUP(Y222/H222,0)*0.00651),"")</f>
        <v>3.2550000000000003E-2</v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11.050000000000002</v>
      </c>
      <c r="BN222" s="64">
        <f>IFERROR(Y222*I222/H222,"0")</f>
        <v>13.260000000000002</v>
      </c>
      <c r="BO222" s="64">
        <f>IFERROR(1/J222*(X222/H222),"0")</f>
        <v>2.2893772893772896E-2</v>
      </c>
      <c r="BP222" s="64">
        <f>IFERROR(1/J222*(Y222/H222),"0")</f>
        <v>2.7472527472527476E-2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4.166666666666667</v>
      </c>
      <c r="Y223" s="577">
        <f>IFERROR(Y221/H221,"0")+IFERROR(Y222/H222,"0")</f>
        <v>5</v>
      </c>
      <c r="Z223" s="577">
        <f>IFERROR(IF(Z221="",0,Z221),"0")+IFERROR(IF(Z222="",0,Z222),"0")</f>
        <v>3.2550000000000003E-2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10</v>
      </c>
      <c r="Y224" s="577">
        <f>IFERROR(SUM(Y221:Y222),"0")</f>
        <v>12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2</v>
      </c>
      <c r="Y242" s="576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2.175925925925926</v>
      </c>
      <c r="BN242" s="64">
        <f>IFERROR(Y242*I242/H242,"0")</f>
        <v>2.35</v>
      </c>
      <c r="BO242" s="64">
        <f>IFERROR(1/J242*(X242/H242),"0")</f>
        <v>4.2866941015089156E-3</v>
      </c>
      <c r="BP242" s="64">
        <f>IFERROR(1/J242*(Y242/H242),"0")</f>
        <v>4.6296296296296294E-3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0.92592592592592582</v>
      </c>
      <c r="Y243" s="577">
        <f>IFERROR(Y242/H242,"0")</f>
        <v>1</v>
      </c>
      <c r="Z243" s="577">
        <f>IFERROR(IF(Z242="",0,Z242),"0")</f>
        <v>5.8999999999999999E-3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2</v>
      </c>
      <c r="Y244" s="577">
        <f>IFERROR(SUM(Y242:Y242),"0")</f>
        <v>2.16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1</v>
      </c>
      <c r="Y249" s="576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1.1919191919191918</v>
      </c>
      <c r="BN249" s="64">
        <f>IFERROR(Y249*I249/H249,"0")</f>
        <v>2.36</v>
      </c>
      <c r="BO249" s="64">
        <f>IFERROR(1/J249*(X249/H249),"0")</f>
        <v>4.6763935652824546E-3</v>
      </c>
      <c r="BP249" s="64">
        <f>IFERROR(1/J249*(Y249/H249),"0")</f>
        <v>9.2592592592592587E-3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2</v>
      </c>
      <c r="Y250" s="576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2.3838383838383836</v>
      </c>
      <c r="BN250" s="64">
        <f>IFERROR(Y250*I250/H250,"0")</f>
        <v>3.5399999999999996</v>
      </c>
      <c r="BO250" s="64">
        <f>IFERROR(1/J250*(X250/H250),"0")</f>
        <v>9.3527871305649091E-3</v>
      </c>
      <c r="BP250" s="64">
        <f>IFERROR(1/J250*(Y250/H250),"0")</f>
        <v>1.3888888888888886E-2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3.0303030303030303</v>
      </c>
      <c r="Y251" s="577">
        <f>IFERROR(Y246/H246,"0")+IFERROR(Y247/H247,"0")+IFERROR(Y248/H248,"0")+IFERROR(Y249/H249,"0")+IFERROR(Y250/H250,"0")</f>
        <v>5</v>
      </c>
      <c r="Z251" s="577">
        <f>IFERROR(IF(Z246="",0,Z246),"0")+IFERROR(IF(Z247="",0,Z247),"0")+IFERROR(IF(Z248="",0,Z248),"0")+IFERROR(IF(Z249="",0,Z249),"0")+IFERROR(IF(Z250="",0,Z250),"0")</f>
        <v>2.9499999999999998E-2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3</v>
      </c>
      <c r="Y252" s="577">
        <f>IFERROR(SUM(Y246:Y250),"0")</f>
        <v>4.9499999999999993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4</v>
      </c>
      <c r="Y274" s="576">
        <f>IFERROR(IF(X274="",0,CEILING((X274/$H274),1)*$H274),"")</f>
        <v>4.8</v>
      </c>
      <c r="Z274" s="36">
        <f>IFERROR(IF(Y274=0,"",ROUNDUP(Y274/H274,0)*0.00651),"")</f>
        <v>1.302E-2</v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4.3000000000000007</v>
      </c>
      <c r="BN274" s="64">
        <f>IFERROR(Y274*I274/H274,"0")</f>
        <v>5.16</v>
      </c>
      <c r="BO274" s="64">
        <f>IFERROR(1/J274*(X274/H274),"0")</f>
        <v>9.1575091575091579E-3</v>
      </c>
      <c r="BP274" s="64">
        <f>IFERROR(1/J274*(Y274/H274),"0")</f>
        <v>1.098901098901099E-2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1.6666666666666667</v>
      </c>
      <c r="Y275" s="577">
        <f>IFERROR(Y272/H272,"0")+IFERROR(Y273/H273,"0")+IFERROR(Y274/H274,"0")</f>
        <v>2</v>
      </c>
      <c r="Z275" s="577">
        <f>IFERROR(IF(Z272="",0,Z272),"0")+IFERROR(IF(Z273="",0,Z273),"0")+IFERROR(IF(Z274="",0,Z274),"0")</f>
        <v>1.302E-2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4</v>
      </c>
      <c r="Y276" s="577">
        <f>IFERROR(SUM(Y272:Y274),"0")</f>
        <v>4.8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410</v>
      </c>
      <c r="Y303" s="576">
        <f t="shared" si="47"/>
        <v>411.6</v>
      </c>
      <c r="Z303" s="36">
        <f>IFERROR(IF(Y303=0,"",ROUNDUP(Y303/H303,0)*0.00902),"")</f>
        <v>0.88396000000000008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436.35714285714278</v>
      </c>
      <c r="BN303" s="64">
        <f t="shared" si="49"/>
        <v>438.06</v>
      </c>
      <c r="BO303" s="64">
        <f t="shared" si="50"/>
        <v>0.73953823953823961</v>
      </c>
      <c r="BP303" s="64">
        <f t="shared" si="51"/>
        <v>0.74242424242424243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6</v>
      </c>
      <c r="Y306" s="576">
        <f t="shared" si="47"/>
        <v>6.3000000000000007</v>
      </c>
      <c r="Z306" s="36">
        <f>IFERROR(IF(Y306=0,"",ROUNDUP(Y306/H306,0)*0.00502),"")</f>
        <v>1.506E-2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6.2857142857142856</v>
      </c>
      <c r="BN306" s="64">
        <f t="shared" si="49"/>
        <v>6.6000000000000014</v>
      </c>
      <c r="BO306" s="64">
        <f t="shared" si="50"/>
        <v>1.2210012210012212E-2</v>
      </c>
      <c r="BP306" s="64">
        <f t="shared" si="51"/>
        <v>1.2820512820512822E-2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9</v>
      </c>
      <c r="Y308" s="576">
        <f t="shared" si="47"/>
        <v>9</v>
      </c>
      <c r="Z308" s="36">
        <f>IFERROR(IF(Y308=0,"",ROUNDUP(Y308/H308,0)*0.00651),"")</f>
        <v>3.2550000000000003E-2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10.139999999999999</v>
      </c>
      <c r="BN308" s="64">
        <f t="shared" si="49"/>
        <v>10.139999999999999</v>
      </c>
      <c r="BO308" s="64">
        <f t="shared" si="50"/>
        <v>2.7472527472527476E-2</v>
      </c>
      <c r="BP308" s="64">
        <f t="shared" si="51"/>
        <v>2.7472527472527476E-2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105.47619047619048</v>
      </c>
      <c r="Y309" s="577">
        <f>IFERROR(Y302/H302,"0")+IFERROR(Y303/H303,"0")+IFERROR(Y304/H304,"0")+IFERROR(Y305/H305,"0")+IFERROR(Y306/H306,"0")+IFERROR(Y307/H307,"0")+IFERROR(Y308/H308,"0")</f>
        <v>106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0.93157000000000001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425</v>
      </c>
      <c r="Y310" s="577">
        <f>IFERROR(SUM(Y302:Y308),"0")</f>
        <v>426.90000000000003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528</v>
      </c>
      <c r="Y312" s="576">
        <f>IFERROR(IF(X312="",0,CEILING((X312/$H312),1)*$H312),"")</f>
        <v>530.4</v>
      </c>
      <c r="Z312" s="36">
        <f>IFERROR(IF(Y312=0,"",ROUNDUP(Y312/H312,0)*0.01898),"")</f>
        <v>1.29064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562.72615384615392</v>
      </c>
      <c r="BN312" s="64">
        <f>IFERROR(Y312*I312/H312,"0")</f>
        <v>565.28400000000011</v>
      </c>
      <c r="BO312" s="64">
        <f>IFERROR(1/J312*(X312/H312),"0")</f>
        <v>1.0576923076923077</v>
      </c>
      <c r="BP312" s="64">
        <f>IFERROR(1/J312*(Y312/H312),"0")</f>
        <v>1.0625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24</v>
      </c>
      <c r="Y315" s="576">
        <f>IFERROR(IF(X315="",0,CEILING((X315/$H315),1)*$H315),"")</f>
        <v>24</v>
      </c>
      <c r="Z315" s="36">
        <f>IFERROR(IF(Y315=0,"",ROUNDUP(Y315/H315,0)*0.00651),"")</f>
        <v>5.2080000000000001E-2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25.968</v>
      </c>
      <c r="BN315" s="64">
        <f>IFERROR(Y315*I315/H315,"0")</f>
        <v>25.968</v>
      </c>
      <c r="BO315" s="64">
        <f>IFERROR(1/J315*(X315/H315),"0")</f>
        <v>4.3956043956043959E-2</v>
      </c>
      <c r="BP315" s="64">
        <f>IFERROR(1/J315*(Y315/H315),"0")</f>
        <v>4.3956043956043959E-2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75.692307692307693</v>
      </c>
      <c r="Y317" s="577">
        <f>IFERROR(Y312/H312,"0")+IFERROR(Y313/H313,"0")+IFERROR(Y314/H314,"0")+IFERROR(Y315/H315,"0")+IFERROR(Y316/H316,"0")</f>
        <v>76</v>
      </c>
      <c r="Z317" s="577">
        <f>IFERROR(IF(Z312="",0,Z312),"0")+IFERROR(IF(Z313="",0,Z313),"0")+IFERROR(IF(Z314="",0,Z314),"0")+IFERROR(IF(Z315="",0,Z315),"0")+IFERROR(IF(Z316="",0,Z316),"0")</f>
        <v>1.3427199999999999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552</v>
      </c>
      <c r="Y318" s="577">
        <f>IFERROR(SUM(Y312:Y316),"0")</f>
        <v>554.4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14</v>
      </c>
      <c r="Y321" s="576">
        <f>IFERROR(IF(X321="",0,CEILING((X321/$H321),1)*$H321),"")</f>
        <v>15.6</v>
      </c>
      <c r="Z321" s="36">
        <f>IFERROR(IF(Y321=0,"",ROUNDUP(Y321/H321,0)*0.01898),"")</f>
        <v>3.7960000000000001E-2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14.931538461538462</v>
      </c>
      <c r="BN321" s="64">
        <f>IFERROR(Y321*I321/H321,"0")</f>
        <v>16.638000000000002</v>
      </c>
      <c r="BO321" s="64">
        <f>IFERROR(1/J321*(X321/H321),"0")</f>
        <v>2.8044871794871796E-2</v>
      </c>
      <c r="BP321" s="64">
        <f>IFERROR(1/J321*(Y321/H321),"0")</f>
        <v>3.125E-2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1.7948717948717949</v>
      </c>
      <c r="Y323" s="577">
        <f>IFERROR(Y320/H320,"0")+IFERROR(Y321/H321,"0")+IFERROR(Y322/H322,"0")</f>
        <v>2</v>
      </c>
      <c r="Z323" s="577">
        <f>IFERROR(IF(Z320="",0,Z320),"0")+IFERROR(IF(Z321="",0,Z321),"0")+IFERROR(IF(Z322="",0,Z322),"0")</f>
        <v>3.7960000000000001E-2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14</v>
      </c>
      <c r="Y324" s="577">
        <f>IFERROR(SUM(Y320:Y322),"0")</f>
        <v>15.6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5</v>
      </c>
      <c r="Y329" s="576">
        <f>IFERROR(IF(X329="",0,CEILING((X329/$H329),1)*$H329),"")</f>
        <v>5.0999999999999996</v>
      </c>
      <c r="Z329" s="36">
        <f>IFERROR(IF(Y329=0,"",ROUNDUP(Y329/H329,0)*0.00651),"")</f>
        <v>1.302E-2</v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5.7941176470588243</v>
      </c>
      <c r="BN329" s="64">
        <f>IFERROR(Y329*I329/H329,"0")</f>
        <v>5.91</v>
      </c>
      <c r="BO329" s="64">
        <f>IFERROR(1/J329*(X329/H329),"0")</f>
        <v>1.0773540185304893E-2</v>
      </c>
      <c r="BP329" s="64">
        <f>IFERROR(1/J329*(Y329/H329),"0")</f>
        <v>1.098901098901099E-2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8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9.0352941176470587</v>
      </c>
      <c r="BN330" s="64">
        <f>IFERROR(Y330*I330/H330,"0")</f>
        <v>11.52</v>
      </c>
      <c r="BO330" s="64">
        <f>IFERROR(1/J330*(X330/H330),"0")</f>
        <v>1.7237664296487831E-2</v>
      </c>
      <c r="BP330" s="64">
        <f>IFERROR(1/J330*(Y330/H330),"0")</f>
        <v>2.197802197802198E-2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5.098039215686275</v>
      </c>
      <c r="Y331" s="577">
        <f>IFERROR(Y326/H326,"0")+IFERROR(Y327/H327,"0")+IFERROR(Y328/H328,"0")+IFERROR(Y329/H329,"0")+IFERROR(Y330/H330,"0")</f>
        <v>6</v>
      </c>
      <c r="Z331" s="577">
        <f>IFERROR(IF(Z326="",0,Z326),"0")+IFERROR(IF(Z327="",0,Z327),"0")+IFERROR(IF(Z328="",0,Z328),"0")+IFERROR(IF(Z329="",0,Z329),"0")+IFERROR(IF(Z330="",0,Z330),"0")</f>
        <v>3.9059999999999997E-2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13</v>
      </c>
      <c r="Y332" s="577">
        <f>IFERROR(SUM(Y326:Y330),"0")</f>
        <v>15.299999999999999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116</v>
      </c>
      <c r="Y342" s="576">
        <f>IFERROR(IF(X342="",0,CEILING((X342/$H342),1)*$H342),"")</f>
        <v>117.60000000000001</v>
      </c>
      <c r="Z342" s="36">
        <f>IFERROR(IF(Y342=0,"",ROUNDUP(Y342/H342,0)*0.00651),"")</f>
        <v>0.36456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129.91999999999999</v>
      </c>
      <c r="BN342" s="64">
        <f>IFERROR(Y342*I342/H342,"0")</f>
        <v>131.71199999999999</v>
      </c>
      <c r="BO342" s="64">
        <f>IFERROR(1/J342*(X342/H342),"0")</f>
        <v>0.30350601779173209</v>
      </c>
      <c r="BP342" s="64">
        <f>IFERROR(1/J342*(Y342/H342),"0")</f>
        <v>0.30769230769230771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26</v>
      </c>
      <c r="Y343" s="576">
        <f>IFERROR(IF(X343="",0,CEILING((X343/$H343),1)*$H343),"")</f>
        <v>27.3</v>
      </c>
      <c r="Z343" s="36">
        <f>IFERROR(IF(Y343=0,"",ROUNDUP(Y343/H343,0)*0.00651),"")</f>
        <v>8.4629999999999997E-2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28.971428571428568</v>
      </c>
      <c r="BN343" s="64">
        <f>IFERROR(Y343*I343/H343,"0")</f>
        <v>30.419999999999998</v>
      </c>
      <c r="BO343" s="64">
        <f>IFERROR(1/J343*(X343/H343),"0")</f>
        <v>6.8027210884353734E-2</v>
      </c>
      <c r="BP343" s="64">
        <f>IFERROR(1/J343*(Y343/H343),"0")</f>
        <v>7.1428571428571438E-2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67.61904761904762</v>
      </c>
      <c r="Y344" s="577">
        <f>IFERROR(Y341/H341,"0")+IFERROR(Y342/H342,"0")+IFERROR(Y343/H343,"0")</f>
        <v>69</v>
      </c>
      <c r="Z344" s="577">
        <f>IFERROR(IF(Z341="",0,Z341),"0")+IFERROR(IF(Z342="",0,Z342),"0")+IFERROR(IF(Z343="",0,Z343),"0")</f>
        <v>0.44918999999999998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142</v>
      </c>
      <c r="Y345" s="577">
        <f>IFERROR(SUM(Y341:Y343),"0")</f>
        <v>144.9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100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103.2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0.1388888888888889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10</v>
      </c>
      <c r="Y350" s="576">
        <f t="shared" si="52"/>
        <v>15</v>
      </c>
      <c r="Z350" s="36">
        <f>IFERROR(IF(Y350=0,"",ROUNDUP(Y350/H350,0)*0.02175),"")</f>
        <v>2.1749999999999999E-2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10.32</v>
      </c>
      <c r="BN350" s="64">
        <f t="shared" si="54"/>
        <v>15.48</v>
      </c>
      <c r="BO350" s="64">
        <f t="shared" si="55"/>
        <v>1.3888888888888888E-2</v>
      </c>
      <c r="BP350" s="64">
        <f t="shared" si="56"/>
        <v>2.0833333333333332E-2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170</v>
      </c>
      <c r="Y351" s="576">
        <f t="shared" si="52"/>
        <v>180</v>
      </c>
      <c r="Z351" s="36">
        <f>IFERROR(IF(Y351=0,"",ROUNDUP(Y351/H351,0)*0.02175),"")</f>
        <v>0.26100000000000001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175.44</v>
      </c>
      <c r="BN351" s="64">
        <f t="shared" si="54"/>
        <v>185.76000000000002</v>
      </c>
      <c r="BO351" s="64">
        <f t="shared" si="55"/>
        <v>0.2361111111111111</v>
      </c>
      <c r="BP351" s="64">
        <f t="shared" si="56"/>
        <v>0.25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680</v>
      </c>
      <c r="Y352" s="576">
        <f t="shared" si="52"/>
        <v>690</v>
      </c>
      <c r="Z352" s="36">
        <f>IFERROR(IF(Y352=0,"",ROUNDUP(Y352/H352,0)*0.02175),"")</f>
        <v>1.0004999999999999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701.76</v>
      </c>
      <c r="BN352" s="64">
        <f t="shared" si="54"/>
        <v>712.08</v>
      </c>
      <c r="BO352" s="64">
        <f t="shared" si="55"/>
        <v>0.94444444444444442</v>
      </c>
      <c r="BP352" s="64">
        <f t="shared" si="56"/>
        <v>0.95833333333333326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3</v>
      </c>
      <c r="Y355" s="576">
        <f t="shared" si="52"/>
        <v>5</v>
      </c>
      <c r="Z355" s="36">
        <f>IFERROR(IF(Y355=0,"",ROUNDUP(Y355/H355,0)*0.00902),"")</f>
        <v>9.0200000000000002E-3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3.1259999999999999</v>
      </c>
      <c r="BN355" s="64">
        <f t="shared" si="54"/>
        <v>5.21</v>
      </c>
      <c r="BO355" s="64">
        <f t="shared" si="55"/>
        <v>4.5454545454545452E-3</v>
      </c>
      <c r="BP355" s="64">
        <f t="shared" si="56"/>
        <v>7.575757575757576E-3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64.599999999999994</v>
      </c>
      <c r="Y356" s="577">
        <f>IFERROR(Y349/H349,"0")+IFERROR(Y350/H350,"0")+IFERROR(Y351/H351,"0")+IFERROR(Y352/H352,"0")+IFERROR(Y353/H353,"0")+IFERROR(Y354/H354,"0")+IFERROR(Y355/H355,"0")</f>
        <v>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1.44452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963</v>
      </c>
      <c r="Y357" s="577">
        <f>IFERROR(SUM(Y349:Y355),"0")</f>
        <v>995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560</v>
      </c>
      <c r="Y359" s="576">
        <f>IFERROR(IF(X359="",0,CEILING((X359/$H359),1)*$H359),"")</f>
        <v>570</v>
      </c>
      <c r="Z359" s="36">
        <f>IFERROR(IF(Y359=0,"",ROUNDUP(Y359/H359,0)*0.02175),"")</f>
        <v>0.8264999999999999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577.92000000000007</v>
      </c>
      <c r="BN359" s="64">
        <f>IFERROR(Y359*I359/H359,"0")</f>
        <v>588.24</v>
      </c>
      <c r="BO359" s="64">
        <f>IFERROR(1/J359*(X359/H359),"0")</f>
        <v>0.77777777777777779</v>
      </c>
      <c r="BP359" s="64">
        <f>IFERROR(1/J359*(Y359/H359),"0")</f>
        <v>0.79166666666666663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37.333333333333336</v>
      </c>
      <c r="Y361" s="577">
        <f>IFERROR(Y359/H359,"0")+IFERROR(Y360/H360,"0")</f>
        <v>38</v>
      </c>
      <c r="Z361" s="577">
        <f>IFERROR(IF(Z359="",0,Z359),"0")+IFERROR(IF(Z360="",0,Z360),"0")</f>
        <v>0.8264999999999999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560</v>
      </c>
      <c r="Y362" s="577">
        <f>IFERROR(SUM(Y359:Y360),"0")</f>
        <v>570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19</v>
      </c>
      <c r="Y446" s="576">
        <f t="shared" si="63"/>
        <v>21.6</v>
      </c>
      <c r="Z446" s="36">
        <f>IFERROR(IF(Y446=0,"",ROUNDUP(Y446/H446,0)*0.00902),"")</f>
        <v>5.4120000000000001E-2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20.108333333333334</v>
      </c>
      <c r="BN446" s="64">
        <f t="shared" si="66"/>
        <v>22.860000000000003</v>
      </c>
      <c r="BO446" s="64">
        <f t="shared" si="67"/>
        <v>3.9983164983164982E-2</v>
      </c>
      <c r="BP446" s="64">
        <f t="shared" si="68"/>
        <v>4.5454545454545456E-2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5.2777777777777777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5.4120000000000001E-2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19</v>
      </c>
      <c r="Y453" s="577">
        <f>IFERROR(SUM(Y439:Y451),"0")</f>
        <v>21.6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19</v>
      </c>
      <c r="Y467" s="576">
        <f t="shared" si="69"/>
        <v>19.2</v>
      </c>
      <c r="Z467" s="36">
        <f>IFERROR(IF(Y467=0,"",ROUNDUP(Y467/H467,0)*0.00902),"")</f>
        <v>3.6080000000000001E-2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26.481250000000003</v>
      </c>
      <c r="BN467" s="64">
        <f t="shared" si="71"/>
        <v>26.76</v>
      </c>
      <c r="BO467" s="64">
        <f t="shared" si="72"/>
        <v>2.998737373737374E-2</v>
      </c>
      <c r="BP467" s="64">
        <f t="shared" si="73"/>
        <v>3.0303030303030304E-2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3.9583333333333335</v>
      </c>
      <c r="Y468" s="577">
        <f>IFERROR(Y461/H461,"0")+IFERROR(Y462/H462,"0")+IFERROR(Y463/H463,"0")+IFERROR(Y464/H464,"0")+IFERROR(Y465/H465,"0")+IFERROR(Y466/H466,"0")+IFERROR(Y467/H467,"0")</f>
        <v>4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3.6080000000000001E-2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19</v>
      </c>
      <c r="Y469" s="577">
        <f>IFERROR(SUM(Y461:Y467),"0")</f>
        <v>19.2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100</v>
      </c>
      <c r="Y497" s="576">
        <f>IFERROR(IF(X497="",0,CEILING((X497/$H497),1)*$H497),"")</f>
        <v>100.80000000000001</v>
      </c>
      <c r="Z497" s="36">
        <f>IFERROR(IF(Y497=0,"",ROUNDUP(Y497/H497,0)*0.00902),"")</f>
        <v>0.21648000000000001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106.42857142857143</v>
      </c>
      <c r="BN497" s="64">
        <f>IFERROR(Y497*I497/H497,"0")</f>
        <v>107.28</v>
      </c>
      <c r="BO497" s="64">
        <f>IFERROR(1/J497*(X497/H497),"0")</f>
        <v>0.18037518037518038</v>
      </c>
      <c r="BP497" s="64">
        <f>IFERROR(1/J497*(Y497/H497),"0")</f>
        <v>0.18181818181818182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23.80952380952381</v>
      </c>
      <c r="Y498" s="577">
        <f>IFERROR(Y496/H496,"0")+IFERROR(Y497/H497,"0")</f>
        <v>24</v>
      </c>
      <c r="Z498" s="577">
        <f>IFERROR(IF(Z496="",0,Z496),"0")+IFERROR(IF(Z497="",0,Z497),"0")</f>
        <v>0.21648000000000001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100</v>
      </c>
      <c r="Y499" s="577">
        <f>IFERROR(SUM(Y496:Y497),"0")</f>
        <v>100.80000000000001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4564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4678.8700000000008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4814.487497170041</v>
      </c>
      <c r="Y518" s="577">
        <f>IFERROR(SUM(BN22:BN514),"0")</f>
        <v>4935.6909999999998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8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5014.487497170041</v>
      </c>
      <c r="Y520" s="577">
        <f>GrossWeightTotalR+PalletQtyTotalR*25</f>
        <v>5160.6909999999998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835.4891508817982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859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9.3053500000000007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274.39999999999998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644.40000000000009</v>
      </c>
      <c r="E527" s="46">
        <f>IFERROR(Y90*1,"0")+IFERROR(Y91*1,"0")+IFERROR(Y92*1,"0")+IFERROR(Y96*1,"0")+IFERROR(Y97*1,"0")+IFERROR(Y98*1,"0")+IFERROR(Y99*1,"0")+IFERROR(Y100*1,"0")+IFERROR(Y101*1,"0")</f>
        <v>307.8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211.5</v>
      </c>
      <c r="G527" s="46">
        <f>IFERROR(Y133*1,"0")+IFERROR(Y134*1,"0")+IFERROR(Y138*1,"0")+IFERROR(Y139*1,"0")+IFERROR(Y143*1,"0")+IFERROR(Y144*1,"0")</f>
        <v>13.200000000000001</v>
      </c>
      <c r="H527" s="46">
        <f>IFERROR(Y149*1,"0")+IFERROR(Y153*1,"0")+IFERROR(Y154*1,"0")+IFERROR(Y155*1,"0")</f>
        <v>96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83.160000000000011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172.8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7.11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4.8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1012.2</v>
      </c>
      <c r="S527" s="46">
        <f>IFERROR(Y341*1,"0")+IFERROR(Y342*1,"0")+IFERROR(Y343*1,"0")</f>
        <v>144.9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1565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40.799999999999997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100.80000000000001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