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61B903-C8BA-407A-A6B8-965A77DD74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Y332" i="1" s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BP238" i="1" s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17" i="1" s="1"/>
  <c r="X23" i="1"/>
  <c r="BO22" i="1"/>
  <c r="BM22" i="1"/>
  <c r="Y22" i="1"/>
  <c r="Y23" i="1" s="1"/>
  <c r="H10" i="1"/>
  <c r="A9" i="1"/>
  <c r="A10" i="1" s="1"/>
  <c r="D7" i="1"/>
  <c r="Q6" i="1"/>
  <c r="P2" i="1"/>
  <c r="BP96" i="1" l="1"/>
  <c r="BN96" i="1"/>
  <c r="Z96" i="1"/>
  <c r="BP121" i="1"/>
  <c r="BN121" i="1"/>
  <c r="Z121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8" i="1"/>
  <c r="BN28" i="1"/>
  <c r="Z48" i="1"/>
  <c r="Z49" i="1" s="1"/>
  <c r="BN48" i="1"/>
  <c r="BP48" i="1"/>
  <c r="Y49" i="1"/>
  <c r="Z53" i="1"/>
  <c r="BN53" i="1"/>
  <c r="Y60" i="1"/>
  <c r="Z65" i="1"/>
  <c r="BN65" i="1"/>
  <c r="Z77" i="1"/>
  <c r="BN77" i="1"/>
  <c r="BP91" i="1"/>
  <c r="BN91" i="1"/>
  <c r="Z91" i="1"/>
  <c r="BP109" i="1"/>
  <c r="BN109" i="1"/>
  <c r="Z109" i="1"/>
  <c r="BP144" i="1"/>
  <c r="BN144" i="1"/>
  <c r="Z144" i="1"/>
  <c r="BP173" i="1"/>
  <c r="BN173" i="1"/>
  <c r="Z173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06" i="1"/>
  <c r="Y219" i="1"/>
  <c r="Y156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Z22" i="1"/>
  <c r="Z23" i="1" s="1"/>
  <c r="BN22" i="1"/>
  <c r="BP22" i="1"/>
  <c r="Z26" i="1"/>
  <c r="BN26" i="1"/>
  <c r="BP26" i="1"/>
  <c r="Y33" i="1"/>
  <c r="Z30" i="1"/>
  <c r="BN30" i="1"/>
  <c r="C527" i="1"/>
  <c r="Z44" i="1"/>
  <c r="BN44" i="1"/>
  <c r="Z55" i="1"/>
  <c r="BN55" i="1"/>
  <c r="Z63" i="1"/>
  <c r="BN63" i="1"/>
  <c r="Z69" i="1"/>
  <c r="BN69" i="1"/>
  <c r="BP69" i="1"/>
  <c r="Y72" i="1"/>
  <c r="Z75" i="1"/>
  <c r="BN75" i="1"/>
  <c r="BP75" i="1"/>
  <c r="Y82" i="1"/>
  <c r="Z79" i="1"/>
  <c r="BN79" i="1"/>
  <c r="Z98" i="1"/>
  <c r="BN98" i="1"/>
  <c r="Z107" i="1"/>
  <c r="BN107" i="1"/>
  <c r="Z113" i="1"/>
  <c r="Z116" i="1" s="1"/>
  <c r="BN113" i="1"/>
  <c r="Y116" i="1"/>
  <c r="Z119" i="1"/>
  <c r="BN119" i="1"/>
  <c r="BP119" i="1"/>
  <c r="Z123" i="1"/>
  <c r="BN123" i="1"/>
  <c r="Y129" i="1"/>
  <c r="Z134" i="1"/>
  <c r="BN134" i="1"/>
  <c r="Z138" i="1"/>
  <c r="BN138" i="1"/>
  <c r="Z149" i="1"/>
  <c r="Z150" i="1" s="1"/>
  <c r="BN149" i="1"/>
  <c r="BP149" i="1"/>
  <c r="Z153" i="1"/>
  <c r="BN153" i="1"/>
  <c r="BP153" i="1"/>
  <c r="Z167" i="1"/>
  <c r="BN167" i="1"/>
  <c r="Z171" i="1"/>
  <c r="BN171" i="1"/>
  <c r="Z177" i="1"/>
  <c r="BN177" i="1"/>
  <c r="BP177" i="1"/>
  <c r="Y180" i="1"/>
  <c r="Z183" i="1"/>
  <c r="Z184" i="1" s="1"/>
  <c r="BN183" i="1"/>
  <c r="BP183" i="1"/>
  <c r="Y184" i="1"/>
  <c r="Z188" i="1"/>
  <c r="BN188" i="1"/>
  <c r="Y191" i="1"/>
  <c r="Z198" i="1"/>
  <c r="BN198" i="1"/>
  <c r="BP198" i="1"/>
  <c r="Y207" i="1"/>
  <c r="Z202" i="1"/>
  <c r="BN202" i="1"/>
  <c r="Z210" i="1"/>
  <c r="BN210" i="1"/>
  <c r="Z214" i="1"/>
  <c r="BN214" i="1"/>
  <c r="Z221" i="1"/>
  <c r="BN221" i="1"/>
  <c r="BP221" i="1"/>
  <c r="Z230" i="1"/>
  <c r="BN230" i="1"/>
  <c r="Z238" i="1"/>
  <c r="BN238" i="1"/>
  <c r="Y252" i="1"/>
  <c r="Z248" i="1"/>
  <c r="BN248" i="1"/>
  <c r="Z255" i="1"/>
  <c r="BN255" i="1"/>
  <c r="Z259" i="1"/>
  <c r="BN259" i="1"/>
  <c r="Z266" i="1"/>
  <c r="BN266" i="1"/>
  <c r="Z267" i="1"/>
  <c r="BN267" i="1"/>
  <c r="Z272" i="1"/>
  <c r="BN272" i="1"/>
  <c r="O527" i="1"/>
  <c r="Z279" i="1"/>
  <c r="Z280" i="1" s="1"/>
  <c r="BN279" i="1"/>
  <c r="BP279" i="1"/>
  <c r="Y280" i="1"/>
  <c r="Z283" i="1"/>
  <c r="Z284" i="1" s="1"/>
  <c r="BN283" i="1"/>
  <c r="BP283" i="1"/>
  <c r="Y284" i="1"/>
  <c r="Z288" i="1"/>
  <c r="Z289" i="1" s="1"/>
  <c r="BN288" i="1"/>
  <c r="BP288" i="1"/>
  <c r="Y289" i="1"/>
  <c r="Z293" i="1"/>
  <c r="BN293" i="1"/>
  <c r="Z297" i="1"/>
  <c r="BN297" i="1"/>
  <c r="Z305" i="1"/>
  <c r="BN305" i="1"/>
  <c r="Z313" i="1"/>
  <c r="BN313" i="1"/>
  <c r="Z321" i="1"/>
  <c r="BN321" i="1"/>
  <c r="Z326" i="1"/>
  <c r="BN326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Z486" i="1" s="1"/>
  <c r="BP485" i="1"/>
  <c r="BN485" i="1"/>
  <c r="Z485" i="1"/>
  <c r="Y511" i="1"/>
  <c r="Y510" i="1"/>
  <c r="BP506" i="1"/>
  <c r="BN506" i="1"/>
  <c r="Z506" i="1"/>
  <c r="Z510" i="1" s="1"/>
  <c r="BP508" i="1"/>
  <c r="BN508" i="1"/>
  <c r="Z508" i="1"/>
  <c r="S527" i="1"/>
  <c r="Y344" i="1"/>
  <c r="Y356" i="1"/>
  <c r="Y411" i="1"/>
  <c r="F9" i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BP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Z76" i="1"/>
  <c r="BN76" i="1"/>
  <c r="BP76" i="1"/>
  <c r="Z78" i="1"/>
  <c r="BN78" i="1"/>
  <c r="Z80" i="1"/>
  <c r="BN80" i="1"/>
  <c r="Z84" i="1"/>
  <c r="Z86" i="1" s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Y117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Y140" i="1"/>
  <c r="BP154" i="1"/>
  <c r="BN154" i="1"/>
  <c r="Z154" i="1"/>
  <c r="Z156" i="1" s="1"/>
  <c r="Y175" i="1"/>
  <c r="BP168" i="1"/>
  <c r="BN168" i="1"/>
  <c r="Z168" i="1"/>
  <c r="BP172" i="1"/>
  <c r="BN172" i="1"/>
  <c r="Z172" i="1"/>
  <c r="H9" i="1"/>
  <c r="Y45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F527" i="1"/>
  <c r="Y111" i="1"/>
  <c r="BP106" i="1"/>
  <c r="BN106" i="1"/>
  <c r="Z106" i="1"/>
  <c r="Y110" i="1"/>
  <c r="BP114" i="1"/>
  <c r="BN114" i="1"/>
  <c r="Z114" i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H527" i="1"/>
  <c r="Y151" i="1"/>
  <c r="I527" i="1"/>
  <c r="Y163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BP199" i="1"/>
  <c r="Z201" i="1"/>
  <c r="BN201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Y276" i="1"/>
  <c r="Y275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Z251" i="1" s="1"/>
  <c r="BP258" i="1"/>
  <c r="BN258" i="1"/>
  <c r="Z258" i="1"/>
  <c r="BP273" i="1"/>
  <c r="BN273" i="1"/>
  <c r="Z273" i="1"/>
  <c r="Z275" i="1" s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BP350" i="1"/>
  <c r="BN350" i="1"/>
  <c r="Z350" i="1"/>
  <c r="Z356" i="1" s="1"/>
  <c r="BP354" i="1"/>
  <c r="BN354" i="1"/>
  <c r="Z354" i="1"/>
  <c r="BP375" i="1"/>
  <c r="BN375" i="1"/>
  <c r="Z375" i="1"/>
  <c r="Z378" i="1" s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331" i="1" l="1"/>
  <c r="Z268" i="1"/>
  <c r="Z174" i="1"/>
  <c r="Z503" i="1"/>
  <c r="Z474" i="1"/>
  <c r="Z458" i="1"/>
  <c r="Z424" i="1"/>
  <c r="Z337" i="1"/>
  <c r="Z299" i="1"/>
  <c r="Z260" i="1"/>
  <c r="Z223" i="1"/>
  <c r="Z218" i="1"/>
  <c r="Z124" i="1"/>
  <c r="Z110" i="1"/>
  <c r="Y519" i="1"/>
  <c r="Y518" i="1"/>
  <c r="Y520" i="1" s="1"/>
  <c r="Y521" i="1"/>
  <c r="Z81" i="1"/>
  <c r="Z452" i="1"/>
  <c r="Z493" i="1"/>
  <c r="Z406" i="1"/>
  <c r="Z93" i="1"/>
  <c r="Z45" i="1"/>
  <c r="Y517" i="1"/>
  <c r="Z468" i="1"/>
  <c r="Z309" i="1"/>
  <c r="Z234" i="1"/>
  <c r="X520" i="1"/>
  <c r="Z522" i="1" l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<sst xmlns="http://schemas.openxmlformats.org/spreadsheetml/2006/main" count="2314" uniqueCount="820">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</sst>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45820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0.58333333333333337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9.2592592592592595</v>
      </c>
      <c r="Y45" s="577">
        <f>IFERROR(Y41/H41,"0")+IFERROR(Y42/H42,"0")+IFERROR(Y43/H43,"0")+IFERROR(Y44/H44,"0")</f>
        <v>10</v>
      </c>
      <c r="Z45" s="577">
        <f>IFERROR(IF(Z41="",0,Z41),"0")+IFERROR(IF(Z42="",0,Z42),"0")+IFERROR(IF(Z43="",0,Z43),"0")+IFERROR(IF(Z44="",0,Z44),"0")</f>
        <v>0.1898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100</v>
      </c>
      <c r="Y46" s="577">
        <f>IFERROR(SUM(Y41:Y44),"0")</f>
        <v>108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50</v>
      </c>
      <c r="Y54" s="576">
        <f t="shared" si="6"/>
        <v>54</v>
      </c>
      <c r="Z54" s="36">
        <f>IFERROR(IF(Y54=0,"",ROUNDUP(Y54/H54,0)*0.01898),"")</f>
        <v>9.4899999999999998E-2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52.013888888888886</v>
      </c>
      <c r="BN54" s="64">
        <f t="shared" si="8"/>
        <v>56.17499999999999</v>
      </c>
      <c r="BO54" s="64">
        <f t="shared" si="9"/>
        <v>7.2337962962962965E-2</v>
      </c>
      <c r="BP54" s="64">
        <f t="shared" si="10"/>
        <v>7.8125E-2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4.6296296296296298</v>
      </c>
      <c r="Y59" s="577">
        <f>IFERROR(Y53/H53,"0")+IFERROR(Y54/H54,"0")+IFERROR(Y55/H55,"0")+IFERROR(Y56/H56,"0")+IFERROR(Y57/H57,"0")+IFERROR(Y58/H58,"0")</f>
        <v>5</v>
      </c>
      <c r="Z59" s="577">
        <f>IFERROR(IF(Z53="",0,Z53),"0")+IFERROR(IF(Z54="",0,Z54),"0")+IFERROR(IF(Z55="",0,Z55),"0")+IFERROR(IF(Z56="",0,Z56),"0")+IFERROR(IF(Z57="",0,Z57),"0")+IFERROR(IF(Z58="",0,Z58),"0")</f>
        <v>9.4899999999999998E-2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50</v>
      </c>
      <c r="Y60" s="577">
        <f>IFERROR(SUM(Y53:Y58),"0")</f>
        <v>54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150</v>
      </c>
      <c r="Y62" s="576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13.888888888888888</v>
      </c>
      <c r="Y66" s="577">
        <f>IFERROR(Y62/H62,"0")+IFERROR(Y63/H63,"0")+IFERROR(Y64/H64,"0")+IFERROR(Y65/H65,"0")</f>
        <v>14</v>
      </c>
      <c r="Z66" s="577">
        <f>IFERROR(IF(Z62="",0,Z62),"0")+IFERROR(IF(Z63="",0,Z63),"0")+IFERROR(IF(Z64="",0,Z64),"0")+IFERROR(IF(Z65="",0,Z65),"0")</f>
        <v>0.26572000000000001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150</v>
      </c>
      <c r="Y67" s="577">
        <f>IFERROR(SUM(Y62:Y65),"0")</f>
        <v>151.20000000000002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100</v>
      </c>
      <c r="Y96" s="576">
        <f t="shared" ref="Y96:Y101" si="16">IFERROR(IF(X96="",0,CEILING((X96/$H96),1)*$H96),"")</f>
        <v>105.3</v>
      </c>
      <c r="Z96" s="36">
        <f>IFERROR(IF(Y96=0,"",ROUNDUP(Y96/H96,0)*0.01898),"")</f>
        <v>0.24674000000000001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106.4074074074074</v>
      </c>
      <c r="BN96" s="64">
        <f t="shared" ref="BN96:BN101" si="18">IFERROR(Y96*I96/H96,"0")</f>
        <v>112.047</v>
      </c>
      <c r="BO96" s="64">
        <f t="shared" ref="BO96:BO101" si="19">IFERROR(1/J96*(X96/H96),"0")</f>
        <v>0.19290123456790123</v>
      </c>
      <c r="BP96" s="64">
        <f t="shared" ref="BP96:BP101" si="20">IFERROR(1/J96*(Y96/H96),"0")</f>
        <v>0.203125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12.345679012345679</v>
      </c>
      <c r="Y102" s="577">
        <f>IFERROR(Y96/H96,"0")+IFERROR(Y97/H97,"0")+IFERROR(Y98/H98,"0")+IFERROR(Y99/H99,"0")+IFERROR(Y100/H100,"0")+IFERROR(Y101/H101,"0")</f>
        <v>13</v>
      </c>
      <c r="Z102" s="577">
        <f>IFERROR(IF(Z96="",0,Z96),"0")+IFERROR(IF(Z97="",0,Z97),"0")+IFERROR(IF(Z98="",0,Z98),"0")+IFERROR(IF(Z99="",0,Z99),"0")+IFERROR(IF(Z100="",0,Z100),"0")+IFERROR(IF(Z101="",0,Z101),"0")</f>
        <v>0.24674000000000001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100</v>
      </c>
      <c r="Y103" s="577">
        <f>IFERROR(SUM(Y96:Y101),"0")</f>
        <v>105.3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50</v>
      </c>
      <c r="Y119" s="576">
        <f>IFERROR(IF(X119="",0,CEILING((X119/$H119),1)*$H119),"")</f>
        <v>56.699999999999996</v>
      </c>
      <c r="Z119" s="36">
        <f>IFERROR(IF(Y119=0,"",ROUNDUP(Y119/H119,0)*0.01898),"")</f>
        <v>0.13286000000000001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53.166666666666664</v>
      </c>
      <c r="BN119" s="64">
        <f>IFERROR(Y119*I119/H119,"0")</f>
        <v>60.290999999999997</v>
      </c>
      <c r="BO119" s="64">
        <f>IFERROR(1/J119*(X119/H119),"0")</f>
        <v>9.6450617283950615E-2</v>
      </c>
      <c r="BP119" s="64">
        <f>IFERROR(1/J119*(Y119/H119),"0")</f>
        <v>0.109375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6.1728395061728394</v>
      </c>
      <c r="Y124" s="577">
        <f>IFERROR(Y119/H119,"0")+IFERROR(Y120/H120,"0")+IFERROR(Y121/H121,"0")+IFERROR(Y122/H122,"0")+IFERROR(Y123/H123,"0")</f>
        <v>7</v>
      </c>
      <c r="Z124" s="577">
        <f>IFERROR(IF(Z119="",0,Z119),"0")+IFERROR(IF(Z120="",0,Z120),"0")+IFERROR(IF(Z121="",0,Z121),"0")+IFERROR(IF(Z122="",0,Z122),"0")+IFERROR(IF(Z123="",0,Z123),"0")</f>
        <v>0.13286000000000001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50</v>
      </c>
      <c r="Y125" s="577">
        <f>IFERROR(SUM(Y119:Y123),"0")</f>
        <v>56.699999999999996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250</v>
      </c>
      <c r="Y295" s="576">
        <f t="shared" si="42"/>
        <v>259.20000000000005</v>
      </c>
      <c r="Z295" s="36">
        <f>IFERROR(IF(Y295=0,"",ROUNDUP(Y295/H295,0)*0.01898),"")</f>
        <v>0.45552000000000004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260.0694444444444</v>
      </c>
      <c r="BN295" s="64">
        <f t="shared" si="44"/>
        <v>269.64000000000004</v>
      </c>
      <c r="BO295" s="64">
        <f t="shared" si="45"/>
        <v>0.36168981481481477</v>
      </c>
      <c r="BP295" s="64">
        <f t="shared" si="46"/>
        <v>0.37500000000000006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23.148148148148145</v>
      </c>
      <c r="Y299" s="577">
        <f>IFERROR(Y293/H293,"0")+IFERROR(Y294/H294,"0")+IFERROR(Y295/H295,"0")+IFERROR(Y296/H296,"0")+IFERROR(Y297/H297,"0")+IFERROR(Y298/H298,"0")</f>
        <v>24.000000000000004</v>
      </c>
      <c r="Z299" s="577">
        <f>IFERROR(IF(Z293="",0,Z293),"0")+IFERROR(IF(Z294="",0,Z294),"0")+IFERROR(IF(Z295="",0,Z295),"0")+IFERROR(IF(Z296="",0,Z296),"0")+IFERROR(IF(Z297="",0,Z297),"0")+IFERROR(IF(Z298="",0,Z298),"0")</f>
        <v>0.45552000000000004</v>
      </c>
      <c r="AA299" s="578"/>
      <c r="AB299" s="578"/>
      <c r="AC299" s="578"/>
    </row>
    <row r="300" spans="1:68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250</v>
      </c>
      <c r="Y300" s="577">
        <f>IFERROR(SUM(Y293:Y298),"0")</f>
        <v>259.20000000000005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100</v>
      </c>
      <c r="Y302" s="576">
        <f t="shared" ref="Y302:Y308" si="47">IFERROR(IF(X302="",0,CEILING((X302/$H302),1)*$H302),"")</f>
        <v>100.80000000000001</v>
      </c>
      <c r="Z302" s="36">
        <f>IFERROR(IF(Y302=0,"",ROUNDUP(Y302/H302,0)*0.00902),"")</f>
        <v>0.21648000000000001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106.42857142857143</v>
      </c>
      <c r="BN302" s="64">
        <f t="shared" ref="BN302:BN308" si="49">IFERROR(Y302*I302/H302,"0")</f>
        <v>107.28</v>
      </c>
      <c r="BO302" s="64">
        <f t="shared" ref="BO302:BO308" si="50">IFERROR(1/J302*(X302/H302),"0")</f>
        <v>0.18037518037518038</v>
      </c>
      <c r="BP302" s="64">
        <f t="shared" ref="BP302:BP308" si="51">IFERROR(1/J302*(Y302/H302),"0")</f>
        <v>0.18181818181818182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200</v>
      </c>
      <c r="Y303" s="576">
        <f t="shared" si="47"/>
        <v>201.60000000000002</v>
      </c>
      <c r="Z303" s="36">
        <f>IFERROR(IF(Y303=0,"",ROUNDUP(Y303/H303,0)*0.00902),"")</f>
        <v>0.43296000000000001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212.85714285714286</v>
      </c>
      <c r="BN303" s="64">
        <f t="shared" si="49"/>
        <v>214.56</v>
      </c>
      <c r="BO303" s="64">
        <f t="shared" si="50"/>
        <v>0.36075036075036077</v>
      </c>
      <c r="BP303" s="64">
        <f t="shared" si="51"/>
        <v>0.36363636363636365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71.428571428571431</v>
      </c>
      <c r="Y309" s="577">
        <f>IFERROR(Y302/H302,"0")+IFERROR(Y303/H303,"0")+IFERROR(Y304/H304,"0")+IFERROR(Y305/H305,"0")+IFERROR(Y306/H306,"0")+IFERROR(Y307/H307,"0")+IFERROR(Y308/H308,"0")</f>
        <v>72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0.64944000000000002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300</v>
      </c>
      <c r="Y310" s="577">
        <f>IFERROR(SUM(Y302:Y308),"0")</f>
        <v>302.40000000000003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1500</v>
      </c>
      <c r="Y312" s="576">
        <f>IFERROR(IF(X312="",0,CEILING((X312/$H312),1)*$H312),"")</f>
        <v>1505.3999999999999</v>
      </c>
      <c r="Z312" s="36">
        <f>IFERROR(IF(Y312=0,"",ROUNDUP(Y312/H312,0)*0.01898),"")</f>
        <v>3.6631400000000003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1598.6538461538464</v>
      </c>
      <c r="BN312" s="64">
        <f>IFERROR(Y312*I312/H312,"0")</f>
        <v>1604.4090000000001</v>
      </c>
      <c r="BO312" s="64">
        <f>IFERROR(1/J312*(X312/H312),"0")</f>
        <v>3.0048076923076925</v>
      </c>
      <c r="BP312" s="64">
        <f>IFERROR(1/J312*(Y312/H312),"0")</f>
        <v>3.015625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192.30769230769232</v>
      </c>
      <c r="Y317" s="577">
        <f>IFERROR(Y312/H312,"0")+IFERROR(Y313/H313,"0")+IFERROR(Y314/H314,"0")+IFERROR(Y315/H315,"0")+IFERROR(Y316/H316,"0")</f>
        <v>193</v>
      </c>
      <c r="Z317" s="577">
        <f>IFERROR(IF(Z312="",0,Z312),"0")+IFERROR(IF(Z313="",0,Z313),"0")+IFERROR(IF(Z314="",0,Z314),"0")+IFERROR(IF(Z315="",0,Z315),"0")+IFERROR(IF(Z316="",0,Z316),"0")</f>
        <v>3.6631400000000003</v>
      </c>
      <c r="AA317" s="578"/>
      <c r="AB317" s="578"/>
      <c r="AC317" s="578"/>
    </row>
    <row r="318" spans="1:68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1500</v>
      </c>
      <c r="Y318" s="577">
        <f>IFERROR(SUM(Y312:Y316),"0")</f>
        <v>1505.3999999999999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hidden="1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9</v>
      </c>
      <c r="Y328" s="576">
        <f>IFERROR(IF(X328="",0,CEILING((X328/$H328),1)*$H328),"")</f>
        <v>9.120000000000001</v>
      </c>
      <c r="Z328" s="36">
        <f>IFERROR(IF(Y328=0,"",ROUNDUP(Y328/H328,0)*0.00902),"")</f>
        <v>2.7060000000000001E-2</v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9.7401315789473681</v>
      </c>
      <c r="BN328" s="64">
        <f>IFERROR(Y328*I328/H328,"0")</f>
        <v>9.870000000000001</v>
      </c>
      <c r="BO328" s="64">
        <f>IFERROR(1/J328*(X328/H328),"0")</f>
        <v>2.2428229665071769E-2</v>
      </c>
      <c r="BP328" s="64">
        <f>IFERROR(1/J328*(Y328/H328),"0")</f>
        <v>2.2727272727272731E-2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2.9605263157894735</v>
      </c>
      <c r="Y331" s="577">
        <f>IFERROR(Y326/H326,"0")+IFERROR(Y327/H327,"0")+IFERROR(Y328/H328,"0")+IFERROR(Y329/H329,"0")+IFERROR(Y330/H330,"0")</f>
        <v>3.0000000000000004</v>
      </c>
      <c r="Z331" s="577">
        <f>IFERROR(IF(Z326="",0,Z326),"0")+IFERROR(IF(Z327="",0,Z327),"0")+IFERROR(IF(Z328="",0,Z328),"0")+IFERROR(IF(Z329="",0,Z329),"0")+IFERROR(IF(Z330="",0,Z330),"0")</f>
        <v>2.7060000000000001E-2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9</v>
      </c>
      <c r="Y332" s="577">
        <f>IFERROR(SUM(Y326:Y330),"0")</f>
        <v>9.120000000000001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105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108.36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0.14583333333333331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90</v>
      </c>
      <c r="Y350" s="576">
        <f t="shared" si="52"/>
        <v>90</v>
      </c>
      <c r="Z350" s="36">
        <f>IFERROR(IF(Y350=0,"",ROUNDUP(Y350/H350,0)*0.02175),"")</f>
        <v>0.1305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92.88000000000001</v>
      </c>
      <c r="BN350" s="64">
        <f t="shared" si="54"/>
        <v>92.88000000000001</v>
      </c>
      <c r="BO350" s="64">
        <f t="shared" si="55"/>
        <v>0.125</v>
      </c>
      <c r="BP350" s="64">
        <f t="shared" si="56"/>
        <v>0.125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800</v>
      </c>
      <c r="Y351" s="576">
        <f t="shared" si="52"/>
        <v>810</v>
      </c>
      <c r="Z351" s="36">
        <f>IFERROR(IF(Y351=0,"",ROUNDUP(Y351/H351,0)*0.02175),"")</f>
        <v>1.1744999999999999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825.6</v>
      </c>
      <c r="BN351" s="64">
        <f t="shared" si="54"/>
        <v>835.92000000000007</v>
      </c>
      <c r="BO351" s="64">
        <f t="shared" si="55"/>
        <v>1.1111111111111112</v>
      </c>
      <c r="BP351" s="64">
        <f t="shared" si="56"/>
        <v>1.125</v>
      </c>
    </row>
    <row r="352" spans="1:68" ht="37.5" hidden="1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66.333333333333343</v>
      </c>
      <c r="Y356" s="577">
        <f>IFERROR(Y349/H349,"0")+IFERROR(Y350/H350,"0")+IFERROR(Y351/H351,"0")+IFERROR(Y352/H352,"0")+IFERROR(Y353/H353,"0")+IFERROR(Y354/H354,"0")+IFERROR(Y355/H355,"0")</f>
        <v>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1.4572499999999999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995</v>
      </c>
      <c r="Y357" s="577">
        <f>IFERROR(SUM(Y349:Y355),"0")</f>
        <v>1005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900</v>
      </c>
      <c r="Y359" s="576">
        <f>IFERROR(IF(X359="",0,CEILING((X359/$H359),1)*$H359),"")</f>
        <v>900</v>
      </c>
      <c r="Z359" s="36">
        <f>IFERROR(IF(Y359=0,"",ROUNDUP(Y359/H359,0)*0.02175),"")</f>
        <v>1.3049999999999999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928.8</v>
      </c>
      <c r="BN359" s="64">
        <f>IFERROR(Y359*I359/H359,"0")</f>
        <v>928.8</v>
      </c>
      <c r="BO359" s="64">
        <f>IFERROR(1/J359*(X359/H359),"0")</f>
        <v>1.25</v>
      </c>
      <c r="BP359" s="64">
        <f>IFERROR(1/J359*(Y359/H359),"0")</f>
        <v>1.25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60</v>
      </c>
      <c r="Y361" s="577">
        <f>IFERROR(Y359/H359,"0")+IFERROR(Y360/H360,"0")</f>
        <v>60</v>
      </c>
      <c r="Z361" s="577">
        <f>IFERROR(IF(Z359="",0,Z359),"0")+IFERROR(IF(Z360="",0,Z360),"0")</f>
        <v>1.3049999999999999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900</v>
      </c>
      <c r="Y362" s="577">
        <f>IFERROR(SUM(Y359:Y360),"0")</f>
        <v>900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70</v>
      </c>
      <c r="Y385" s="576">
        <f>IFERROR(IF(X385="",0,CEILING((X385/$H385),1)*$H385),"")</f>
        <v>72</v>
      </c>
      <c r="Z385" s="36">
        <f>IFERROR(IF(Y385=0,"",ROUNDUP(Y385/H385,0)*0.01898),"")</f>
        <v>0.15184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74.036666666666676</v>
      </c>
      <c r="BN385" s="64">
        <f>IFERROR(Y385*I385/H385,"0")</f>
        <v>76.152000000000001</v>
      </c>
      <c r="BO385" s="64">
        <f>IFERROR(1/J385*(X385/H385),"0")</f>
        <v>0.12152777777777778</v>
      </c>
      <c r="BP385" s="64">
        <f>IFERROR(1/J385*(Y385/H385),"0")</f>
        <v>0.125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7.7777777777777777</v>
      </c>
      <c r="Y387" s="577">
        <f>IFERROR(Y385/H385,"0")+IFERROR(Y386/H386,"0")</f>
        <v>8</v>
      </c>
      <c r="Z387" s="577">
        <f>IFERROR(IF(Z385="",0,Z385),"0")+IFERROR(IF(Z386="",0,Z386),"0")</f>
        <v>0.15184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70</v>
      </c>
      <c r="Y388" s="577">
        <f>IFERROR(SUM(Y385:Y386),"0")</f>
        <v>72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70</v>
      </c>
      <c r="Y420" s="576">
        <f>IFERROR(IF(X420="",0,CEILING((X420/$H420),1)*$H420),"")</f>
        <v>70.2</v>
      </c>
      <c r="Z420" s="36">
        <f>IFERROR(IF(Y420=0,"",ROUNDUP(Y420/H420,0)*0.00902),"")</f>
        <v>0.11726</v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72.722222222222229</v>
      </c>
      <c r="BN420" s="64">
        <f>IFERROR(Y420*I420/H420,"0")</f>
        <v>72.930000000000007</v>
      </c>
      <c r="BO420" s="64">
        <f>IFERROR(1/J420*(X420/H420),"0")</f>
        <v>9.8204264870931535E-2</v>
      </c>
      <c r="BP420" s="64">
        <f>IFERROR(1/J420*(Y420/H420),"0")</f>
        <v>9.8484848484848481E-2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12.962962962962962</v>
      </c>
      <c r="Y424" s="577">
        <f>IFERROR(Y420/H420,"0")+IFERROR(Y421/H421,"0")+IFERROR(Y422/H422,"0")+IFERROR(Y423/H423,"0")</f>
        <v>13</v>
      </c>
      <c r="Z424" s="577">
        <f>IFERROR(IF(Z420="",0,Z420),"0")+IFERROR(IF(Z421="",0,Z421),"0")+IFERROR(IF(Z422="",0,Z422),"0")+IFERROR(IF(Z423="",0,Z423),"0")</f>
        <v>0.11726</v>
      </c>
      <c r="AA424" s="578"/>
      <c r="AB424" s="578"/>
      <c r="AC424" s="578"/>
    </row>
    <row r="425" spans="1:68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70</v>
      </c>
      <c r="Y425" s="577">
        <f>IFERROR(SUM(Y420:Y423),"0")</f>
        <v>70.2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20</v>
      </c>
      <c r="Y441" s="576">
        <f t="shared" si="63"/>
        <v>21.12</v>
      </c>
      <c r="Z441" s="36">
        <f t="shared" si="64"/>
        <v>4.7840000000000001E-2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21.363636363636363</v>
      </c>
      <c r="BN441" s="64">
        <f t="shared" si="66"/>
        <v>22.56</v>
      </c>
      <c r="BO441" s="64">
        <f t="shared" si="67"/>
        <v>3.6421911421911424E-2</v>
      </c>
      <c r="BP441" s="64">
        <f t="shared" si="68"/>
        <v>3.8461538461538464E-2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20</v>
      </c>
      <c r="Y443" s="576">
        <f t="shared" si="63"/>
        <v>21.12</v>
      </c>
      <c r="Z443" s="36">
        <f t="shared" si="64"/>
        <v>4.7840000000000001E-2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21.363636363636363</v>
      </c>
      <c r="BN443" s="64">
        <f t="shared" si="66"/>
        <v>22.56</v>
      </c>
      <c r="BO443" s="64">
        <f t="shared" si="67"/>
        <v>3.6421911421911424E-2</v>
      </c>
      <c r="BP443" s="64">
        <f t="shared" si="68"/>
        <v>3.8461538461538464E-2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7.5757575757575752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9.5680000000000001E-2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40</v>
      </c>
      <c r="Y453" s="577">
        <f>IFERROR(SUM(Y439:Y451),"0")</f>
        <v>42.24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250</v>
      </c>
      <c r="Y455" s="576">
        <f>IFERROR(IF(X455="",0,CEILING((X455/$H455),1)*$H455),"")</f>
        <v>253.44</v>
      </c>
      <c r="Z455" s="36">
        <f>IFERROR(IF(Y455=0,"",ROUNDUP(Y455/H455,0)*0.01196),"")</f>
        <v>0.57408000000000003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267.04545454545456</v>
      </c>
      <c r="BN455" s="64">
        <f>IFERROR(Y455*I455/H455,"0")</f>
        <v>270.71999999999997</v>
      </c>
      <c r="BO455" s="64">
        <f>IFERROR(1/J455*(X455/H455),"0")</f>
        <v>0.45527389277389274</v>
      </c>
      <c r="BP455" s="64">
        <f>IFERROR(1/J455*(Y455/H455),"0")</f>
        <v>0.46153846153846156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47.348484848484844</v>
      </c>
      <c r="Y458" s="577">
        <f>IFERROR(Y455/H455,"0")+IFERROR(Y456/H456,"0")+IFERROR(Y457/H457,"0")</f>
        <v>48</v>
      </c>
      <c r="Z458" s="577">
        <f>IFERROR(IF(Z455="",0,Z455),"0")+IFERROR(IF(Z456="",0,Z456),"0")+IFERROR(IF(Z457="",0,Z457),"0")</f>
        <v>0.57408000000000003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250</v>
      </c>
      <c r="Y459" s="577">
        <f>IFERROR(SUM(Y455:Y457),"0")</f>
        <v>253.44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90</v>
      </c>
      <c r="Y461" s="576">
        <f t="shared" ref="Y461:Y467" si="69">IFERROR(IF(X461="",0,CEILING((X461/$H461),1)*$H461),"")</f>
        <v>95.04</v>
      </c>
      <c r="Z461" s="36">
        <f>IFERROR(IF(Y461=0,"",ROUNDUP(Y461/H461,0)*0.01196),"")</f>
        <v>0.21528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96.136363636363626</v>
      </c>
      <c r="BN461" s="64">
        <f t="shared" ref="BN461:BN467" si="71">IFERROR(Y461*I461/H461,"0")</f>
        <v>101.52000000000001</v>
      </c>
      <c r="BO461" s="64">
        <f t="shared" ref="BO461:BO467" si="72">IFERROR(1/J461*(X461/H461),"0")</f>
        <v>0.16389860139860138</v>
      </c>
      <c r="BP461" s="64">
        <f t="shared" ref="BP461:BP467" si="73">IFERROR(1/J461*(Y461/H461),"0")</f>
        <v>0.17307692307692307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30</v>
      </c>
      <c r="Y462" s="576">
        <f t="shared" si="69"/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32.04545454545454</v>
      </c>
      <c r="BN462" s="64">
        <f t="shared" si="71"/>
        <v>33.839999999999996</v>
      </c>
      <c r="BO462" s="64">
        <f t="shared" si="72"/>
        <v>5.4632867132867136E-2</v>
      </c>
      <c r="BP462" s="64">
        <f t="shared" si="73"/>
        <v>5.7692307692307696E-2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150</v>
      </c>
      <c r="Y463" s="576">
        <f t="shared" si="69"/>
        <v>153.12</v>
      </c>
      <c r="Z463" s="36">
        <f>IFERROR(IF(Y463=0,"",ROUNDUP(Y463/H463,0)*0.01196),"")</f>
        <v>0.34683999999999998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160.22727272727272</v>
      </c>
      <c r="BN463" s="64">
        <f t="shared" si="71"/>
        <v>163.56</v>
      </c>
      <c r="BO463" s="64">
        <f t="shared" si="72"/>
        <v>0.27316433566433568</v>
      </c>
      <c r="BP463" s="64">
        <f t="shared" si="73"/>
        <v>0.27884615384615385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51.136363636363633</v>
      </c>
      <c r="Y468" s="577">
        <f>IFERROR(Y461/H461,"0")+IFERROR(Y462/H462,"0")+IFERROR(Y463/H463,"0")+IFERROR(Y464/H464,"0")+IFERROR(Y465/H465,"0")+IFERROR(Y466/H466,"0")+IFERROR(Y467/H467,"0")</f>
        <v>53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0.63388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270</v>
      </c>
      <c r="Y469" s="577">
        <f>IFERROR(SUM(Y461:Y467),"0")</f>
        <v>279.84000000000003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150</v>
      </c>
      <c r="Y485" s="576">
        <f>IFERROR(IF(X485="",0,CEILING((X485/$H485),1)*$H485),"")</f>
        <v>156</v>
      </c>
      <c r="Z485" s="36">
        <f>IFERROR(IF(Y485=0,"",ROUNDUP(Y485/H485,0)*0.01898),"")</f>
        <v>0.24674000000000001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155.4375</v>
      </c>
      <c r="BN485" s="64">
        <f>IFERROR(Y485*I485/H485,"0")</f>
        <v>161.655</v>
      </c>
      <c r="BO485" s="64">
        <f>IFERROR(1/J485*(X485/H485),"0")</f>
        <v>0.1953125</v>
      </c>
      <c r="BP485" s="64">
        <f>IFERROR(1/J485*(Y485/H485),"0")</f>
        <v>0.203125</v>
      </c>
    </row>
    <row r="486" spans="1:68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12.5</v>
      </c>
      <c r="Y486" s="577">
        <f>IFERROR(Y483/H483,"0")+IFERROR(Y484/H484,"0")+IFERROR(Y485/H485,"0")</f>
        <v>13</v>
      </c>
      <c r="Z486" s="577">
        <f>IFERROR(IF(Z483="",0,Z483),"0")+IFERROR(IF(Z484="",0,Z484),"0")+IFERROR(IF(Z485="",0,Z485),"0")</f>
        <v>0.24674000000000001</v>
      </c>
      <c r="AA486" s="578"/>
      <c r="AB486" s="578"/>
      <c r="AC486" s="578"/>
    </row>
    <row r="487" spans="1:68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150</v>
      </c>
      <c r="Y487" s="577">
        <f>IFERROR(SUM(Y483:Y485),"0")</f>
        <v>156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5254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5330.0399999999991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5515.4247509410689</v>
      </c>
      <c r="Y518" s="577">
        <f>IFERROR(SUM(BN22:BN514),"0")</f>
        <v>5595.3690000000024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9</v>
      </c>
      <c r="Y519" s="38">
        <f>ROUNDUP(SUM(BP22:BP514),0)</f>
        <v>9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5740.4247509410689</v>
      </c>
      <c r="Y520" s="577">
        <f>GrossWeightTotalR+PalletQtyTotalR*25</f>
        <v>5820.3690000000024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601.77591463117778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611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10.30691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108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205.20000000000002</v>
      </c>
      <c r="E527" s="46">
        <f>IFERROR(Y90*1,"0")+IFERROR(Y91*1,"0")+IFERROR(Y92*1,"0")+IFERROR(Y96*1,"0")+IFERROR(Y97*1,"0")+IFERROR(Y98*1,"0")+IFERROR(Y99*1,"0")+IFERROR(Y100*1,"0")+IFERROR(Y101*1,"0")</f>
        <v>105.3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56.699999999999996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2076.12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1905</v>
      </c>
      <c r="U527" s="46">
        <f>IFERROR(Y374*1,"0")+IFERROR(Y375*1,"0")+IFERROR(Y376*1,"0")+IFERROR(Y377*1,"0")+IFERROR(Y381*1,"0")+IFERROR(Y385*1,"0")+IFERROR(Y386*1,"0")+IFERROR(Y390*1,"0")</f>
        <v>72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70.2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575.52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156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05,00"/>
        <filter val="12,35"/>
        <filter val="12,50"/>
        <filter val="12,96"/>
        <filter val="13,89"/>
        <filter val="150,00"/>
        <filter val="192,31"/>
        <filter val="2,96"/>
        <filter val="20,00"/>
        <filter val="200,00"/>
        <filter val="23,15"/>
        <filter val="250,00"/>
        <filter val="270,00"/>
        <filter val="30,00"/>
        <filter val="300,00"/>
        <filter val="4,63"/>
        <filter val="40,00"/>
        <filter val="47,35"/>
        <filter val="5 254,00"/>
        <filter val="5 515,42"/>
        <filter val="5 740,42"/>
        <filter val="50,00"/>
        <filter val="51,14"/>
        <filter val="6,17"/>
        <filter val="60,00"/>
        <filter val="601,78"/>
        <filter val="66,33"/>
        <filter val="7,58"/>
        <filter val="7,78"/>
        <filter val="70,00"/>
        <filter val="71,43"/>
        <filter val="800,00"/>
        <filter val="9"/>
        <filter val="9,00"/>
        <filter val="9,26"/>
        <filter val="90,00"/>
        <filter val="900,00"/>
        <filter val="995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