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Черкизово Ташкент\Ташкент\"/>
    </mc:Choice>
  </mc:AlternateContent>
  <xr:revisionPtr revIDLastSave="0" documentId="13_ncr:1_{1F86123F-F5B8-4972-B1C9-8EEEF30EBB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Sheet!$A$3:$AJ$30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AJ10" i="1" s="1"/>
  <c r="Q11" i="1"/>
  <c r="Q12" i="1"/>
  <c r="Q13" i="1"/>
  <c r="Q14" i="1"/>
  <c r="AJ14" i="1" s="1"/>
  <c r="Q15" i="1"/>
  <c r="Q16" i="1"/>
  <c r="Q17" i="1"/>
  <c r="Q18" i="1"/>
  <c r="AJ18" i="1" s="1"/>
  <c r="Q19" i="1"/>
  <c r="Q20" i="1"/>
  <c r="Q21" i="1"/>
  <c r="Q22" i="1"/>
  <c r="AJ22" i="1" s="1"/>
  <c r="Q23" i="1"/>
  <c r="Q24" i="1"/>
  <c r="Q25" i="1"/>
  <c r="Q26" i="1"/>
  <c r="AJ26" i="1" s="1"/>
  <c r="Q27" i="1"/>
  <c r="Q28" i="1"/>
  <c r="Q29" i="1"/>
  <c r="Q6" i="1"/>
  <c r="AJ8" i="1"/>
  <c r="AJ12" i="1"/>
  <c r="AJ16" i="1"/>
  <c r="AJ20" i="1"/>
  <c r="AJ24" i="1"/>
  <c r="AJ28" i="1"/>
  <c r="AH7" i="1"/>
  <c r="AJ7" i="1" s="1"/>
  <c r="AI7" i="1"/>
  <c r="AH8" i="1"/>
  <c r="AI8" i="1"/>
  <c r="AH9" i="1"/>
  <c r="AJ9" i="1" s="1"/>
  <c r="AI9" i="1"/>
  <c r="AH10" i="1"/>
  <c r="AI10" i="1"/>
  <c r="AH11" i="1"/>
  <c r="AJ11" i="1" s="1"/>
  <c r="AI11" i="1"/>
  <c r="AH12" i="1"/>
  <c r="AI12" i="1"/>
  <c r="AH13" i="1"/>
  <c r="AJ13" i="1" s="1"/>
  <c r="AI13" i="1"/>
  <c r="AH14" i="1"/>
  <c r="AI14" i="1"/>
  <c r="AH15" i="1"/>
  <c r="AJ15" i="1" s="1"/>
  <c r="AI15" i="1"/>
  <c r="AH16" i="1"/>
  <c r="AI16" i="1"/>
  <c r="AH17" i="1"/>
  <c r="AJ17" i="1" s="1"/>
  <c r="AI17" i="1"/>
  <c r="AH18" i="1"/>
  <c r="AI18" i="1"/>
  <c r="AH19" i="1"/>
  <c r="AJ19" i="1" s="1"/>
  <c r="AI19" i="1"/>
  <c r="AH20" i="1"/>
  <c r="AI20" i="1"/>
  <c r="AH21" i="1"/>
  <c r="AJ21" i="1" s="1"/>
  <c r="AI21" i="1"/>
  <c r="AH22" i="1"/>
  <c r="AI22" i="1"/>
  <c r="AH23" i="1"/>
  <c r="AJ23" i="1" s="1"/>
  <c r="AI23" i="1"/>
  <c r="AH24" i="1"/>
  <c r="AI24" i="1"/>
  <c r="AH25" i="1"/>
  <c r="AJ25" i="1" s="1"/>
  <c r="AI25" i="1"/>
  <c r="AH26" i="1"/>
  <c r="AI26" i="1"/>
  <c r="AH27" i="1"/>
  <c r="AJ27" i="1" s="1"/>
  <c r="AI27" i="1"/>
  <c r="AH28" i="1"/>
  <c r="AI28" i="1"/>
  <c r="AH29" i="1"/>
  <c r="AJ29" i="1" s="1"/>
  <c r="AI29" i="1"/>
  <c r="AI6" i="1"/>
  <c r="AH6" i="1"/>
  <c r="Q5" i="1" l="1"/>
  <c r="AJ6" i="1"/>
  <c r="AJ5" i="1" s="1"/>
  <c r="AG19" i="1" l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U13" i="1" s="1"/>
  <c r="O14" i="1"/>
  <c r="U14" i="1" s="1"/>
  <c r="O15" i="1"/>
  <c r="T15" i="1" s="1"/>
  <c r="O16" i="1"/>
  <c r="T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T27" i="1" s="1"/>
  <c r="O28" i="1"/>
  <c r="T28" i="1" s="1"/>
  <c r="O29" i="1"/>
  <c r="T29" i="1" s="1"/>
  <c r="O30" i="1"/>
  <c r="T30" i="1" s="1"/>
  <c r="O6" i="1"/>
  <c r="T6" i="1" s="1"/>
  <c r="U30" i="1" l="1"/>
  <c r="U16" i="1"/>
  <c r="T20" i="1"/>
  <c r="T13" i="1"/>
  <c r="U11" i="1"/>
  <c r="U6" i="1"/>
  <c r="U15" i="1"/>
  <c r="U12" i="1"/>
  <c r="T21" i="1"/>
  <c r="T14" i="1"/>
  <c r="U28" i="1"/>
  <c r="U10" i="1"/>
  <c r="U9" i="1"/>
  <c r="T23" i="1"/>
  <c r="U29" i="1"/>
  <c r="T24" i="1"/>
  <c r="T22" i="1"/>
  <c r="U27" i="1"/>
  <c r="T18" i="1"/>
  <c r="T17" i="1"/>
  <c r="T26" i="1"/>
  <c r="U8" i="1"/>
  <c r="AG23" i="1"/>
  <c r="U7" i="1"/>
  <c r="T25" i="1"/>
  <c r="T19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6" i="1"/>
  <c r="K30" i="1"/>
  <c r="AG29" i="1"/>
  <c r="K29" i="1"/>
  <c r="AG28" i="1"/>
  <c r="K28" i="1"/>
  <c r="AG27" i="1"/>
  <c r="K27" i="1"/>
  <c r="AG26" i="1"/>
  <c r="K26" i="1"/>
  <c r="AG25" i="1"/>
  <c r="K25" i="1"/>
  <c r="AG24" i="1"/>
  <c r="K24" i="1"/>
  <c r="K23" i="1"/>
  <c r="AG22" i="1"/>
  <c r="K22" i="1"/>
  <c r="AG21" i="1"/>
  <c r="K21" i="1"/>
  <c r="AG20" i="1"/>
  <c r="K20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R5" i="1"/>
  <c r="P5" i="1"/>
  <c r="O5" i="1"/>
  <c r="N5" i="1"/>
  <c r="M5" i="1"/>
  <c r="L5" i="1"/>
  <c r="J5" i="1"/>
  <c r="F5" i="1"/>
  <c r="E5" i="1"/>
  <c r="AG5" i="1" l="1"/>
  <c r="V5" i="1"/>
  <c r="K5" i="1"/>
</calcChain>
</file>

<file path=xl/sharedStrings.xml><?xml version="1.0" encoding="utf-8"?>
<sst xmlns="http://schemas.openxmlformats.org/spreadsheetml/2006/main" count="115" uniqueCount="71">
  <si>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</si>
  <si>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</si>
  <si>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</si>
  <si>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</si>
  <si>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</si>
  <si>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</si>
  <si>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</si>
  <si>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</si>
  <si>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</si>
  <si>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</si>
  <si>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</si>
  <si>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</si>
  <si>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</si>
  <si>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</si>
  <si>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</si>
  <si>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</si>
  <si>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</si>
  <si>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</si>
  <si>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</si>
  <si>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</si>
  <si>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</si>
  <si>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</si>
  <si>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29,05,</t>
  </si>
  <si>
    <t>15,05,</t>
  </si>
  <si>
    <t>13-16мая</t>
  </si>
  <si>
    <t>8-16 мая</t>
  </si>
  <si>
    <t>02,05,</t>
  </si>
  <si>
    <t>29,04,</t>
  </si>
  <si>
    <t>15,04,</t>
  </si>
  <si>
    <t>10,04,</t>
  </si>
  <si>
    <t>03,04,</t>
  </si>
  <si>
    <t>01,04,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</si>
  <si>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</si>
  <si>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</si>
  <si>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</si>
  <si>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</si>
  <si>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</si>
  <si>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</si>
  <si>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</si>
  <si>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</si>
  <si>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</si>
  <si>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</si>
  <si>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</si>
  <si>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нужно увеличить продажи!!!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</si>
  <si>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</si>
  <si>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</si>
  <si>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</si>
  <si>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</si>
  <si>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</si>
  <si>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</si>
  <si>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</si>
  <si>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</si>
  <si>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</si>
  <si>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</si>
  <si>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</si>
  <si>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</si>
  <si>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</si>
  <si>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</si>
  <si>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</si>
  <si>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У_КОПЧ ГРУДИНКА ПО-ЧЕРК ВУ ШТ 0.3КГ К1.8  ЧЕРКИЗОВО</t>
  </si>
  <si>
    <t>22,05,</t>
  </si>
  <si>
    <t>уценка</t>
  </si>
  <si>
    <t>нет</t>
  </si>
  <si>
    <t>нужно увеличить продажи</t>
  </si>
  <si>
    <t>22,05,25 в уценку 234шт.</t>
  </si>
  <si>
    <t>вес за ед.</t>
  </si>
  <si>
    <t>вес кор</t>
  </si>
  <si>
    <t>ВЕС в бланке завода</t>
  </si>
  <si>
    <t>заказ</t>
  </si>
  <si>
    <t>заказ в бланк завода</t>
  </si>
  <si>
    <t>08,06,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</si>
</sst>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0" borderId="1" xfId="1" applyNumberFormat="1" applyFont="1"/>
    <xf numFmtId="164" fontId="7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9,05,25%20&#1063;&#1077;&#1088;&#1082;&#1080;&#1079;&#1086;&#1074;&#1086;%20&#1058;&#1072;&#1096;&#1082;&#1077;&#1085;&#1090;\&#1058;&#1072;&#1096;&#1082;&#1077;&#1085;&#1090;\&#1087;&#1088;&#1086;&#1076;&#1072;&#1078;&#1080;%20&#1058;&#1072;&#1096;&#1082;&#1077;&#1085;&#1090;%2016,05,25-22,05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&#1079;&#1072;&#1082;&#1072;&#1079;&#1099;%20&#1058;&#1072;&#1096;&#1082;&#1077;&#1085;&#1090;/29,05,25%20&#1063;&#1077;&#1088;&#1082;&#1080;&#1079;&#1086;&#1074;&#1086;%20&#1058;&#1072;&#1096;&#1082;&#1077;&#1085;&#1090;/&#1058;&#1072;&#1096;&#1082;&#1077;&#1085;&#1090;/&#1082;&#1086;&#1088;&#1088;%20&#1076;&#1074;%2015,05,25%20&#1090;&#1096;&#1088;&#1089;&#1095;%20&#1095;&#1088;&#1082;&#1079;&#1074;%20&#1086;&#1090;%20&#1064;&#1091;&#1074;&#1072;&#1083;&#1086;&#1074;&#1086;&#1081;%20(&#1089;&#1086;&#1075;&#1083;&#1072;&#1089;&#1086;&#1074;&#1072;&#1083;%20&#1051;&#1099;&#1075;&#1080;&#1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16.05.2025 - 22.05.2025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16.05.25</v>
          </cell>
          <cell r="E6" t="str">
            <v>17.05.25</v>
          </cell>
          <cell r="F6" t="str">
            <v>18.05.25</v>
          </cell>
        </row>
        <row r="8">
          <cell r="A8" t="str">
            <v>1721-Сосиски Вязанка Сливочные ТМ Стародворские колбасы</v>
          </cell>
          <cell r="C8">
            <v>585.75900000000001</v>
          </cell>
          <cell r="D8">
            <v>142.18100000000001</v>
          </cell>
          <cell r="E8">
            <v>55.298999999999999</v>
          </cell>
        </row>
        <row r="9">
          <cell r="A9" t="str">
            <v>2074-Сосиски Молочные для завтрака Особый рецепт</v>
          </cell>
          <cell r="C9">
            <v>713.33199999999999</v>
          </cell>
          <cell r="D9">
            <v>214.44800000000001</v>
          </cell>
          <cell r="E9">
            <v>49.558</v>
          </cell>
        </row>
        <row r="10">
          <cell r="A10" t="str">
            <v>7187 ГРУДИНКА ПРЕМИУМ к/в мл/к в/у 0.3кг_50с  ОСТАНКИНО</v>
          </cell>
          <cell r="C10">
            <v>937</v>
          </cell>
          <cell r="D10">
            <v>183</v>
          </cell>
          <cell r="E10">
            <v>58</v>
          </cell>
        </row>
        <row r="11">
          <cell r="A11" t="str">
            <v>7070 СОЧНЫЕ ПМ сос п/о мгс 1.5*4_А_50с  ОСТАНКИНО</v>
          </cell>
          <cell r="C11">
            <v>486.74400000000003</v>
          </cell>
          <cell r="D11">
            <v>113.79900000000001</v>
          </cell>
          <cell r="E11">
            <v>21.157</v>
          </cell>
        </row>
        <row r="12">
          <cell r="A12" t="str">
            <v>МХБ Колб полусухая «Салями» ШТ. ВУ ОХЛ 300гр*8  МИРАТОРГ</v>
          </cell>
          <cell r="C12">
            <v>420</v>
          </cell>
          <cell r="D12">
            <v>142</v>
          </cell>
          <cell r="E12">
            <v>42</v>
          </cell>
        </row>
        <row r="13">
          <cell r="A13" t="str">
            <v>Вареные колбасы Сливушка Вязанка Фикс.вес 0,45 П/а Вязанка  ПОКОМ</v>
          </cell>
          <cell r="C13">
            <v>533</v>
          </cell>
          <cell r="D13">
            <v>176</v>
          </cell>
          <cell r="E13">
            <v>4</v>
          </cell>
        </row>
        <row r="14">
          <cell r="A14" t="str">
            <v>1445 Сосиски «Сочные без свинины» Весовые ТМ «Особый рецепт» 1,3 кг  ПОКОМ</v>
          </cell>
          <cell r="C14">
            <v>325.08699999999999</v>
          </cell>
          <cell r="D14">
            <v>139.07300000000001</v>
          </cell>
          <cell r="E14">
            <v>14.359</v>
          </cell>
        </row>
        <row r="15">
          <cell r="A15" t="str">
            <v>1875-Колбаса Филейная оригинальная ТМ Особый рецепт в оболочке полиамид.  ПОКОМ</v>
          </cell>
          <cell r="C15">
            <v>345.99700000000001</v>
          </cell>
          <cell r="D15">
            <v>69.138000000000005</v>
          </cell>
          <cell r="E15">
            <v>15.218999999999999</v>
          </cell>
        </row>
        <row r="16">
          <cell r="A16" t="str">
            <v>Сервелат полусухой с/к ВУ ОХЛ 300гр МИРАТОРГ</v>
          </cell>
          <cell r="C16">
            <v>211</v>
          </cell>
          <cell r="D16">
            <v>61</v>
          </cell>
          <cell r="E16">
            <v>41</v>
          </cell>
        </row>
        <row r="17">
          <cell r="A17" t="str">
            <v>2634 Колбаса Дугушка Стародворская ТМ Стародворье ТС Дугушка  ПОКОМ</v>
          </cell>
          <cell r="C17">
            <v>278.82799999999997</v>
          </cell>
          <cell r="D17">
            <v>69.177000000000007</v>
          </cell>
          <cell r="E17">
            <v>9.4469999999999992</v>
          </cell>
        </row>
        <row r="18">
          <cell r="A18" t="str">
            <v>КОПЧ БЕКОН НАР ВУ ШТ 0.18КГ К1.8  ЧЕРКИЗОВО</v>
          </cell>
          <cell r="C18">
            <v>453</v>
          </cell>
          <cell r="D18">
            <v>10</v>
          </cell>
          <cell r="E18">
            <v>9</v>
          </cell>
        </row>
        <row r="19">
          <cell r="A19" t="str">
            <v>СК БОГОРОДСКАЯ ПРЕСС ФИБ ВУ ШТ0.3КГ К3.6  ЧЕРКИЗОВО</v>
          </cell>
          <cell r="C19">
            <v>313</v>
          </cell>
          <cell r="D19">
            <v>67</v>
          </cell>
          <cell r="E19">
            <v>25</v>
          </cell>
        </row>
        <row r="20">
          <cell r="A20" t="str">
            <v>Вареные колбасы Докторская ГОСТ Вязанка Фикс.вес 0,4 Вектор Вязанка  ПОКОМ</v>
          </cell>
          <cell r="C20">
            <v>383</v>
          </cell>
          <cell r="D20">
            <v>82</v>
          </cell>
          <cell r="E20">
            <v>24</v>
          </cell>
        </row>
        <row r="21">
          <cell r="A21" t="str">
            <v>ВК СЕРВ ГОСТ СРЕЗ ФИБ ВУ ШТ 0.5КГ К2  ЧЕРКИЗОВО</v>
          </cell>
          <cell r="C21">
            <v>199</v>
          </cell>
          <cell r="E21">
            <v>-2</v>
          </cell>
        </row>
        <row r="22">
          <cell r="A22" t="str">
            <v>2205-Сосиски Молочные для завтрака ТМ Особый рецепт 0,4кг</v>
          </cell>
          <cell r="C22">
            <v>574</v>
          </cell>
          <cell r="D22">
            <v>145</v>
          </cell>
          <cell r="E22">
            <v>77</v>
          </cell>
        </row>
        <row r="23">
          <cell r="A23" t="str">
            <v>0222-Ветчины Дугушка Дугушка б/о Стародворье, 1кг</v>
          </cell>
          <cell r="C23">
            <v>202.69900000000001</v>
          </cell>
          <cell r="D23">
            <v>53.143000000000001</v>
          </cell>
          <cell r="E23">
            <v>7.0609999999999999</v>
          </cell>
        </row>
        <row r="24">
          <cell r="A24" t="str">
            <v>ВАР МОЛОЧНАЯ ПО-ЧЕ НМО ШТ 0.4КГ К2.4  ЧЕРКИЗОВО</v>
          </cell>
          <cell r="C24">
            <v>456</v>
          </cell>
          <cell r="D24">
            <v>87</v>
          </cell>
          <cell r="E24">
            <v>1</v>
          </cell>
        </row>
        <row r="25">
          <cell r="A25" t="str">
            <v>7058 ШПИКАЧКИ СОЧНЫЕ С БЕКОНОМ п/о мгс 1*3_60с  ОСТАНКИНО</v>
          </cell>
          <cell r="C25">
            <v>249.477</v>
          </cell>
          <cell r="D25">
            <v>40.265999999999998</v>
          </cell>
          <cell r="E25">
            <v>30.741</v>
          </cell>
        </row>
        <row r="26">
          <cell r="A26" t="str">
            <v>1523-Сосиски Вязанка Молочные ТМ Стародворские колбасы</v>
          </cell>
          <cell r="C26">
            <v>189.721</v>
          </cell>
          <cell r="D26">
            <v>20.428000000000001</v>
          </cell>
        </row>
        <row r="27">
          <cell r="A27" t="str">
            <v>4087   СЕРВЕЛАТ КОПЧЕНЫЙ НА БУКЕ в/к в/К 0,35</v>
          </cell>
          <cell r="C27">
            <v>476</v>
          </cell>
          <cell r="D27">
            <v>80</v>
          </cell>
          <cell r="E27">
            <v>7</v>
          </cell>
        </row>
        <row r="28">
          <cell r="A28" t="str">
            <v>4079 СЕРВЕЛАТ КОПЧЕНЫЙ НА БУКЕ в/к в/у_СНГ</v>
          </cell>
          <cell r="C28">
            <v>169.19</v>
          </cell>
          <cell r="D28">
            <v>37.097000000000001</v>
          </cell>
          <cell r="E28">
            <v>5.6349999999999998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157.81899999999999</v>
          </cell>
          <cell r="D29">
            <v>34.503</v>
          </cell>
          <cell r="E29">
            <v>6.1890000000000001</v>
          </cell>
        </row>
        <row r="30">
          <cell r="A30" t="str">
            <v>6346 ФИЛЕЙНАЯ Папа может вар п/о 0.5кг_СНГ  ОСТАНКИНО</v>
          </cell>
          <cell r="C30">
            <v>497</v>
          </cell>
          <cell r="D30">
            <v>92</v>
          </cell>
          <cell r="E30">
            <v>30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216.33799999999999</v>
          </cell>
          <cell r="D31">
            <v>78.739999999999995</v>
          </cell>
          <cell r="E31">
            <v>36.066000000000003</v>
          </cell>
        </row>
        <row r="32">
          <cell r="A32" t="str">
            <v>2150 В/к колбасы Рубленая Запеченная Дугушка Весовые Вектор Стародворье, вес 1кг</v>
          </cell>
          <cell r="C32">
            <v>162.95400000000001</v>
          </cell>
          <cell r="D32">
            <v>30.678999999999998</v>
          </cell>
          <cell r="E32">
            <v>0.871</v>
          </cell>
        </row>
        <row r="33">
          <cell r="A33" t="str">
            <v>1867-Колбаса Филейная ТМ Особый рецепт в оболочке полиамид большой батон.  ПОКОМ</v>
          </cell>
          <cell r="C33">
            <v>288.46699999999998</v>
          </cell>
          <cell r="D33">
            <v>73.123000000000005</v>
          </cell>
          <cell r="E33">
            <v>4.875</v>
          </cell>
        </row>
        <row r="34">
          <cell r="A34" t="str">
            <v>5608 СЕРВЕЛАТ ФИНСКИЙ в/к в/у срез 0.35кг_СНГ</v>
          </cell>
          <cell r="C34">
            <v>407</v>
          </cell>
          <cell r="D34">
            <v>59</v>
          </cell>
          <cell r="E34">
            <v>15</v>
          </cell>
        </row>
        <row r="35">
          <cell r="A35" t="str">
            <v>2472 Сардельки Левантские Особая Без свинины Весовые NDX мгс Особый рецепт, вес 1кг</v>
          </cell>
          <cell r="C35">
            <v>175.43600000000001</v>
          </cell>
          <cell r="D35">
            <v>43.600999999999999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258</v>
          </cell>
          <cell r="D36">
            <v>62</v>
          </cell>
          <cell r="E36">
            <v>4</v>
          </cell>
        </row>
        <row r="37">
          <cell r="A37" t="str">
            <v>6092 АРОМАТНАЯ с/к в/у 1/250 8шт_UZ</v>
          </cell>
          <cell r="C37">
            <v>292</v>
          </cell>
          <cell r="D37">
            <v>126</v>
          </cell>
          <cell r="E37">
            <v>2</v>
          </cell>
        </row>
        <row r="38">
          <cell r="A38" t="str">
            <v>ВАР МОЛОЧНАЯ ПО-Ч НМО 1 КГ К3  ЧЕРКИЗОВО</v>
          </cell>
          <cell r="C38">
            <v>139.88</v>
          </cell>
        </row>
        <row r="39">
          <cell r="A39" t="str">
            <v>1231 Сосиски Сливочные Дугушки Дугушка Весовые П/а Стародворье, вес 1кг</v>
          </cell>
          <cell r="C39">
            <v>156.494</v>
          </cell>
          <cell r="D39">
            <v>74.507000000000005</v>
          </cell>
          <cell r="E39">
            <v>4.125</v>
          </cell>
        </row>
        <row r="40">
          <cell r="A40" t="str">
            <v>1202 В/к колбасы Сервелат Мясорубский с мелкорубленным окороком срез Бордо Фикс.вес 0,35 фиброуз Ста</v>
          </cell>
          <cell r="C40">
            <v>409</v>
          </cell>
          <cell r="D40">
            <v>169</v>
          </cell>
          <cell r="E40">
            <v>28</v>
          </cell>
        </row>
        <row r="41">
          <cell r="A41" t="str">
            <v>0178 Ветчины Нежная Особая Особая Весовые П/а Особый рецепт большой батон  ПОКОМ</v>
          </cell>
          <cell r="C41">
            <v>154.28700000000001</v>
          </cell>
          <cell r="D41">
            <v>42.165999999999997</v>
          </cell>
          <cell r="E41">
            <v>4.4960000000000004</v>
          </cell>
        </row>
        <row r="42">
          <cell r="A42" t="str">
            <v>1120 В/к колбасы Сервелат Запеченный Дугушка Вес Вектор Стародворье, вес 1кг</v>
          </cell>
          <cell r="C42">
            <v>141.018</v>
          </cell>
          <cell r="D42">
            <v>32.624000000000002</v>
          </cell>
          <cell r="E42">
            <v>4.4059999999999997</v>
          </cell>
        </row>
        <row r="43">
          <cell r="A43" t="str">
            <v>СК БОРОДИНСКАЯ СРЕЗ ФИБ ВУ 0.3КГ ШТ К3.6  ЧЕРКИЗОВО</v>
          </cell>
          <cell r="C43">
            <v>195</v>
          </cell>
          <cell r="D43">
            <v>29</v>
          </cell>
          <cell r="E43">
            <v>25</v>
          </cell>
        </row>
        <row r="44">
          <cell r="A44" t="str">
            <v>6076 МЯСНАЯ Папа может вар п/о 0.4кг_UZ</v>
          </cell>
          <cell r="C44">
            <v>496</v>
          </cell>
          <cell r="D44">
            <v>111</v>
          </cell>
          <cell r="E44">
            <v>44</v>
          </cell>
        </row>
        <row r="45">
          <cell r="A45" t="str">
            <v>1370-Сосиски Сочинки Бордо Весовой п/а Стародворье</v>
          </cell>
          <cell r="C45">
            <v>173.66200000000001</v>
          </cell>
          <cell r="D45">
            <v>52.113999999999997</v>
          </cell>
          <cell r="E45">
            <v>34.524999999999999</v>
          </cell>
        </row>
        <row r="46">
          <cell r="A46" t="str">
            <v>1869-Колбаса Молочная ТМ Особый рецепт в оболочке полиамид большой батон.  ПОКОМ</v>
          </cell>
          <cell r="C46">
            <v>226.64099999999999</v>
          </cell>
          <cell r="D46">
            <v>56.642000000000003</v>
          </cell>
          <cell r="E46">
            <v>4.97</v>
          </cell>
        </row>
        <row r="47">
          <cell r="A47" t="str">
            <v>Вареные колбасы «Филейская» Фикс.вес 0,45 Вектор ТМ «Вязанка»  ПОКОМ</v>
          </cell>
          <cell r="C47">
            <v>249</v>
          </cell>
          <cell r="D47">
            <v>63</v>
          </cell>
          <cell r="E47">
            <v>4</v>
          </cell>
        </row>
        <row r="48">
          <cell r="A48" t="str">
            <v>5096   СЕРВЕЛАТ КРЕМЛЕВСКИЙ в/к в/у_СНГ</v>
          </cell>
          <cell r="C48">
            <v>77.992999999999995</v>
          </cell>
          <cell r="D48">
            <v>26.719000000000001</v>
          </cell>
        </row>
        <row r="49">
          <cell r="A49" t="str">
            <v>6095 ЮБИЛЕЙНАЯ с/к в/у 1/250 8шт_UZ</v>
          </cell>
          <cell r="C49">
            <v>230</v>
          </cell>
          <cell r="D49">
            <v>53</v>
          </cell>
          <cell r="E49">
            <v>4</v>
          </cell>
        </row>
        <row r="50">
          <cell r="A50" t="str">
            <v>Вареные колбасы Молокуша Вязанка Вес п/а Вязанка  ПОКОМ</v>
          </cell>
          <cell r="C50">
            <v>125.83199999999999</v>
          </cell>
          <cell r="D50">
            <v>19.989999999999998</v>
          </cell>
          <cell r="E50">
            <v>10.824999999999999</v>
          </cell>
        </row>
        <row r="51">
          <cell r="A51" t="str">
            <v>1205 Копченые колбасы Салями Мясорубская с рубленым шпиком срез Бордо ф/в 0,35 фиброуз Стародворье  ПОКОМ</v>
          </cell>
          <cell r="C51">
            <v>325</v>
          </cell>
          <cell r="D51">
            <v>97</v>
          </cell>
          <cell r="E51">
            <v>32</v>
          </cell>
        </row>
        <row r="52">
          <cell r="A52" t="str">
            <v>СК СЕРВЕЛЕТТИ ПРЕСС СРЕЗ БО ВУ ШТ 0.25КГ  ЧЕРКИЗОВО</v>
          </cell>
          <cell r="C52">
            <v>137</v>
          </cell>
          <cell r="D52">
            <v>21</v>
          </cell>
          <cell r="E52">
            <v>25</v>
          </cell>
        </row>
        <row r="53">
          <cell r="A53" t="str">
            <v>1371-Сосиски Сочинки с сочной грудинкой Бордо Фикс.вес 0,4 П/а мгс Стародворье</v>
          </cell>
          <cell r="C53">
            <v>318</v>
          </cell>
          <cell r="D53">
            <v>78</v>
          </cell>
          <cell r="E53">
            <v>18</v>
          </cell>
        </row>
        <row r="54">
          <cell r="A54" t="str">
            <v>1870-Колбаса Со шпиком ТМ Особый рецепт в оболочке полиамид большой батон.  ПОКОМ</v>
          </cell>
          <cell r="C54">
            <v>182.58199999999999</v>
          </cell>
          <cell r="D54">
            <v>50.161999999999999</v>
          </cell>
          <cell r="E54">
            <v>2.4860000000000002</v>
          </cell>
        </row>
        <row r="55">
          <cell r="A55" t="str">
            <v>6094 ЮБИЛЕЙНАЯ с/к в/у_UZ</v>
          </cell>
          <cell r="C55">
            <v>54.023000000000003</v>
          </cell>
          <cell r="D55">
            <v>14.882999999999999</v>
          </cell>
          <cell r="E55">
            <v>0.49199999999999999</v>
          </cell>
        </row>
        <row r="56">
          <cell r="A56" t="str">
            <v>ВАР КЛАССИЧЕСКАЯ ПО-Ч ЦО ЗА 1.6КГ K3.2 ЧЕРКИЗОВО</v>
          </cell>
          <cell r="C56">
            <v>73.691999999999993</v>
          </cell>
        </row>
        <row r="57">
          <cell r="A57" t="str">
            <v>ВЕТЧ МРАМОРНАЯ ПО-ЧЕРКИЗОВСКИ ШТ 0,4 КГ  ЧЕРКИЗОВО</v>
          </cell>
          <cell r="C57">
            <v>156</v>
          </cell>
          <cell r="D57">
            <v>38</v>
          </cell>
          <cell r="E57">
            <v>2</v>
          </cell>
        </row>
        <row r="58">
          <cell r="A58" t="str">
            <v>1871-Колбаса Филейная оригинальная ТМ Особый рецепт в оболочке полиамид 0,4 кг.  ПОКОМ</v>
          </cell>
          <cell r="C58">
            <v>296</v>
          </cell>
          <cell r="D58">
            <v>86</v>
          </cell>
          <cell r="E58">
            <v>37</v>
          </cell>
        </row>
        <row r="59">
          <cell r="A59" t="str">
            <v>1372-Сосиски Сочинки с сочным окороком Бордо Фикс.вес 0,4 П/а мгс Стародворье</v>
          </cell>
          <cell r="C59">
            <v>282</v>
          </cell>
          <cell r="D59">
            <v>77</v>
          </cell>
          <cell r="E59">
            <v>16</v>
          </cell>
        </row>
        <row r="60">
          <cell r="A60" t="str">
            <v>ВК БАЛЫКОВАЯ ПО-ЧЕРКИЗ СРЕЗ ШТ0,3 К1,8  ЧЕРКИЗОВО</v>
          </cell>
          <cell r="C60">
            <v>155</v>
          </cell>
          <cell r="E60">
            <v>-2</v>
          </cell>
        </row>
        <row r="61">
          <cell r="A61" t="str">
            <v>СОС МОЛОЧНЫЕ ПО-Ч ПМО ЗА ЛОТ ШТ 0.45КГ K1.8 ЧЕРКИЗОВО</v>
          </cell>
          <cell r="C61">
            <v>167</v>
          </cell>
        </row>
        <row r="62">
          <cell r="A62" t="str">
            <v>СВ ФУЭТ ЭКСТРА 0.15КГ К0.9  ЧЕРКИЗОВО</v>
          </cell>
          <cell r="C62">
            <v>114</v>
          </cell>
          <cell r="D62">
            <v>7</v>
          </cell>
          <cell r="E62">
            <v>31</v>
          </cell>
        </row>
        <row r="63">
          <cell r="A63" t="str">
            <v>Стейк Рибай говяжий зам DF 320г BLACK ANGUS Мираторг (Брянск) Россия  МИРАТОРГ</v>
          </cell>
          <cell r="C63">
            <v>26</v>
          </cell>
        </row>
        <row r="64">
          <cell r="A64" t="str">
            <v>1851-Колбаса Филедворская по-стародворски ТМ Стародворье в оболочке полиамид 0,4 кг.  ПОКОМ</v>
          </cell>
          <cell r="C64">
            <v>258</v>
          </cell>
          <cell r="D64">
            <v>57</v>
          </cell>
          <cell r="E64">
            <v>17</v>
          </cell>
        </row>
        <row r="65">
          <cell r="A65" t="str">
            <v>СК САЛЬЧИЧОН СРЕЗ ФИБ ВУ ШТ 0,3 КГ ЧЕРКИЗОВО (ПРЕМИУМ)</v>
          </cell>
          <cell r="C65">
            <v>99</v>
          </cell>
        </row>
        <row r="66">
          <cell r="A66" t="str">
            <v>7075 МОЛОЧ.ПРЕМИУМ ПМ сос п/о мгс 1.5*4_О_50с  ОСТАНКИНО</v>
          </cell>
          <cell r="C66">
            <v>99.448999999999998</v>
          </cell>
          <cell r="D66">
            <v>47.905000000000001</v>
          </cell>
        </row>
        <row r="67">
          <cell r="A67" t="str">
            <v>2027 Ветчина Нежная п/а ТМ Особый рецепт шт. 0,4кг</v>
          </cell>
          <cell r="C67">
            <v>163</v>
          </cell>
          <cell r="D67">
            <v>35</v>
          </cell>
          <cell r="E67">
            <v>4</v>
          </cell>
        </row>
        <row r="68">
          <cell r="A68" t="str">
            <v>6091 АРОМАТНАЯ с/к в/у_UZ</v>
          </cell>
          <cell r="C68">
            <v>38.323</v>
          </cell>
          <cell r="D68">
            <v>13.032</v>
          </cell>
        </row>
        <row r="69">
          <cell r="A69" t="str">
            <v>6072 ЭКСТРА Папа может вар п/о 0.4кг_UZ</v>
          </cell>
          <cell r="C69">
            <v>248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117</v>
          </cell>
          <cell r="D70">
            <v>32</v>
          </cell>
          <cell r="E70">
            <v>4</v>
          </cell>
        </row>
        <row r="71">
          <cell r="A71" t="str">
            <v>Вареные колбасы «Филейская» Весовые Вектор ТМ «Вязанка»  ПОКОМ</v>
          </cell>
          <cell r="C71">
            <v>71.811999999999998</v>
          </cell>
          <cell r="D71">
            <v>8.0879999999999992</v>
          </cell>
        </row>
        <row r="72">
          <cell r="A72" t="str">
            <v>СК САЛЬЧИЧОН С РОЗОВЫМ ПЕРЦ. СРЕЗ ШТ 0,3  ЧЕРКИЗОВО</v>
          </cell>
          <cell r="C72">
            <v>84</v>
          </cell>
          <cell r="D72">
            <v>20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85</v>
          </cell>
          <cell r="D73">
            <v>12</v>
          </cell>
          <cell r="E73">
            <v>1</v>
          </cell>
        </row>
        <row r="74">
          <cell r="A74" t="str">
            <v>1201 В/к колбасы Сервелат Мясорубский с мелкорубленным окороком Бордо Весовой фиброуз Стародворье  П</v>
          </cell>
          <cell r="C74">
            <v>63.456000000000003</v>
          </cell>
          <cell r="D74">
            <v>23.053000000000001</v>
          </cell>
          <cell r="E74">
            <v>5.093</v>
          </cell>
        </row>
        <row r="75">
          <cell r="A75" t="str">
            <v>СОС КОПЧ ПО-Ч ЛОТ ПМО ЗА ШТ 0.4КГ K1.6  ЧЕРКИЗОВО</v>
          </cell>
          <cell r="C75">
            <v>140</v>
          </cell>
          <cell r="E75">
            <v>1</v>
          </cell>
        </row>
        <row r="76">
          <cell r="A76" t="str">
            <v>ВАР АРОМАТНАЯ ПО-Ч ЦО ЗА 1.6КГ K3.2 ЧЕРКИЗОВО</v>
          </cell>
          <cell r="C76">
            <v>45.81</v>
          </cell>
        </row>
        <row r="77">
          <cell r="A77" t="str">
            <v>СК САЛЯМИНИ ВУ ШТ 0.18 КГ  ЧЕРКИЗОВО</v>
          </cell>
          <cell r="C77">
            <v>138</v>
          </cell>
          <cell r="D77">
            <v>30</v>
          </cell>
          <cell r="E77">
            <v>27</v>
          </cell>
        </row>
        <row r="78">
          <cell r="A78" t="str">
            <v>1224 В/к колбасы «Сочинка по-европейски с сочной грудинкой» Весовой фиброуз ТМ «Стародворье»  ПОКОМ</v>
          </cell>
          <cell r="C78">
            <v>62.271999999999998</v>
          </cell>
          <cell r="D78">
            <v>16.132999999999999</v>
          </cell>
          <cell r="E78">
            <v>-0.79100000000000004</v>
          </cell>
        </row>
        <row r="79">
          <cell r="A79" t="str">
            <v>СК БРАУНШВЕЙГСКАЯ ГОСТ БО СРЕЗ ШТ 0,2КГ  ЧЕРКИЗОВО</v>
          </cell>
          <cell r="C79">
            <v>95</v>
          </cell>
          <cell r="D79">
            <v>6</v>
          </cell>
        </row>
        <row r="80">
          <cell r="A80" t="str">
            <v>6093 САЛЯМИ ИТАЛЬЯНСКАЯ с/к в/у 1/250 8шт_UZ</v>
          </cell>
          <cell r="C80">
            <v>107</v>
          </cell>
          <cell r="D80">
            <v>26</v>
          </cell>
        </row>
        <row r="81">
          <cell r="A81" t="str">
            <v>1952-Колбаса Со шпиком ТМ Особый рецепт в оболочке полиамид 0,5 кг.  ПОКОМ</v>
          </cell>
          <cell r="C81">
            <v>142</v>
          </cell>
          <cell r="D81">
            <v>51</v>
          </cell>
          <cell r="E81">
            <v>3</v>
          </cell>
        </row>
        <row r="82">
          <cell r="A82" t="str">
            <v>1204 Копченые колбасы Салями Мясорубская с рубленым шпиком Бордо Весовой фиброуз Стародворье  ПОКОМ</v>
          </cell>
          <cell r="C82">
            <v>54.582999999999998</v>
          </cell>
          <cell r="D82">
            <v>15.085000000000001</v>
          </cell>
          <cell r="E82">
            <v>5.0659999999999998</v>
          </cell>
        </row>
        <row r="83">
          <cell r="A83" t="str">
            <v>СОС СЛИВОЧНЫЕ ГОСТ ЦО ЗА ЛОТ ШТ 0.45КГ K1.8 ЧЕРКИЗОВО</v>
          </cell>
          <cell r="C83">
            <v>75</v>
          </cell>
        </row>
        <row r="84">
          <cell r="A84" t="str">
            <v>Наггетсы куриные хрустящие 300г*12 (3,6кг) Мираторг Россия</v>
          </cell>
          <cell r="C84">
            <v>107</v>
          </cell>
          <cell r="D84">
            <v>12</v>
          </cell>
          <cell r="E84">
            <v>24</v>
          </cell>
        </row>
        <row r="85">
          <cell r="A85" t="str">
            <v>СК САЛЬЧИЧОН НАРЕЗ ФИБ ЗА ШТ 0.1КГ К1.2  ЧЕРКИЗОВО</v>
          </cell>
          <cell r="C85">
            <v>103</v>
          </cell>
        </row>
        <row r="86">
          <cell r="A86" t="str">
            <v>КОПЧ ГРУДИНКА ПО-ЧЕРК ВУ ШТ 0.3КГ К1.8  ЧЕРКИЗОВО</v>
          </cell>
          <cell r="C86">
            <v>58</v>
          </cell>
          <cell r="D86">
            <v>10</v>
          </cell>
          <cell r="E86">
            <v>38</v>
          </cell>
        </row>
        <row r="87">
          <cell r="A87" t="str">
            <v>У_Фарш куриный "Домашний",зам,в/у0,75кг*8(6кг)  МИРАТОРГ</v>
          </cell>
          <cell r="C87">
            <v>108</v>
          </cell>
          <cell r="D87">
            <v>26</v>
          </cell>
        </row>
        <row r="88">
          <cell r="A88" t="str">
            <v>СОС ВЕНСКИЕ БО ЗА ПАК 1.25КГ K5 ЧЕРКИЗОВО</v>
          </cell>
          <cell r="C88">
            <v>31.033999999999999</v>
          </cell>
        </row>
        <row r="89">
          <cell r="A89" t="str">
            <v>СК ОНЕЖСКАЯ СРЕЗ ФИБ ВУ ШТ 0.3КГ K1.8 ЧЕРКИЗОВО</v>
          </cell>
          <cell r="C89">
            <v>45</v>
          </cell>
        </row>
        <row r="90">
          <cell r="A90" t="str">
            <v>1461 Сосиски «Баварские» Фикс.вес 0,35 П/а ТМ «Стародворье»  ПОКОМ</v>
          </cell>
          <cell r="C90">
            <v>113</v>
          </cell>
        </row>
        <row r="91">
          <cell r="A91" t="str">
            <v>Наггетсы куриные Классические 300г*12 (3,6кг) Мираторг Россия</v>
          </cell>
          <cell r="C91">
            <v>78</v>
          </cell>
          <cell r="D91">
            <v>14</v>
          </cell>
          <cell r="E91">
            <v>24</v>
          </cell>
        </row>
        <row r="92">
          <cell r="A92" t="str">
            <v>Стейк Рибай Choice c/м TF 200г*60 (12 кг) Black Angus  МИРАТОРГ</v>
          </cell>
          <cell r="C92">
            <v>22</v>
          </cell>
          <cell r="D92">
            <v>6</v>
          </cell>
        </row>
        <row r="93">
          <cell r="A93" t="str">
            <v>6075 МЯСНАЯ Папа может вар п/о_UZ</v>
          </cell>
          <cell r="C93">
            <v>48.573999999999998</v>
          </cell>
        </row>
        <row r="94">
          <cell r="A94" t="str">
            <v>СК САЛЬЧИЧОН С РОЗОВЫМ ПЕРЦЕМ НАР ШТ 85Г  ЧЕРКИЗОВО</v>
          </cell>
          <cell r="C94">
            <v>79</v>
          </cell>
          <cell r="E94">
            <v>2</v>
          </cell>
        </row>
        <row r="95">
          <cell r="A95" t="str">
            <v>6078 ФИЛЕЙНАЯ Папа может вар п/о_UZ</v>
          </cell>
          <cell r="C95">
            <v>38.905000000000001</v>
          </cell>
        </row>
        <row r="96">
          <cell r="A96" t="str">
            <v>Пельмени Пуговки с говядиной и свининой No Name Весовые Сфера No Name 5 кг  ПОКОМ</v>
          </cell>
          <cell r="C96">
            <v>60</v>
          </cell>
          <cell r="D96">
            <v>30</v>
          </cell>
          <cell r="E96">
            <v>5</v>
          </cell>
        </row>
        <row r="97">
          <cell r="A97" t="str">
            <v>С/к колбасы Баварская Бавария Фикс.вес 0,17 б/о терм/п Стародворье</v>
          </cell>
          <cell r="C97">
            <v>40</v>
          </cell>
          <cell r="E97">
            <v>19</v>
          </cell>
        </row>
        <row r="98">
          <cell r="A98" t="str">
            <v>С/к колбасы Швейцарская Бордо Фикс.вес 0,17 Фиброуз терм/п Стародворье</v>
          </cell>
          <cell r="C98">
            <v>49</v>
          </cell>
          <cell r="D98">
            <v>5</v>
          </cell>
          <cell r="E98">
            <v>9</v>
          </cell>
        </row>
        <row r="99">
          <cell r="A99" t="str">
            <v>МХБ Колбаса вареная Молочная ШТ. п/а ОХЛ 470*6 (2,82 кг) МИРАТОРГ</v>
          </cell>
          <cell r="C99">
            <v>32</v>
          </cell>
          <cell r="E99">
            <v>-1</v>
          </cell>
        </row>
        <row r="100">
          <cell r="A100" t="str">
            <v>0232 С/к колбасы Княжеская Бордо Весовые б/о терм/п Стародворье</v>
          </cell>
          <cell r="C100">
            <v>5.468</v>
          </cell>
          <cell r="E100">
            <v>1.9390000000000001</v>
          </cell>
        </row>
        <row r="101">
          <cell r="A101" t="str">
            <v>1728-Сосиски сливочные по-стародворски в оболочке</v>
          </cell>
          <cell r="C101">
            <v>16.709</v>
          </cell>
          <cell r="D101">
            <v>-0.501</v>
          </cell>
        </row>
        <row r="102">
          <cell r="A102" t="str">
            <v>0262 Ветчина «Сочинка с сочным окороком» Весовой п/а ТМ «Стародворье»  ПОКОМ</v>
          </cell>
          <cell r="C102">
            <v>13.789</v>
          </cell>
          <cell r="D102">
            <v>14.999000000000001</v>
          </cell>
        </row>
        <row r="103">
          <cell r="A103" t="str">
            <v>Стейк Стриплойн зам. DF 320г*6(1,92кг) BLACK ANGUS  МИРАТОРГ</v>
          </cell>
          <cell r="C103">
            <v>6</v>
          </cell>
        </row>
        <row r="104">
          <cell r="A104" t="str">
            <v>Пельмени "Из мраморной говядины" с/м пленка  400г*16(6,4кг) BLACK ANGUS Мираторг (Брянск) Россия</v>
          </cell>
          <cell r="C104">
            <v>26</v>
          </cell>
        </row>
        <row r="105">
          <cell r="A105" t="str">
            <v>Пельмени «Сочные» ГВ зам пакет 700г*8  МИРАТОРГ</v>
          </cell>
          <cell r="C105">
            <v>29</v>
          </cell>
          <cell r="E105">
            <v>6</v>
          </cell>
        </row>
        <row r="106">
          <cell r="A106" t="str">
            <v>Сырники с клубн.нач. 280гр ЗАМ  МИРАТОРГ</v>
          </cell>
          <cell r="C106">
            <v>22</v>
          </cell>
          <cell r="D106">
            <v>12</v>
          </cell>
        </row>
        <row r="107">
          <cell r="A107" t="str">
            <v>Стейк Стриплойн Choice с/м TF 200г*60(12 кг) Black Angus  МИРАТОРГ</v>
          </cell>
          <cell r="C107">
            <v>6</v>
          </cell>
        </row>
        <row r="108">
          <cell r="A108" t="str">
            <v>Вишня б/косточки с/м 300г*20 (6кг) Мираторг Россия</v>
          </cell>
          <cell r="C108">
            <v>11</v>
          </cell>
          <cell r="D108">
            <v>6</v>
          </cell>
          <cell r="E108">
            <v>3</v>
          </cell>
        </row>
        <row r="109">
          <cell r="A109" t="str">
            <v>МХБ Колбаса сыровяленая Сальчичон ШТ. ф/о ОХЛ 300г*6 (1,8 кг) МИРАТОРГ</v>
          </cell>
          <cell r="C109">
            <v>7</v>
          </cell>
          <cell r="D109">
            <v>5</v>
          </cell>
        </row>
        <row r="110">
          <cell r="A110" t="str">
            <v>У_Фарш говяжий зам 0,4кг ШТ  TF  МИРАТОРГ</v>
          </cell>
          <cell r="C110">
            <v>11</v>
          </cell>
          <cell r="D110">
            <v>2</v>
          </cell>
          <cell r="E110">
            <v>5</v>
          </cell>
        </row>
        <row r="111">
          <cell r="A111" t="str">
            <v>Палочки рыбные из фарша тресковых пород 270г*12 (3,24кг) ООО "Мираторг Запад" РОССИЯ  МИРАТОРГ</v>
          </cell>
          <cell r="C111">
            <v>17</v>
          </cell>
          <cell r="D111">
            <v>12</v>
          </cell>
          <cell r="E111">
            <v>5</v>
          </cell>
        </row>
        <row r="112">
          <cell r="A112" t="str">
            <v>Картофель фри с/м 500г*10 (5кг) МИРАТОРГ Россия</v>
          </cell>
          <cell r="C112">
            <v>9</v>
          </cell>
          <cell r="E112">
            <v>5</v>
          </cell>
        </row>
        <row r="113">
          <cell r="A113" t="str">
            <v>МХБ Колбаса с/к "Куршская" ВУ ОХЛ 280г*8 (2,24 кг)  МИРАТОРГ</v>
          </cell>
          <cell r="C113">
            <v>5</v>
          </cell>
        </row>
        <row r="114">
          <cell r="A114" t="str">
            <v>Стейк из мраморной говядины б/к с/м TF ~1кг BLACK ANGUS Мираторг (Брянск) Россия  МИРАТОРГ</v>
          </cell>
          <cell r="C114">
            <v>2</v>
          </cell>
        </row>
        <row r="115">
          <cell r="A115" t="str">
            <v>МХБ Колбаса вареная Докторская ШТ. п/а ОХЛ 470г*6 (2,82 кг) МИРАТОРГ</v>
          </cell>
          <cell r="C115">
            <v>5</v>
          </cell>
          <cell r="D115">
            <v>-2</v>
          </cell>
          <cell r="E115">
            <v>-4</v>
          </cell>
        </row>
        <row r="116">
          <cell r="A116" t="str">
            <v>Итальянская смесь с/м 400г*10 (4кг) Vитамин  МИРАТОРГ</v>
          </cell>
          <cell r="C116">
            <v>8</v>
          </cell>
          <cell r="D116">
            <v>2</v>
          </cell>
          <cell r="E116">
            <v>3</v>
          </cell>
        </row>
        <row r="117">
          <cell r="A117" t="str">
            <v>Черная смородина с/м 300г*10 (3кг) Россия Мираторг</v>
          </cell>
          <cell r="C117">
            <v>5</v>
          </cell>
          <cell r="E117">
            <v>3</v>
          </cell>
        </row>
        <row r="118">
          <cell r="A118" t="str">
            <v>Микс полезных овощей 400 зам  МИРАТОРГ</v>
          </cell>
          <cell r="C118">
            <v>6</v>
          </cell>
          <cell r="E118">
            <v>5</v>
          </cell>
        </row>
        <row r="119">
          <cell r="A119" t="str">
            <v>Гавайская смесь 400г*20 (8кг) Vитамин Мираторг РОССИЯ  МИРАТОРГ</v>
          </cell>
          <cell r="C119">
            <v>6</v>
          </cell>
          <cell r="D119">
            <v>2</v>
          </cell>
          <cell r="E119">
            <v>3</v>
          </cell>
        </row>
        <row r="120">
          <cell r="A120" t="str">
            <v>Сырники с вишневой начинкой ЗАМ 280гр*4 (1,12кг) Мираторг Трио Россия</v>
          </cell>
          <cell r="C120">
            <v>6</v>
          </cell>
        </row>
        <row r="121">
          <cell r="A121" t="str">
            <v>Мексиканская смесь с/м 400г*10 (4кг) Мираторг Россия</v>
          </cell>
          <cell r="C121">
            <v>6</v>
          </cell>
          <cell r="D121">
            <v>2</v>
          </cell>
          <cell r="E121">
            <v>3</v>
          </cell>
        </row>
        <row r="122">
          <cell r="A122" t="str">
            <v>Брокколи капуста 400 ЗАМ  МИРАТОРГ</v>
          </cell>
          <cell r="C122">
            <v>4</v>
          </cell>
          <cell r="E122">
            <v>3</v>
          </cell>
        </row>
        <row r="123">
          <cell r="A123" t="str">
            <v>Ягодный морс 300г*10 зам  МИРАТОРГ</v>
          </cell>
          <cell r="C123">
            <v>3</v>
          </cell>
          <cell r="E123">
            <v>3</v>
          </cell>
        </row>
        <row r="124">
          <cell r="A124" t="str">
            <v>Карибская смесь с/м 400г*10 (4кг) Мираторг Россия</v>
          </cell>
          <cell r="C124">
            <v>4</v>
          </cell>
          <cell r="E124">
            <v>3</v>
          </cell>
        </row>
        <row r="125">
          <cell r="A125" t="str">
            <v>Шампиньоны рез. 400*20 зам  МИРАТОРГ</v>
          </cell>
          <cell r="C125">
            <v>4</v>
          </cell>
          <cell r="E125">
            <v>3</v>
          </cell>
        </row>
        <row r="126">
          <cell r="A126" t="str">
            <v>Лечо по-венгерски 0,4кг ОФ зам кор  МИРАТОРГ</v>
          </cell>
          <cell r="C126">
            <v>4</v>
          </cell>
          <cell r="E126">
            <v>3</v>
          </cell>
        </row>
        <row r="127">
          <cell r="A127" t="str">
            <v>Фасоль стручковая рез. с/м 30-40мм 400г*10 (4кг) Мираторг Россия</v>
          </cell>
          <cell r="C127">
            <v>4</v>
          </cell>
          <cell r="E127">
            <v>3</v>
          </cell>
        </row>
        <row r="128">
          <cell r="A128" t="str">
            <v>Ягодный коктейль 300г зам  МИРАТОРГ</v>
          </cell>
          <cell r="C128">
            <v>3</v>
          </cell>
          <cell r="E128">
            <v>3</v>
          </cell>
        </row>
        <row r="129">
          <cell r="A129" t="str">
            <v>Чебупай сочное яблоко Чебупай Фикс.вес 0,2 Лоток Горячая штучка  ПОКОМ</v>
          </cell>
          <cell r="C129">
            <v>3</v>
          </cell>
        </row>
        <row r="130">
          <cell r="A130" t="str">
            <v>Чебупай спелая вишня Чебупай Фикс.вес 0,2 Лоток Горячая штучка  ПОКОМ</v>
          </cell>
          <cell r="C130">
            <v>3</v>
          </cell>
        </row>
        <row r="131">
          <cell r="A131" t="str">
            <v>Сотэ с прованскими травами 400г зам  МИРАТОРГ</v>
          </cell>
          <cell r="C131">
            <v>1</v>
          </cell>
        </row>
        <row r="132">
          <cell r="A132" t="str">
            <v>МХБ Колбаса полукопченая Чесночная ШТ. ф/о ОХЛ 375г*6 (2,25кг) МИРАТОРГ</v>
          </cell>
          <cell r="D132">
            <v>-1</v>
          </cell>
          <cell r="E132">
            <v>6</v>
          </cell>
        </row>
        <row r="133">
          <cell r="A133" t="str">
            <v>БОНУС_2074-Сосиски Молочные для завтрака Особый рецепт</v>
          </cell>
          <cell r="C133">
            <v>70.641999999999996</v>
          </cell>
          <cell r="D133">
            <v>22.073</v>
          </cell>
          <cell r="E133">
            <v>5.8140000000000001</v>
          </cell>
        </row>
        <row r="134">
          <cell r="A134" t="str">
            <v>БОНУС_2205-Сосиски Молочные для завтрака ТМ Особый рецепт 0,4кг</v>
          </cell>
          <cell r="C134">
            <v>68</v>
          </cell>
          <cell r="D134">
            <v>20</v>
          </cell>
          <cell r="E134">
            <v>13</v>
          </cell>
        </row>
        <row r="135">
          <cell r="A135" t="str">
            <v>БОНУС_1205 Копченые колбасы Салями Мясорубская с рубленым шпиком срез Бордо ф/в 0,35 фиброуз Стародворье</v>
          </cell>
          <cell r="C135">
            <v>57</v>
          </cell>
          <cell r="D135">
            <v>18</v>
          </cell>
          <cell r="E135">
            <v>6</v>
          </cell>
        </row>
        <row r="136">
          <cell r="A136" t="str">
            <v>БОНУС_1875-Колбаса Филейная оригинальная ТМ Особый рецепт в оболочке полиамид.  ПОКОМ</v>
          </cell>
          <cell r="C136">
            <v>56.002000000000002</v>
          </cell>
          <cell r="D136">
            <v>8.0210000000000008</v>
          </cell>
          <cell r="E136">
            <v>3.1960000000000002</v>
          </cell>
        </row>
        <row r="137">
          <cell r="A137" t="str">
            <v>БОНУС_0178 Ветчины Нежная Особая Особая Весовые П/а Особый рецепт большой батон  ПОКОМ</v>
          </cell>
          <cell r="C137">
            <v>55.218000000000004</v>
          </cell>
          <cell r="D137">
            <v>15.028</v>
          </cell>
        </row>
        <row r="138">
          <cell r="A138" t="str">
            <v>БОНУС_0222-Ветчины Дугушка Дугушка б/о Стародворье, 1кг</v>
          </cell>
          <cell r="C138">
            <v>50.149000000000001</v>
          </cell>
          <cell r="D138">
            <v>15.855</v>
          </cell>
          <cell r="E138">
            <v>1.7689999999999999</v>
          </cell>
        </row>
        <row r="139">
          <cell r="A139" t="str">
            <v>БОНУС_1370-Сосиски Сочинки Бордо Весовой п/а Стародворье</v>
          </cell>
          <cell r="C139">
            <v>45.14</v>
          </cell>
          <cell r="D139">
            <v>8.6989999999999998</v>
          </cell>
          <cell r="E139">
            <v>5.8090000000000002</v>
          </cell>
        </row>
        <row r="140">
          <cell r="A140" t="str">
            <v>БОНУС_1445 Сосиски «Сочные без свинины» Весовые ТМ «Особый рецепт» 1,3 кг  ПОКОМ</v>
          </cell>
          <cell r="C140">
            <v>45.158000000000001</v>
          </cell>
          <cell r="D140">
            <v>14.46</v>
          </cell>
          <cell r="E140">
            <v>4.3250000000000002</v>
          </cell>
        </row>
        <row r="141">
          <cell r="A141" t="str">
            <v>БОНУС_Вареные колбасы «Филейская» Фикс.вес 0,45 Вектор ТМ «Вязанка»  ПОКОМ</v>
          </cell>
          <cell r="C141">
            <v>42</v>
          </cell>
          <cell r="D141">
            <v>17</v>
          </cell>
        </row>
        <row r="142">
          <cell r="A142" t="str">
            <v>БОНУС_1120 В/к колбасы Сервелат Запеченный Дугушка Вес Вектор Стародворье, вес 1кг</v>
          </cell>
          <cell r="C142">
            <v>34.317</v>
          </cell>
          <cell r="D142">
            <v>1.7490000000000001</v>
          </cell>
          <cell r="E142">
            <v>0.88300000000000001</v>
          </cell>
        </row>
        <row r="143">
          <cell r="A143" t="str">
            <v>БОНУС_1372-Сосиски Сочинки с сочным окороком Бордо Фикс.вес 0,4 П/а мгс Стародворье</v>
          </cell>
          <cell r="C143">
            <v>34</v>
          </cell>
          <cell r="D143">
            <v>11</v>
          </cell>
        </row>
        <row r="144">
          <cell r="A144" t="str">
            <v>БОНУС_1871-Колбаса Филейная оригинальная ТМ Особый рецепт в оболочке полиамид 0,4 кг.  ПОКОМ</v>
          </cell>
          <cell r="C144">
            <v>34</v>
          </cell>
          <cell r="D144">
            <v>7</v>
          </cell>
          <cell r="E144">
            <v>6</v>
          </cell>
        </row>
        <row r="145">
          <cell r="A145" t="str">
            <v>БОНУС_2472 Сардельки Левантские Особая Без свинины Весовые NDX мгс Особый рецепт, вес 1кг</v>
          </cell>
          <cell r="C145">
            <v>29.361000000000001</v>
          </cell>
          <cell r="D145">
            <v>11.308</v>
          </cell>
        </row>
        <row r="146">
          <cell r="A146" t="str">
            <v>БОНУС_1867-Колбаса Филейная ТМ Особый рецепт в оболочке полиамид большой батон.  ПОКОМ</v>
          </cell>
          <cell r="C146">
            <v>26.754000000000001</v>
          </cell>
          <cell r="D146">
            <v>7.2480000000000002</v>
          </cell>
        </row>
        <row r="147">
          <cell r="A147" t="str">
            <v>БОНУС_2634 Колбаса Дугушка Стародворская ТМ Стародворье ТС Дугушка  ПОКОМ</v>
          </cell>
          <cell r="C147">
            <v>19.739000000000001</v>
          </cell>
          <cell r="D147">
            <v>6.8460000000000001</v>
          </cell>
          <cell r="E147">
            <v>1.7090000000000001</v>
          </cell>
        </row>
        <row r="148">
          <cell r="A148" t="str">
            <v>БОНУС_1523-Сосиски Вязанка Молочные ТМ Стародворские колбасы</v>
          </cell>
          <cell r="C148">
            <v>16.474</v>
          </cell>
          <cell r="D148">
            <v>1.345</v>
          </cell>
        </row>
        <row r="149">
          <cell r="A149" t="str">
            <v>БОНУС_1870-Колбаса Со шпиком ТМ Особый рецепт в оболочке полиамид большой батон.  ПОКОМ</v>
          </cell>
          <cell r="C149">
            <v>10.122999999999999</v>
          </cell>
        </row>
        <row r="150">
          <cell r="A150" t="str">
            <v>БОНУС_1204 Копченые колбасы Салями Мясорубская с рубленым шпиком Бордо Весовой фиброуз Стародворье  ПОКОМ</v>
          </cell>
          <cell r="C150">
            <v>8.6910000000000007</v>
          </cell>
          <cell r="D150">
            <v>4.3529999999999998</v>
          </cell>
        </row>
        <row r="151">
          <cell r="A151" t="str">
            <v>БОНУС_С/к колбасы Швейцарская Бордо Фикс.вес 0,17 Фиброуз терм/п Стародворье</v>
          </cell>
          <cell r="C151">
            <v>8</v>
          </cell>
          <cell r="D151">
            <v>1</v>
          </cell>
          <cell r="E151">
            <v>4</v>
          </cell>
        </row>
        <row r="152">
          <cell r="A152" t="str">
            <v>БОНУС_1201 В/к колбасы Сервелат Мясорубский с мелкорубленным окороком Бордо Весовой фиброуз Стародворье  ПОКОМ</v>
          </cell>
          <cell r="C152">
            <v>4.3479999999999999</v>
          </cell>
          <cell r="E152">
            <v>0.73</v>
          </cell>
        </row>
        <row r="153">
          <cell r="A153" t="str">
            <v>БОНУС_1314-Сосиски Молокуши миникушай Вязанка Ф/в 0,45 амилюкс мгс Вязанка</v>
          </cell>
          <cell r="C153">
            <v>4</v>
          </cell>
          <cell r="D153">
            <v>1</v>
          </cell>
        </row>
        <row r="154">
          <cell r="A154" t="str">
            <v>БОНУС_С/к колбасы Баварская Бавария Фикс.вес 0,17 б/о терм/п Стародворье</v>
          </cell>
          <cell r="C154">
            <v>4</v>
          </cell>
        </row>
        <row r="155">
          <cell r="A155" t="str">
            <v>БОНУС_Вареные колбасы Сливушка Вязанка Фикс.вес 0,45 П/а Вязанка  ПОКОМ</v>
          </cell>
          <cell r="C155">
            <v>3</v>
          </cell>
        </row>
        <row r="156">
          <cell r="A156" t="str">
            <v>БОНУС_0232 С/к колбасы Княжеская Бордо Весовые б/о терм/п Стародворье</v>
          </cell>
          <cell r="C156">
            <v>0.39</v>
          </cell>
        </row>
        <row r="157">
          <cell r="A157" t="str">
            <v>МХБ Колбаса вареная Классическая ШТ. ОХЛ п/а 470г*6 (2,82кг) МИРАТОРГ</v>
          </cell>
        </row>
        <row r="158">
          <cell r="A158" t="str">
            <v>Чебупицца Пепперони Чебупицца Фикс.вес 0,25 Лоток Горячая штучка  ПОКОМ</v>
          </cell>
          <cell r="C158">
            <v>-1</v>
          </cell>
        </row>
        <row r="159">
          <cell r="A159" t="str">
            <v>1868-Колбаса Филейная ТМ Особый рецепт в оболочке полиамид 0,5 кг.  ПОКОМ</v>
          </cell>
          <cell r="C159">
            <v>-1</v>
          </cell>
          <cell r="D159">
            <v>-1</v>
          </cell>
        </row>
        <row r="160">
          <cell r="A160" t="str">
            <v>1409 Сосиски Сочинки по-баварски ТМ Стародворье полиамид мгс вес СК3  ПОКОМ</v>
          </cell>
          <cell r="C160">
            <v>-1.04</v>
          </cell>
          <cell r="D160">
            <v>-1.04</v>
          </cell>
        </row>
        <row r="161">
          <cell r="A161" t="str">
            <v>МХБ Колбаса полукопченая Краковская ШТ. н/о ОХЛ 430*6 (2,58кг) МИРАТОРГ</v>
          </cell>
          <cell r="C161">
            <v>-2</v>
          </cell>
        </row>
        <row r="162">
          <cell r="A162" t="str">
            <v>1444 Сосиски «Сочные без свинины» ф/в 0,4 кг ТМ «Особый рецепт»  ПОКОМ</v>
          </cell>
          <cell r="C162">
            <v>-5</v>
          </cell>
          <cell r="D162">
            <v>-1</v>
          </cell>
          <cell r="E162">
            <v>-2</v>
          </cell>
        </row>
        <row r="163">
          <cell r="A163" t="str">
            <v>Фарш куриный "Домашний",зам,в/у0,75кг*8(6кг)  МИРАТОРГ</v>
          </cell>
          <cell r="C163">
            <v>-5</v>
          </cell>
          <cell r="D163">
            <v>-5</v>
          </cell>
        </row>
        <row r="164">
          <cell r="A164" t="str">
            <v>Фарш говяжий зам 0,4кг ШТ  TF  МИРАТОРГ</v>
          </cell>
          <cell r="C164">
            <v>-4</v>
          </cell>
          <cell r="D164">
            <v>-4</v>
          </cell>
        </row>
        <row r="165">
          <cell r="A165" t="str">
            <v>МХБ Колбаса варено-копченая Сервелат Финский ШТ. Ф/О ОХЛ В/У 375г*6 (2,25кг) МИРАТОРГ</v>
          </cell>
          <cell r="C165">
            <v>-5</v>
          </cell>
          <cell r="E165">
            <v>-5</v>
          </cell>
        </row>
        <row r="166">
          <cell r="A166" t="str">
            <v>МХБ Колбаса сырокопченая Брауншвейгская ШТ. ВУ ОХЛ 300гр*8 (2,4 кг) МИРАТОРГ</v>
          </cell>
          <cell r="C166">
            <v>-4</v>
          </cell>
          <cell r="E166">
            <v>-1</v>
          </cell>
        </row>
        <row r="167">
          <cell r="A167" t="str">
            <v>Сервелат Коньячный в/к ВУ ОХЛ 375гр  МИРАТОРГ</v>
          </cell>
          <cell r="C167">
            <v>-8</v>
          </cell>
          <cell r="E167">
            <v>-3</v>
          </cell>
        </row>
        <row r="168">
          <cell r="A168" t="str">
            <v>МХБ Сервелат Мраморный ШТ. в/к ВУ ОХЛ 330г*6 (1,98кг)  МИРАТОРГ</v>
          </cell>
          <cell r="C168">
            <v>-10</v>
          </cell>
          <cell r="D168">
            <v>-2</v>
          </cell>
          <cell r="E168">
            <v>-2</v>
          </cell>
        </row>
        <row r="169">
          <cell r="A169" t="str">
            <v>МХБ Мясной продукт из свинины сырокопченый Бекон ШТ. ОХЛ ВУ 200г*10 (2 кг) МИРАТОРГ</v>
          </cell>
          <cell r="C169">
            <v>-11</v>
          </cell>
          <cell r="D169">
            <v>-7</v>
          </cell>
          <cell r="E169">
            <v>-3</v>
          </cell>
        </row>
        <row r="170">
          <cell r="A170" t="str">
            <v>МХБ Колбаса варено-копченая Сервелат ШТ. Ф/О ОХЛ В/У 375г*6 (2,25кг) МИРАТОРГ</v>
          </cell>
          <cell r="C170">
            <v>-9</v>
          </cell>
          <cell r="E170">
            <v>-5</v>
          </cell>
        </row>
        <row r="171">
          <cell r="A171" t="str">
            <v>МХБ Ветчина для завтрака ШТ. ОХЛ п/а 400г*6 (2,4кг) МИРАТОРГ</v>
          </cell>
          <cell r="C171">
            <v>-15</v>
          </cell>
          <cell r="D171">
            <v>-2</v>
          </cell>
          <cell r="E171">
            <v>-8</v>
          </cell>
        </row>
        <row r="172">
          <cell r="A172" t="str">
            <v>Чебупицца курочка По-итальянски Чебупицца Фикс.вес 0,25 Лоток Горячая штучка  ПОКОМ</v>
          </cell>
          <cell r="C172">
            <v>-63</v>
          </cell>
          <cell r="D172">
            <v>-24</v>
          </cell>
        </row>
        <row r="173">
          <cell r="A173" t="str">
            <v>Итого</v>
          </cell>
          <cell r="C173">
            <v>20061.601999999999</v>
          </cell>
          <cell r="D173">
            <v>4424.942</v>
          </cell>
          <cell r="E173">
            <v>1200.3440000000001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J3" t="str">
            <v>метка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ср</v>
          </cell>
          <cell r="R3" t="str">
            <v>расчет</v>
          </cell>
          <cell r="S3" t="str">
            <v>заказ</v>
          </cell>
          <cell r="T3" t="str">
            <v>заказ в бланк завода</v>
          </cell>
          <cell r="U3" t="str">
            <v>заказ филиала</v>
          </cell>
          <cell r="V3" t="str">
            <v>Комментарии филиала</v>
          </cell>
          <cell r="W3" t="str">
            <v>кон ост</v>
          </cell>
          <cell r="X3" t="str">
            <v>факт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комментарии</v>
          </cell>
          <cell r="AI3" t="str">
            <v>вес</v>
          </cell>
          <cell r="AJ3" t="str">
            <v>ЗАКАЗ</v>
          </cell>
          <cell r="AK3" t="str">
            <v>вес за ед.</v>
          </cell>
          <cell r="AL3" t="str">
            <v>вес кор</v>
          </cell>
        </row>
        <row r="4">
          <cell r="O4" t="str">
            <v>12,05,</v>
          </cell>
          <cell r="P4" t="str">
            <v>15,05,</v>
          </cell>
          <cell r="S4" t="str">
            <v>21,05,</v>
          </cell>
          <cell r="T4" t="str">
            <v>21,05,</v>
          </cell>
          <cell r="Z4" t="str">
            <v>13-16мая</v>
          </cell>
          <cell r="AA4" t="str">
            <v>8-16 мая</v>
          </cell>
          <cell r="AB4" t="str">
            <v>02,05,</v>
          </cell>
          <cell r="AC4" t="str">
            <v>29,04,</v>
          </cell>
          <cell r="AD4" t="str">
            <v>15,04,</v>
          </cell>
          <cell r="AE4" t="str">
            <v>10,04,</v>
          </cell>
          <cell r="AF4" t="str">
            <v>03,04,</v>
          </cell>
          <cell r="AG4" t="str">
            <v>01,04,</v>
          </cell>
          <cell r="AJ4" t="str">
            <v>кг</v>
          </cell>
        </row>
        <row r="5">
          <cell r="K5">
            <v>0</v>
          </cell>
          <cell r="L5">
            <v>1638.7849999999999</v>
          </cell>
          <cell r="M5">
            <v>0</v>
          </cell>
          <cell r="N5">
            <v>0</v>
          </cell>
          <cell r="O5">
            <v>4449</v>
          </cell>
          <cell r="P5">
            <v>327.75700000000001</v>
          </cell>
          <cell r="R5">
            <v>3385.6170000000002</v>
          </cell>
          <cell r="S5">
            <v>7050</v>
          </cell>
          <cell r="T5">
            <v>6807</v>
          </cell>
          <cell r="U5">
            <v>7050</v>
          </cell>
          <cell r="AB5">
            <v>285.21300000000002</v>
          </cell>
          <cell r="AC5">
            <v>547.197</v>
          </cell>
          <cell r="AD5">
            <v>425.3146000000001</v>
          </cell>
          <cell r="AE5">
            <v>258.29680000000002</v>
          </cell>
          <cell r="AF5">
            <v>592.58240000000001</v>
          </cell>
          <cell r="AG5">
            <v>487.55599999999998</v>
          </cell>
          <cell r="AI5">
            <v>1597.0170000000003</v>
          </cell>
          <cell r="AJ5">
            <v>3099</v>
          </cell>
        </row>
        <row r="6">
          <cell r="J6">
            <v>1030112235</v>
          </cell>
          <cell r="L6">
            <v>0</v>
          </cell>
          <cell r="O6">
            <v>50</v>
          </cell>
          <cell r="P6">
            <v>0</v>
          </cell>
          <cell r="Q6">
            <v>10</v>
          </cell>
          <cell r="R6">
            <v>180.08099999999999</v>
          </cell>
          <cell r="S6">
            <v>300</v>
          </cell>
          <cell r="T6">
            <v>188</v>
          </cell>
          <cell r="U6">
            <v>300</v>
          </cell>
          <cell r="W6" t="e">
            <v>#DIV/0!</v>
          </cell>
          <cell r="X6" t="e">
            <v>#DIV/0!</v>
          </cell>
          <cell r="Z6">
            <v>0</v>
          </cell>
          <cell r="AA6">
            <v>11.885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I6">
            <v>180.08099999999999</v>
          </cell>
          <cell r="AJ6">
            <v>300</v>
          </cell>
          <cell r="AK6">
            <v>1.6</v>
          </cell>
          <cell r="AL6">
            <v>3.2</v>
          </cell>
        </row>
        <row r="7">
          <cell r="J7">
            <v>1030112635</v>
          </cell>
          <cell r="L7">
            <v>-3.2320000000000002</v>
          </cell>
          <cell r="O7">
            <v>76</v>
          </cell>
          <cell r="P7">
            <v>-0.64640000000000009</v>
          </cell>
          <cell r="Q7">
            <v>10</v>
          </cell>
          <cell r="R7">
            <v>154</v>
          </cell>
          <cell r="S7">
            <v>300</v>
          </cell>
          <cell r="T7">
            <v>188</v>
          </cell>
          <cell r="U7">
            <v>300</v>
          </cell>
          <cell r="W7">
            <v>-355.81683168316829</v>
          </cell>
          <cell r="X7">
            <v>-117.57425742574256</v>
          </cell>
          <cell r="AA7">
            <v>11.622833333333332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I7">
            <v>154</v>
          </cell>
          <cell r="AJ7">
            <v>300</v>
          </cell>
          <cell r="AK7">
            <v>1.6</v>
          </cell>
          <cell r="AL7">
            <v>3.2</v>
          </cell>
        </row>
        <row r="8">
          <cell r="J8">
            <v>1030115552</v>
          </cell>
          <cell r="L8">
            <v>9.0169999999999995</v>
          </cell>
          <cell r="O8">
            <v>159</v>
          </cell>
          <cell r="P8">
            <v>1.8033999999999999</v>
          </cell>
          <cell r="Q8">
            <v>11</v>
          </cell>
          <cell r="R8">
            <v>94.536000000000001</v>
          </cell>
          <cell r="S8">
            <v>350</v>
          </cell>
          <cell r="T8">
            <v>351</v>
          </cell>
          <cell r="U8">
            <v>350</v>
          </cell>
          <cell r="W8">
            <v>140.2905622712654</v>
          </cell>
          <cell r="X8">
            <v>87.869579682821339</v>
          </cell>
          <cell r="Z8">
            <v>0</v>
          </cell>
          <cell r="AA8">
            <v>11.219666666666667</v>
          </cell>
          <cell r="AB8">
            <v>18.213000000000001</v>
          </cell>
          <cell r="AC8">
            <v>23.797000000000001</v>
          </cell>
          <cell r="AD8">
            <v>13.714600000000001</v>
          </cell>
          <cell r="AE8">
            <v>17.296800000000001</v>
          </cell>
          <cell r="AF8">
            <v>21.5824</v>
          </cell>
          <cell r="AG8">
            <v>20.556000000000001</v>
          </cell>
          <cell r="AI8">
            <v>94.536000000000001</v>
          </cell>
          <cell r="AJ8">
            <v>350</v>
          </cell>
          <cell r="AK8">
            <v>1</v>
          </cell>
          <cell r="AL8">
            <v>3</v>
          </cell>
        </row>
        <row r="9">
          <cell r="J9">
            <v>1030115404</v>
          </cell>
          <cell r="L9">
            <v>242</v>
          </cell>
          <cell r="O9">
            <v>852</v>
          </cell>
          <cell r="P9">
            <v>48.4</v>
          </cell>
          <cell r="Q9">
            <v>70</v>
          </cell>
          <cell r="R9">
            <v>726</v>
          </cell>
          <cell r="S9">
            <v>900</v>
          </cell>
          <cell r="T9">
            <v>900</v>
          </cell>
          <cell r="U9">
            <v>900</v>
          </cell>
          <cell r="W9">
            <v>33.264462809917354</v>
          </cell>
          <cell r="X9">
            <v>18.264462809917354</v>
          </cell>
          <cell r="Z9">
            <v>68.5</v>
          </cell>
          <cell r="AA9">
            <v>99.166666666666671</v>
          </cell>
          <cell r="AB9">
            <v>33</v>
          </cell>
          <cell r="AC9">
            <v>59.2</v>
          </cell>
          <cell r="AD9">
            <v>46</v>
          </cell>
          <cell r="AE9">
            <v>31.2</v>
          </cell>
          <cell r="AF9">
            <v>47.8</v>
          </cell>
          <cell r="AG9">
            <v>41.5</v>
          </cell>
          <cell r="AI9">
            <v>290.40000000000003</v>
          </cell>
          <cell r="AJ9">
            <v>360</v>
          </cell>
          <cell r="AK9">
            <v>0.4</v>
          </cell>
          <cell r="AL9">
            <v>2.4</v>
          </cell>
        </row>
        <row r="10">
          <cell r="J10">
            <v>1030804004</v>
          </cell>
          <cell r="L10">
            <v>111</v>
          </cell>
          <cell r="O10">
            <v>252</v>
          </cell>
          <cell r="P10">
            <v>22.2</v>
          </cell>
          <cell r="Q10">
            <v>35</v>
          </cell>
          <cell r="R10">
            <v>506</v>
          </cell>
          <cell r="S10">
            <v>450</v>
          </cell>
          <cell r="T10">
            <v>450</v>
          </cell>
          <cell r="U10">
            <v>450</v>
          </cell>
          <cell r="W10">
            <v>36.261261261261261</v>
          </cell>
          <cell r="X10">
            <v>13.468468468468469</v>
          </cell>
          <cell r="Z10">
            <v>32.25</v>
          </cell>
          <cell r="AA10">
            <v>40.166666666666664</v>
          </cell>
          <cell r="AB10">
            <v>9</v>
          </cell>
          <cell r="AC10">
            <v>33.6</v>
          </cell>
          <cell r="AD10">
            <v>19.399999999999999</v>
          </cell>
          <cell r="AE10">
            <v>5.8</v>
          </cell>
          <cell r="AF10">
            <v>19</v>
          </cell>
          <cell r="AG10">
            <v>12.75</v>
          </cell>
          <cell r="AI10">
            <v>202.4</v>
          </cell>
          <cell r="AJ10">
            <v>180</v>
          </cell>
          <cell r="AK10">
            <v>0.4</v>
          </cell>
          <cell r="AL10">
            <v>2.4</v>
          </cell>
        </row>
        <row r="11">
          <cell r="J11">
            <v>1030419235</v>
          </cell>
          <cell r="L11">
            <v>-2</v>
          </cell>
          <cell r="O11">
            <v>198</v>
          </cell>
          <cell r="P11">
            <v>-0.4</v>
          </cell>
          <cell r="Q11">
            <v>20</v>
          </cell>
          <cell r="R11">
            <v>262</v>
          </cell>
          <cell r="S11">
            <v>500</v>
          </cell>
          <cell r="T11">
            <v>498.00000000000006</v>
          </cell>
          <cell r="U11">
            <v>500</v>
          </cell>
          <cell r="V11" t="str">
            <v>сертифицирована???</v>
          </cell>
          <cell r="W11">
            <v>-1150</v>
          </cell>
          <cell r="X11">
            <v>-495</v>
          </cell>
          <cell r="Z11">
            <v>0</v>
          </cell>
          <cell r="AA11">
            <v>0</v>
          </cell>
          <cell r="AB11">
            <v>10.6</v>
          </cell>
          <cell r="AC11">
            <v>39.6</v>
          </cell>
          <cell r="AD11">
            <v>6</v>
          </cell>
          <cell r="AE11">
            <v>17.399999999999999</v>
          </cell>
          <cell r="AF11">
            <v>26.2</v>
          </cell>
          <cell r="AG11">
            <v>15.25</v>
          </cell>
          <cell r="AI11">
            <v>78.599999999999994</v>
          </cell>
          <cell r="AJ11">
            <v>150</v>
          </cell>
          <cell r="AK11">
            <v>0.3</v>
          </cell>
          <cell r="AL11">
            <v>1.8</v>
          </cell>
        </row>
        <row r="12">
          <cell r="J12">
            <v>1030412236</v>
          </cell>
          <cell r="L12">
            <v>-1</v>
          </cell>
          <cell r="O12">
            <v>300</v>
          </cell>
          <cell r="P12">
            <v>-0.2</v>
          </cell>
          <cell r="Q12">
            <v>20</v>
          </cell>
          <cell r="R12">
            <v>158</v>
          </cell>
          <cell r="S12">
            <v>400</v>
          </cell>
          <cell r="T12">
            <v>400</v>
          </cell>
          <cell r="U12">
            <v>400</v>
          </cell>
          <cell r="W12">
            <v>-2300</v>
          </cell>
          <cell r="X12">
            <v>-1510</v>
          </cell>
          <cell r="Z12">
            <v>0</v>
          </cell>
          <cell r="AA12">
            <v>15.666666666666666</v>
          </cell>
          <cell r="AB12">
            <v>2.2000000000000002</v>
          </cell>
          <cell r="AC12">
            <v>28.2</v>
          </cell>
          <cell r="AD12">
            <v>13.6</v>
          </cell>
          <cell r="AE12">
            <v>14.8</v>
          </cell>
          <cell r="AF12">
            <v>22.6</v>
          </cell>
          <cell r="AG12">
            <v>18.5</v>
          </cell>
          <cell r="AI12">
            <v>79</v>
          </cell>
          <cell r="AJ12">
            <v>200</v>
          </cell>
          <cell r="AK12">
            <v>0.5</v>
          </cell>
          <cell r="AL12">
            <v>2</v>
          </cell>
        </row>
        <row r="13">
          <cell r="J13">
            <v>1030712385</v>
          </cell>
          <cell r="L13">
            <v>216</v>
          </cell>
          <cell r="O13">
            <v>600</v>
          </cell>
          <cell r="P13">
            <v>43.2</v>
          </cell>
          <cell r="Q13">
            <v>60</v>
          </cell>
          <cell r="R13">
            <v>261</v>
          </cell>
          <cell r="S13">
            <v>300</v>
          </cell>
          <cell r="T13">
            <v>300</v>
          </cell>
          <cell r="U13">
            <v>300</v>
          </cell>
          <cell r="W13">
            <v>31.944444444444443</v>
          </cell>
          <cell r="X13">
            <v>25.902777777777775</v>
          </cell>
          <cell r="Z13">
            <v>50.75</v>
          </cell>
          <cell r="AA13">
            <v>80.166666666666671</v>
          </cell>
          <cell r="AB13">
            <v>11.6</v>
          </cell>
          <cell r="AC13">
            <v>72.2</v>
          </cell>
          <cell r="AD13">
            <v>57.2</v>
          </cell>
          <cell r="AE13">
            <v>20.6</v>
          </cell>
          <cell r="AF13">
            <v>47.6</v>
          </cell>
          <cell r="AG13">
            <v>35</v>
          </cell>
          <cell r="AI13">
            <v>46.98</v>
          </cell>
          <cell r="AJ13">
            <v>54</v>
          </cell>
          <cell r="AK13">
            <v>0.18</v>
          </cell>
          <cell r="AL13">
            <v>1.8</v>
          </cell>
        </row>
        <row r="14">
          <cell r="J14">
            <v>1030709904</v>
          </cell>
          <cell r="L14">
            <v>3</v>
          </cell>
          <cell r="O14">
            <v>0</v>
          </cell>
          <cell r="P14">
            <v>0.6</v>
          </cell>
          <cell r="Q14">
            <v>5</v>
          </cell>
          <cell r="R14">
            <v>-207</v>
          </cell>
          <cell r="S14">
            <v>0</v>
          </cell>
          <cell r="T14">
            <v>0</v>
          </cell>
          <cell r="W14">
            <v>191.66666666666669</v>
          </cell>
          <cell r="X14">
            <v>536.66666666666674</v>
          </cell>
          <cell r="Z14">
            <v>4.5</v>
          </cell>
          <cell r="AA14">
            <v>4.5</v>
          </cell>
          <cell r="AB14">
            <v>5.2</v>
          </cell>
          <cell r="AC14">
            <v>8.6</v>
          </cell>
          <cell r="AD14">
            <v>3</v>
          </cell>
          <cell r="AE14">
            <v>6.4</v>
          </cell>
          <cell r="AF14">
            <v>26.4</v>
          </cell>
          <cell r="AG14">
            <v>21</v>
          </cell>
          <cell r="AH14" t="str">
            <v>нужно увеличить продажи!!!</v>
          </cell>
          <cell r="AI14">
            <v>-62.099999999999994</v>
          </cell>
          <cell r="AJ14">
            <v>0</v>
          </cell>
          <cell r="AK14">
            <v>0.3</v>
          </cell>
          <cell r="AL14">
            <v>1.8</v>
          </cell>
        </row>
        <row r="15">
          <cell r="J15">
            <v>1030633904</v>
          </cell>
          <cell r="L15">
            <v>55</v>
          </cell>
          <cell r="O15">
            <v>0</v>
          </cell>
          <cell r="P15">
            <v>11</v>
          </cell>
          <cell r="Q15">
            <v>15</v>
          </cell>
          <cell r="R15">
            <v>-89</v>
          </cell>
          <cell r="S15">
            <v>0</v>
          </cell>
          <cell r="T15">
            <v>0</v>
          </cell>
          <cell r="W15">
            <v>31.363636363636363</v>
          </cell>
          <cell r="X15">
            <v>39.454545454545453</v>
          </cell>
          <cell r="Z15">
            <v>14.75</v>
          </cell>
          <cell r="AA15">
            <v>14.666666666666666</v>
          </cell>
          <cell r="AB15">
            <v>15.4</v>
          </cell>
          <cell r="AC15">
            <v>20.6</v>
          </cell>
          <cell r="AD15">
            <v>23.6</v>
          </cell>
          <cell r="AE15">
            <v>4</v>
          </cell>
          <cell r="AF15">
            <v>39.6</v>
          </cell>
          <cell r="AG15">
            <v>31.5</v>
          </cell>
          <cell r="AH15" t="str">
            <v>нужно увеличить продажи!!!</v>
          </cell>
          <cell r="AI15">
            <v>-13.35</v>
          </cell>
          <cell r="AJ15">
            <v>0</v>
          </cell>
          <cell r="AK15">
            <v>0.15</v>
          </cell>
          <cell r="AL15">
            <v>0.9</v>
          </cell>
        </row>
        <row r="16">
          <cell r="J16">
            <v>1030686740</v>
          </cell>
          <cell r="L16">
            <v>222</v>
          </cell>
          <cell r="O16">
            <v>552</v>
          </cell>
          <cell r="P16">
            <v>44.4</v>
          </cell>
          <cell r="Q16">
            <v>60</v>
          </cell>
          <cell r="R16">
            <v>371</v>
          </cell>
          <cell r="S16">
            <v>500</v>
          </cell>
          <cell r="T16">
            <v>504.00000000000006</v>
          </cell>
          <cell r="U16">
            <v>500</v>
          </cell>
          <cell r="W16">
            <v>31.081081081081081</v>
          </cell>
          <cell r="X16">
            <v>22.725225225225227</v>
          </cell>
          <cell r="Z16">
            <v>58.5</v>
          </cell>
          <cell r="AA16">
            <v>61.833333333333336</v>
          </cell>
          <cell r="AB16">
            <v>43</v>
          </cell>
          <cell r="AC16">
            <v>49.6</v>
          </cell>
          <cell r="AD16">
            <v>52.2</v>
          </cell>
          <cell r="AE16">
            <v>41.2</v>
          </cell>
          <cell r="AF16">
            <v>60</v>
          </cell>
          <cell r="AG16">
            <v>50.25</v>
          </cell>
          <cell r="AI16">
            <v>111.3</v>
          </cell>
          <cell r="AJ16">
            <v>150</v>
          </cell>
          <cell r="AK16">
            <v>0.3</v>
          </cell>
          <cell r="AL16">
            <v>3.6</v>
          </cell>
        </row>
        <row r="17">
          <cell r="J17">
            <v>1030686857</v>
          </cell>
          <cell r="L17">
            <v>130</v>
          </cell>
          <cell r="O17">
            <v>0</v>
          </cell>
          <cell r="P17">
            <v>26</v>
          </cell>
          <cell r="Q17">
            <v>35</v>
          </cell>
          <cell r="R17">
            <v>146</v>
          </cell>
          <cell r="S17">
            <v>200</v>
          </cell>
          <cell r="T17">
            <v>204.00000000000003</v>
          </cell>
          <cell r="U17">
            <v>200</v>
          </cell>
          <cell r="W17">
            <v>30.96153846153846</v>
          </cell>
          <cell r="X17">
            <v>25.346153846153847</v>
          </cell>
          <cell r="Z17">
            <v>29.75</v>
          </cell>
          <cell r="AA17">
            <v>33.833333333333336</v>
          </cell>
          <cell r="AB17">
            <v>25</v>
          </cell>
          <cell r="AC17">
            <v>24</v>
          </cell>
          <cell r="AD17">
            <v>44.6</v>
          </cell>
          <cell r="AE17">
            <v>19.399999999999999</v>
          </cell>
          <cell r="AF17">
            <v>50.6</v>
          </cell>
          <cell r="AG17">
            <v>46.75</v>
          </cell>
          <cell r="AH17" t="str">
            <v>нужно увеличить продажи!!!</v>
          </cell>
          <cell r="AI17">
            <v>43.8</v>
          </cell>
          <cell r="AJ17">
            <v>60</v>
          </cell>
          <cell r="AK17">
            <v>0.3</v>
          </cell>
          <cell r="AL17">
            <v>3.6</v>
          </cell>
        </row>
        <row r="18">
          <cell r="J18">
            <v>1030654104</v>
          </cell>
          <cell r="L18">
            <v>47</v>
          </cell>
          <cell r="O18">
            <v>47.999999999999993</v>
          </cell>
          <cell r="P18">
            <v>9.4</v>
          </cell>
          <cell r="Q18">
            <v>15</v>
          </cell>
          <cell r="R18">
            <v>-70</v>
          </cell>
          <cell r="S18">
            <v>0</v>
          </cell>
          <cell r="T18">
            <v>0</v>
          </cell>
          <cell r="W18">
            <v>36.702127659574465</v>
          </cell>
          <cell r="X18">
            <v>44.148936170212764</v>
          </cell>
          <cell r="Z18">
            <v>11.5</v>
          </cell>
          <cell r="AA18">
            <v>17.333333333333332</v>
          </cell>
          <cell r="AB18">
            <v>14</v>
          </cell>
          <cell r="AC18">
            <v>7.4</v>
          </cell>
          <cell r="AD18">
            <v>25</v>
          </cell>
          <cell r="AE18">
            <v>12.2</v>
          </cell>
          <cell r="AF18">
            <v>26.4</v>
          </cell>
          <cell r="AG18">
            <v>24</v>
          </cell>
          <cell r="AH18" t="str">
            <v>нужно увеличить продажи!!!</v>
          </cell>
          <cell r="AI18">
            <v>-14</v>
          </cell>
          <cell r="AJ18">
            <v>0</v>
          </cell>
          <cell r="AK18">
            <v>0.2</v>
          </cell>
          <cell r="AL18">
            <v>1.2</v>
          </cell>
        </row>
        <row r="19">
          <cell r="J19" t="str">
            <v>не было в заказах</v>
          </cell>
          <cell r="L19">
            <v>9</v>
          </cell>
          <cell r="P19">
            <v>1.8</v>
          </cell>
          <cell r="R19">
            <v>0</v>
          </cell>
          <cell r="S19">
            <v>0</v>
          </cell>
          <cell r="W19">
            <v>0</v>
          </cell>
          <cell r="X19">
            <v>0</v>
          </cell>
          <cell r="AB19">
            <v>0</v>
          </cell>
          <cell r="AC19">
            <v>0</v>
          </cell>
          <cell r="AD19">
            <v>0.6</v>
          </cell>
          <cell r="AE19">
            <v>0</v>
          </cell>
          <cell r="AF19">
            <v>0</v>
          </cell>
          <cell r="AG19">
            <v>0</v>
          </cell>
          <cell r="AJ19">
            <v>0</v>
          </cell>
        </row>
        <row r="20">
          <cell r="J20">
            <v>1030686241</v>
          </cell>
          <cell r="L20">
            <v>0</v>
          </cell>
          <cell r="O20">
            <v>162</v>
          </cell>
          <cell r="P20">
            <v>0</v>
          </cell>
          <cell r="Q20">
            <v>10</v>
          </cell>
          <cell r="R20">
            <v>68</v>
          </cell>
          <cell r="S20">
            <v>200</v>
          </cell>
          <cell r="T20">
            <v>198</v>
          </cell>
          <cell r="U20">
            <v>200</v>
          </cell>
          <cell r="W20" t="e">
            <v>#DIV/0!</v>
          </cell>
          <cell r="X20" t="e">
            <v>#DIV/0!</v>
          </cell>
          <cell r="Z20">
            <v>0.5</v>
          </cell>
          <cell r="AA20">
            <v>19.5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20.399999999999999</v>
          </cell>
          <cell r="AJ20">
            <v>60</v>
          </cell>
          <cell r="AK20">
            <v>0.3</v>
          </cell>
          <cell r="AL20">
            <v>1.8</v>
          </cell>
        </row>
        <row r="21">
          <cell r="J21">
            <v>1030650028</v>
          </cell>
          <cell r="L21">
            <v>71</v>
          </cell>
          <cell r="O21">
            <v>0</v>
          </cell>
          <cell r="P21">
            <v>14.2</v>
          </cell>
          <cell r="Q21">
            <v>15</v>
          </cell>
          <cell r="R21">
            <v>-43</v>
          </cell>
          <cell r="S21">
            <v>0</v>
          </cell>
          <cell r="T21">
            <v>0</v>
          </cell>
          <cell r="W21">
            <v>24.295774647887324</v>
          </cell>
          <cell r="X21">
            <v>27.323943661971832</v>
          </cell>
          <cell r="Z21">
            <v>17.25</v>
          </cell>
          <cell r="AA21">
            <v>15.333333333333334</v>
          </cell>
          <cell r="AB21">
            <v>10.6</v>
          </cell>
          <cell r="AC21">
            <v>14.4</v>
          </cell>
          <cell r="AD21">
            <v>27.6</v>
          </cell>
          <cell r="AE21">
            <v>8.8000000000000007</v>
          </cell>
          <cell r="AF21">
            <v>22.2</v>
          </cell>
          <cell r="AG21">
            <v>16.5</v>
          </cell>
          <cell r="AH21" t="str">
            <v>нужно увеличить продажи!!!</v>
          </cell>
          <cell r="AI21">
            <v>-4.3</v>
          </cell>
          <cell r="AJ21">
            <v>0</v>
          </cell>
          <cell r="AK21">
            <v>0.1</v>
          </cell>
          <cell r="AL21">
            <v>1.2000000000000002</v>
          </cell>
        </row>
        <row r="22">
          <cell r="J22">
            <v>1030657419</v>
          </cell>
          <cell r="L22">
            <v>53</v>
          </cell>
          <cell r="O22">
            <v>0</v>
          </cell>
          <cell r="P22">
            <v>10.6</v>
          </cell>
          <cell r="Q22">
            <v>12</v>
          </cell>
          <cell r="R22">
            <v>-38</v>
          </cell>
          <cell r="S22">
            <v>0</v>
          </cell>
          <cell r="T22">
            <v>0</v>
          </cell>
          <cell r="W22">
            <v>26.037735849056606</v>
          </cell>
          <cell r="X22">
            <v>29.622641509433965</v>
          </cell>
          <cell r="Z22">
            <v>13.25</v>
          </cell>
          <cell r="AA22">
            <v>16.666666666666668</v>
          </cell>
          <cell r="AB22">
            <v>8.4</v>
          </cell>
          <cell r="AC22">
            <v>12.8</v>
          </cell>
          <cell r="AD22">
            <v>9.6</v>
          </cell>
          <cell r="AE22">
            <v>15.4</v>
          </cell>
          <cell r="AF22">
            <v>23.4</v>
          </cell>
          <cell r="AG22">
            <v>19.25</v>
          </cell>
          <cell r="AH22" t="str">
            <v>нужно увеличить продажи!!!</v>
          </cell>
          <cell r="AI22">
            <v>-11.4</v>
          </cell>
          <cell r="AJ22">
            <v>0</v>
          </cell>
          <cell r="AK22">
            <v>0.3</v>
          </cell>
          <cell r="AL22">
            <v>1.8</v>
          </cell>
        </row>
        <row r="23">
          <cell r="J23">
            <v>1030657628</v>
          </cell>
          <cell r="L23">
            <v>60</v>
          </cell>
          <cell r="O23">
            <v>0</v>
          </cell>
          <cell r="P23">
            <v>12</v>
          </cell>
          <cell r="Q23">
            <v>12</v>
          </cell>
          <cell r="R23">
            <v>-184</v>
          </cell>
          <cell r="S23">
            <v>0</v>
          </cell>
          <cell r="T23">
            <v>0</v>
          </cell>
          <cell r="W23">
            <v>23</v>
          </cell>
          <cell r="X23">
            <v>38.333333333333336</v>
          </cell>
          <cell r="Z23">
            <v>13.75</v>
          </cell>
          <cell r="AA23">
            <v>11.666666666666666</v>
          </cell>
          <cell r="AB23">
            <v>5.4</v>
          </cell>
          <cell r="AC23">
            <v>4.4000000000000004</v>
          </cell>
          <cell r="AD23">
            <v>8.8000000000000007</v>
          </cell>
          <cell r="AE23">
            <v>4.4000000000000004</v>
          </cell>
          <cell r="AF23">
            <v>31.4</v>
          </cell>
          <cell r="AG23">
            <v>33.25</v>
          </cell>
          <cell r="AH23" t="str">
            <v>нужно увеличить продажи!!!</v>
          </cell>
          <cell r="AI23">
            <v>-15.64</v>
          </cell>
          <cell r="AJ23">
            <v>0</v>
          </cell>
          <cell r="AK23">
            <v>8.5000000000000006E-2</v>
          </cell>
          <cell r="AL23">
            <v>1.02</v>
          </cell>
        </row>
        <row r="24">
          <cell r="J24" t="str">
            <v>не было в заказах</v>
          </cell>
          <cell r="L24">
            <v>60</v>
          </cell>
          <cell r="P24">
            <v>12</v>
          </cell>
          <cell r="R24">
            <v>-2</v>
          </cell>
          <cell r="S24">
            <v>0</v>
          </cell>
          <cell r="W24">
            <v>0</v>
          </cell>
          <cell r="X24">
            <v>0.16666666666666666</v>
          </cell>
          <cell r="Z24">
            <v>9.5</v>
          </cell>
          <cell r="AA24">
            <v>19.666666666666668</v>
          </cell>
          <cell r="AB24">
            <v>4.8</v>
          </cell>
          <cell r="AC24">
            <v>0</v>
          </cell>
          <cell r="AD24">
            <v>1.2</v>
          </cell>
          <cell r="AE24">
            <v>0</v>
          </cell>
          <cell r="AF24">
            <v>0</v>
          </cell>
          <cell r="AG24">
            <v>0</v>
          </cell>
          <cell r="AJ24">
            <v>0</v>
          </cell>
        </row>
        <row r="25">
          <cell r="J25">
            <v>1030679319</v>
          </cell>
          <cell r="L25">
            <v>0</v>
          </cell>
          <cell r="O25">
            <v>162</v>
          </cell>
          <cell r="P25">
            <v>0</v>
          </cell>
          <cell r="Q25">
            <v>15</v>
          </cell>
          <cell r="R25">
            <v>183</v>
          </cell>
          <cell r="S25">
            <v>300</v>
          </cell>
          <cell r="T25">
            <v>300</v>
          </cell>
          <cell r="U25">
            <v>300</v>
          </cell>
          <cell r="W25" t="e">
            <v>#DIV/0!</v>
          </cell>
          <cell r="X25" t="e">
            <v>#DIV/0!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54.9</v>
          </cell>
          <cell r="AJ25">
            <v>90</v>
          </cell>
          <cell r="AK25">
            <v>0.3</v>
          </cell>
          <cell r="AL25">
            <v>1.8</v>
          </cell>
        </row>
        <row r="26">
          <cell r="J26">
            <v>1030638204</v>
          </cell>
          <cell r="L26">
            <v>144</v>
          </cell>
          <cell r="O26">
            <v>558.00000000000011</v>
          </cell>
          <cell r="P26">
            <v>28.8</v>
          </cell>
          <cell r="Q26">
            <v>40</v>
          </cell>
          <cell r="R26">
            <v>361.99999999999989</v>
          </cell>
          <cell r="S26">
            <v>1000</v>
          </cell>
          <cell r="T26">
            <v>1002.0000000000001</v>
          </cell>
          <cell r="U26">
            <v>1000</v>
          </cell>
          <cell r="W26">
            <v>31.944444444444443</v>
          </cell>
          <cell r="X26">
            <v>19.375000000000004</v>
          </cell>
          <cell r="Z26">
            <v>36.5</v>
          </cell>
          <cell r="AA26">
            <v>54.666666666666664</v>
          </cell>
          <cell r="AB26">
            <v>31</v>
          </cell>
          <cell r="AC26">
            <v>52.8</v>
          </cell>
          <cell r="AD26">
            <v>51.2</v>
          </cell>
          <cell r="AE26">
            <v>20.2</v>
          </cell>
          <cell r="AF26">
            <v>35</v>
          </cell>
          <cell r="AG26">
            <v>26.75</v>
          </cell>
          <cell r="AI26">
            <v>65.159999999999982</v>
          </cell>
          <cell r="AJ26">
            <v>180</v>
          </cell>
          <cell r="AK26">
            <v>0.18</v>
          </cell>
          <cell r="AL26">
            <v>1.08</v>
          </cell>
        </row>
        <row r="27">
          <cell r="J27">
            <v>1030670844</v>
          </cell>
          <cell r="L27">
            <v>69</v>
          </cell>
          <cell r="O27">
            <v>0</v>
          </cell>
          <cell r="P27">
            <v>13.8</v>
          </cell>
          <cell r="Q27">
            <v>23</v>
          </cell>
          <cell r="R27">
            <v>-233</v>
          </cell>
          <cell r="S27">
            <v>0</v>
          </cell>
          <cell r="T27">
            <v>0</v>
          </cell>
          <cell r="W27">
            <v>38.333333333333329</v>
          </cell>
          <cell r="X27">
            <v>55.217391304347821</v>
          </cell>
          <cell r="Z27">
            <v>19.25</v>
          </cell>
          <cell r="AA27">
            <v>24</v>
          </cell>
          <cell r="AB27">
            <v>22.8</v>
          </cell>
          <cell r="AC27">
            <v>16</v>
          </cell>
          <cell r="AD27">
            <v>21.8</v>
          </cell>
          <cell r="AE27">
            <v>17.600000000000001</v>
          </cell>
          <cell r="AF27">
            <v>47.2</v>
          </cell>
          <cell r="AG27">
            <v>39</v>
          </cell>
          <cell r="AH27" t="str">
            <v>нужно увеличить продажи!!!</v>
          </cell>
          <cell r="AI27">
            <v>-58.25</v>
          </cell>
          <cell r="AJ27">
            <v>0</v>
          </cell>
          <cell r="AK27">
            <v>0.25</v>
          </cell>
          <cell r="AL27">
            <v>1.5</v>
          </cell>
        </row>
        <row r="28">
          <cell r="J28">
            <v>1030228316</v>
          </cell>
          <cell r="L28">
            <v>0</v>
          </cell>
          <cell r="O28">
            <v>40</v>
          </cell>
          <cell r="P28">
            <v>0</v>
          </cell>
          <cell r="Q28">
            <v>5</v>
          </cell>
          <cell r="R28">
            <v>75</v>
          </cell>
          <cell r="S28">
            <v>150</v>
          </cell>
          <cell r="T28">
            <v>120</v>
          </cell>
          <cell r="U28">
            <v>150</v>
          </cell>
          <cell r="W28" t="e">
            <v>#DIV/0!</v>
          </cell>
          <cell r="X28" t="e">
            <v>#DIV/0!</v>
          </cell>
          <cell r="Z28">
            <v>0</v>
          </cell>
          <cell r="AA28">
            <v>11.6715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75</v>
          </cell>
          <cell r="AJ28">
            <v>150</v>
          </cell>
          <cell r="AK28">
            <v>1.25</v>
          </cell>
          <cell r="AL28">
            <v>5</v>
          </cell>
        </row>
        <row r="29">
          <cell r="J29">
            <v>1030234120</v>
          </cell>
          <cell r="L29">
            <v>145</v>
          </cell>
          <cell r="O29">
            <v>160</v>
          </cell>
          <cell r="P29">
            <v>29</v>
          </cell>
          <cell r="Q29">
            <v>40</v>
          </cell>
          <cell r="R29">
            <v>755</v>
          </cell>
          <cell r="S29">
            <v>500</v>
          </cell>
          <cell r="T29">
            <v>500</v>
          </cell>
          <cell r="U29">
            <v>500</v>
          </cell>
          <cell r="W29">
            <v>31.724137931034484</v>
          </cell>
          <cell r="X29">
            <v>5.6896551724137927</v>
          </cell>
          <cell r="Z29">
            <v>17</v>
          </cell>
          <cell r="AA29">
            <v>65.833333333333329</v>
          </cell>
          <cell r="AB29">
            <v>15</v>
          </cell>
          <cell r="AC29">
            <v>80</v>
          </cell>
          <cell r="AD29">
            <v>0.2</v>
          </cell>
          <cell r="AE29">
            <v>1.6</v>
          </cell>
          <cell r="AF29">
            <v>45.6</v>
          </cell>
          <cell r="AG29">
            <v>35.75</v>
          </cell>
          <cell r="AI29">
            <v>302</v>
          </cell>
          <cell r="AJ29">
            <v>200</v>
          </cell>
          <cell r="AK29">
            <v>0.4</v>
          </cell>
          <cell r="AL29">
            <v>1.6</v>
          </cell>
        </row>
        <row r="30">
          <cell r="J30">
            <v>1030228620</v>
          </cell>
          <cell r="L30">
            <v>0</v>
          </cell>
          <cell r="O30">
            <v>200</v>
          </cell>
          <cell r="P30">
            <v>0</v>
          </cell>
          <cell r="Q30">
            <v>5</v>
          </cell>
          <cell r="R30">
            <v>-85</v>
          </cell>
          <cell r="S30">
            <v>350</v>
          </cell>
          <cell r="T30">
            <v>352</v>
          </cell>
          <cell r="U30">
            <v>350</v>
          </cell>
          <cell r="W30" t="e">
            <v>#DIV/0!</v>
          </cell>
          <cell r="X30" t="e">
            <v>#DIV/0!</v>
          </cell>
          <cell r="Z30">
            <v>0</v>
          </cell>
          <cell r="AA30">
            <v>26.666666666666668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-38.25</v>
          </cell>
          <cell r="AJ30">
            <v>157.5</v>
          </cell>
          <cell r="AK30">
            <v>0.45</v>
          </cell>
          <cell r="AL30">
            <v>1.8</v>
          </cell>
        </row>
        <row r="31">
          <cell r="J31">
            <v>1030212603</v>
          </cell>
          <cell r="L31">
            <v>-1</v>
          </cell>
          <cell r="O31">
            <v>80</v>
          </cell>
          <cell r="P31">
            <v>-0.2</v>
          </cell>
          <cell r="Q31">
            <v>5</v>
          </cell>
          <cell r="R31">
            <v>35</v>
          </cell>
          <cell r="S31">
            <v>350</v>
          </cell>
          <cell r="T31">
            <v>352</v>
          </cell>
          <cell r="U31">
            <v>350</v>
          </cell>
          <cell r="W31">
            <v>-575</v>
          </cell>
          <cell r="X31">
            <v>-400</v>
          </cell>
          <cell r="Z31">
            <v>0</v>
          </cell>
          <cell r="AA31">
            <v>26.666666666666668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15.75</v>
          </cell>
          <cell r="AJ31">
            <v>157.5</v>
          </cell>
          <cell r="AK31">
            <v>0.45</v>
          </cell>
          <cell r="AL31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1" sqref="AJ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4" width="0.5703125" customWidth="1"/>
    <col min="15" max="16" width="7" customWidth="1"/>
    <col min="17" max="17" width="22.7109375" bestFit="1" customWidth="1"/>
    <col min="18" max="18" width="7" customWidth="1"/>
    <col min="19" max="19" width="14" customWidth="1"/>
    <col min="20" max="21" width="5" customWidth="1"/>
    <col min="22" max="31" width="6" customWidth="1"/>
    <col min="32" max="32" width="18" customWidth="1"/>
    <col min="33" max="33" width="7" customWidth="1"/>
    <col min="34" max="35" width="8.28515625" style="9" customWidth="1"/>
    <col min="36" max="36" width="19.7109375" bestFit="1" customWidth="1"/>
    <col min="37" max="37" width="8.28515625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7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68</v>
      </c>
      <c r="Q3" s="18" t="s">
        <v>69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8" t="s">
        <v>65</v>
      </c>
      <c r="AI3" s="8" t="s">
        <v>66</v>
      </c>
      <c r="AJ3" s="8" t="s">
        <v>67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62</v>
      </c>
      <c r="O4" s="1" t="s">
        <v>22</v>
      </c>
      <c r="P4" s="1" t="s">
        <v>70</v>
      </c>
      <c r="Q4" s="17"/>
      <c r="R4" s="1"/>
      <c r="S4" s="1"/>
      <c r="T4" s="1"/>
      <c r="U4" s="1"/>
      <c r="V4" s="1" t="s">
        <v>60</v>
      </c>
      <c r="W4" s="1" t="s">
        <v>23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/>
      <c r="AG4" s="1"/>
      <c r="AH4" s="7"/>
      <c r="AI4" s="7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1457.7860000000001</v>
      </c>
      <c r="F5" s="4">
        <f>SUM(F6:F498)</f>
        <v>11606.722</v>
      </c>
      <c r="G5" s="7"/>
      <c r="H5" s="1"/>
      <c r="I5" s="1"/>
      <c r="J5" s="4">
        <f t="shared" ref="J5:R5" si="0">SUM(J6:J498)</f>
        <v>0</v>
      </c>
      <c r="K5" s="4">
        <f t="shared" si="0"/>
        <v>1457.7860000000001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291.55719999999997</v>
      </c>
      <c r="P5" s="4">
        <f t="shared" si="0"/>
        <v>3290</v>
      </c>
      <c r="Q5" s="4">
        <f t="shared" si="0"/>
        <v>3287</v>
      </c>
      <c r="R5" s="4">
        <f t="shared" si="0"/>
        <v>80</v>
      </c>
      <c r="S5" s="1"/>
      <c r="T5" s="1"/>
      <c r="U5" s="1"/>
      <c r="V5" s="4">
        <f t="shared" ref="V5:AE5" si="1">SUM(V6:V498)</f>
        <v>710.28319999999985</v>
      </c>
      <c r="W5" s="4">
        <f t="shared" si="1"/>
        <v>327.75700000000001</v>
      </c>
      <c r="X5" s="4">
        <f t="shared" si="1"/>
        <v>397.5</v>
      </c>
      <c r="Y5" s="4">
        <f t="shared" si="1"/>
        <v>694.39900000000011</v>
      </c>
      <c r="Z5" s="4">
        <f t="shared" si="1"/>
        <v>285.21300000000002</v>
      </c>
      <c r="AA5" s="4">
        <f t="shared" si="1"/>
        <v>547.197</v>
      </c>
      <c r="AB5" s="4">
        <f t="shared" si="1"/>
        <v>425.3146000000001</v>
      </c>
      <c r="AC5" s="4">
        <f t="shared" si="1"/>
        <v>258.29680000000002</v>
      </c>
      <c r="AD5" s="4">
        <f t="shared" si="1"/>
        <v>592.58240000000001</v>
      </c>
      <c r="AE5" s="4">
        <f t="shared" si="1"/>
        <v>487.55599999999998</v>
      </c>
      <c r="AF5" s="1"/>
      <c r="AG5" s="4">
        <f>SUM(AG6:AG498)</f>
        <v>1294.5</v>
      </c>
      <c r="AH5" s="7"/>
      <c r="AI5" s="7"/>
      <c r="AJ5" s="4">
        <f>SUM(AJ6:AJ498)</f>
        <v>1297.4000000000001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51.807000000000002</v>
      </c>
      <c r="D6" s="1">
        <v>297.82299999999998</v>
      </c>
      <c r="E6" s="1"/>
      <c r="F6" s="1">
        <v>297.82299999999998</v>
      </c>
      <c r="G6" s="7">
        <v>1</v>
      </c>
      <c r="H6" s="1">
        <v>30</v>
      </c>
      <c r="I6" s="1">
        <v>1030112235</v>
      </c>
      <c r="J6" s="1"/>
      <c r="K6" s="1">
        <f t="shared" ref="K6:K30" si="2">E6-J6</f>
        <v>0</v>
      </c>
      <c r="L6" s="1"/>
      <c r="M6" s="1"/>
      <c r="N6" s="1"/>
      <c r="O6" s="1">
        <f>E6/5</f>
        <v>0</v>
      </c>
      <c r="P6" s="5"/>
      <c r="Q6" s="5">
        <f>MROUND(P6*G6,AI6)/AH6</f>
        <v>0</v>
      </c>
      <c r="R6" s="5"/>
      <c r="S6" s="1"/>
      <c r="T6" s="1" t="e">
        <f>(F6+P6)/O6</f>
        <v>#DIV/0!</v>
      </c>
      <c r="U6" s="1" t="e">
        <f>F6/O6</f>
        <v>#DIV/0!</v>
      </c>
      <c r="V6" s="1">
        <f>IFERROR(VLOOKUP(A6,[1]TDSheet!$A:$G,3,0),0) / 5</f>
        <v>9.1620000000000008</v>
      </c>
      <c r="W6" s="1">
        <v>0</v>
      </c>
      <c r="X6" s="1">
        <v>0</v>
      </c>
      <c r="Y6" s="1">
        <v>11.885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G6" s="1">
        <f t="shared" ref="AG6:AG29" si="3">G6*P6</f>
        <v>0</v>
      </c>
      <c r="AH6" s="7">
        <f>VLOOKUP(I6,[2]Sheet!$J:$AL,28,0)</f>
        <v>1.6</v>
      </c>
      <c r="AI6" s="7">
        <f>VLOOKUP(I6,[2]Sheet!$J:$AL,29,0)</f>
        <v>3.2</v>
      </c>
      <c r="AJ6" s="1">
        <f>Q6*AH6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34</v>
      </c>
      <c r="B7" s="1" t="s">
        <v>33</v>
      </c>
      <c r="C7" s="1">
        <v>76.876999999999995</v>
      </c>
      <c r="D7" s="1">
        <v>304.67599999999999</v>
      </c>
      <c r="E7" s="1">
        <v>-0.878</v>
      </c>
      <c r="F7" s="1">
        <v>304.67599999999999</v>
      </c>
      <c r="G7" s="7">
        <v>1</v>
      </c>
      <c r="H7" s="1">
        <v>30</v>
      </c>
      <c r="I7" s="1">
        <v>1030112635</v>
      </c>
      <c r="J7" s="1"/>
      <c r="K7" s="1">
        <f t="shared" si="2"/>
        <v>-0.878</v>
      </c>
      <c r="L7" s="1"/>
      <c r="M7" s="1"/>
      <c r="N7" s="1"/>
      <c r="O7" s="1">
        <f t="shared" ref="O7:O30" si="4">E7/5</f>
        <v>-0.17560000000000001</v>
      </c>
      <c r="P7" s="5">
        <v>20</v>
      </c>
      <c r="Q7" s="5">
        <f t="shared" ref="Q7:Q29" si="5">MROUND(P7*G7,AI7)/AH7</f>
        <v>12.000000000000002</v>
      </c>
      <c r="R7" s="5"/>
      <c r="S7" s="1"/>
      <c r="T7" s="1">
        <f t="shared" ref="T7:T30" si="6">(F7+P7)/O7</f>
        <v>-1848.9521640091116</v>
      </c>
      <c r="U7" s="1">
        <f t="shared" ref="U7:U30" si="7">F7/O7</f>
        <v>-1735.0569476082003</v>
      </c>
      <c r="V7" s="1">
        <f>IFERROR(VLOOKUP(A7,[1]TDSheet!$A:$G,3,0),0) / 5</f>
        <v>14.738399999999999</v>
      </c>
      <c r="W7" s="1">
        <v>-0.64640000000000009</v>
      </c>
      <c r="X7" s="1"/>
      <c r="Y7" s="1">
        <v>11.622833333333331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G7" s="1">
        <f t="shared" si="3"/>
        <v>20</v>
      </c>
      <c r="AH7" s="7">
        <f>VLOOKUP(I7,[2]Sheet!$J:$AL,28,0)</f>
        <v>1.6</v>
      </c>
      <c r="AI7" s="7">
        <f>VLOOKUP(I7,[2]Sheet!$J:$AL,29,0)</f>
        <v>3.2</v>
      </c>
      <c r="AJ7" s="1">
        <f t="shared" ref="AJ7:AJ29" si="8">Q7*AH7</f>
        <v>19.200000000000003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35</v>
      </c>
      <c r="B8" s="1" t="s">
        <v>33</v>
      </c>
      <c r="C8" s="1">
        <v>164.81</v>
      </c>
      <c r="D8" s="1">
        <v>362.57499999999999</v>
      </c>
      <c r="E8" s="1">
        <v>15.557</v>
      </c>
      <c r="F8" s="1">
        <v>371.94799999999998</v>
      </c>
      <c r="G8" s="7">
        <v>1</v>
      </c>
      <c r="H8" s="1">
        <v>75</v>
      </c>
      <c r="I8" s="1">
        <v>1030115552</v>
      </c>
      <c r="J8" s="1"/>
      <c r="K8" s="1">
        <f t="shared" si="2"/>
        <v>15.557</v>
      </c>
      <c r="L8" s="1"/>
      <c r="M8" s="1"/>
      <c r="N8" s="1"/>
      <c r="O8" s="1">
        <f t="shared" si="4"/>
        <v>3.1114000000000002</v>
      </c>
      <c r="P8" s="5">
        <v>250</v>
      </c>
      <c r="Q8" s="5">
        <f t="shared" si="5"/>
        <v>249</v>
      </c>
      <c r="R8" s="5"/>
      <c r="S8" s="1"/>
      <c r="T8" s="1">
        <f t="shared" si="6"/>
        <v>199.89329562254932</v>
      </c>
      <c r="U8" s="1">
        <f t="shared" si="7"/>
        <v>119.5436138072893</v>
      </c>
      <c r="V8" s="1">
        <f>IFERROR(VLOOKUP(A8,[1]TDSheet!$A:$G,3,0),0) / 5</f>
        <v>27.975999999999999</v>
      </c>
      <c r="W8" s="1">
        <v>1.8033999999999999</v>
      </c>
      <c r="X8" s="1">
        <v>0</v>
      </c>
      <c r="Y8" s="1">
        <v>11.21966666666667</v>
      </c>
      <c r="Z8" s="1">
        <v>18.213000000000001</v>
      </c>
      <c r="AA8" s="1">
        <v>23.797000000000001</v>
      </c>
      <c r="AB8" s="1">
        <v>13.714600000000001</v>
      </c>
      <c r="AC8" s="1">
        <v>17.296800000000001</v>
      </c>
      <c r="AD8" s="1">
        <v>21.5824</v>
      </c>
      <c r="AE8" s="1">
        <v>20.556000000000001</v>
      </c>
      <c r="AF8" s="16" t="s">
        <v>43</v>
      </c>
      <c r="AG8" s="1">
        <f t="shared" si="3"/>
        <v>250</v>
      </c>
      <c r="AH8" s="7">
        <f>VLOOKUP(I8,[2]Sheet!$J:$AL,28,0)</f>
        <v>1</v>
      </c>
      <c r="AI8" s="7">
        <f>VLOOKUP(I8,[2]Sheet!$J:$AL,29,0)</f>
        <v>3</v>
      </c>
      <c r="AJ8" s="1">
        <f t="shared" si="8"/>
        <v>249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36</v>
      </c>
      <c r="B9" s="1" t="s">
        <v>37</v>
      </c>
      <c r="C9" s="1">
        <v>852</v>
      </c>
      <c r="D9" s="1">
        <v>900</v>
      </c>
      <c r="E9" s="1">
        <v>164</v>
      </c>
      <c r="F9" s="1">
        <v>1212</v>
      </c>
      <c r="G9" s="7">
        <v>0.4</v>
      </c>
      <c r="H9" s="1">
        <v>75</v>
      </c>
      <c r="I9" s="1">
        <v>1030115404</v>
      </c>
      <c r="J9" s="1"/>
      <c r="K9" s="1">
        <f t="shared" si="2"/>
        <v>164</v>
      </c>
      <c r="L9" s="1"/>
      <c r="M9" s="1"/>
      <c r="N9" s="1"/>
      <c r="O9" s="1">
        <f t="shared" si="4"/>
        <v>32.799999999999997</v>
      </c>
      <c r="P9" s="5">
        <v>250</v>
      </c>
      <c r="Q9" s="5">
        <f t="shared" si="5"/>
        <v>251.99999999999997</v>
      </c>
      <c r="R9" s="5"/>
      <c r="S9" s="1"/>
      <c r="T9" s="1">
        <f t="shared" si="6"/>
        <v>44.573170731707322</v>
      </c>
      <c r="U9" s="1">
        <f t="shared" si="7"/>
        <v>36.951219512195124</v>
      </c>
      <c r="V9" s="1">
        <f>IFERROR(VLOOKUP(A9,[1]TDSheet!$A:$G,3,0),0) / 5</f>
        <v>91.2</v>
      </c>
      <c r="W9" s="1">
        <v>48.4</v>
      </c>
      <c r="X9" s="1">
        <v>68.5</v>
      </c>
      <c r="Y9" s="1">
        <v>99.166666666666671</v>
      </c>
      <c r="Z9" s="1">
        <v>33</v>
      </c>
      <c r="AA9" s="1">
        <v>59.2</v>
      </c>
      <c r="AB9" s="1">
        <v>46</v>
      </c>
      <c r="AC9" s="1">
        <v>31.2</v>
      </c>
      <c r="AD9" s="1">
        <v>47.8</v>
      </c>
      <c r="AE9" s="1">
        <v>41.5</v>
      </c>
      <c r="AF9" s="16" t="s">
        <v>43</v>
      </c>
      <c r="AG9" s="1">
        <f t="shared" si="3"/>
        <v>100</v>
      </c>
      <c r="AH9" s="7">
        <f>VLOOKUP(I9,[2]Sheet!$J:$AL,28,0)</f>
        <v>0.4</v>
      </c>
      <c r="AI9" s="7">
        <f>VLOOKUP(I9,[2]Sheet!$J:$AL,29,0)</f>
        <v>2.4</v>
      </c>
      <c r="AJ9" s="1">
        <f t="shared" si="8"/>
        <v>100.8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38</v>
      </c>
      <c r="B10" s="1" t="s">
        <v>37</v>
      </c>
      <c r="C10" s="1">
        <v>252</v>
      </c>
      <c r="D10" s="1">
        <v>450</v>
      </c>
      <c r="E10" s="1">
        <v>99</v>
      </c>
      <c r="F10" s="1">
        <v>517</v>
      </c>
      <c r="G10" s="7">
        <v>0.4</v>
      </c>
      <c r="H10" s="1">
        <v>75</v>
      </c>
      <c r="I10" s="1">
        <v>1030804004</v>
      </c>
      <c r="J10" s="1"/>
      <c r="K10" s="1">
        <f t="shared" si="2"/>
        <v>99</v>
      </c>
      <c r="L10" s="1"/>
      <c r="M10" s="1"/>
      <c r="N10" s="1"/>
      <c r="O10" s="1">
        <f t="shared" si="4"/>
        <v>19.8</v>
      </c>
      <c r="P10" s="5">
        <v>160</v>
      </c>
      <c r="Q10" s="5">
        <f t="shared" si="5"/>
        <v>161.99999999999997</v>
      </c>
      <c r="R10" s="5"/>
      <c r="S10" s="1"/>
      <c r="T10" s="1">
        <f t="shared" si="6"/>
        <v>34.19191919191919</v>
      </c>
      <c r="U10" s="1">
        <f t="shared" si="7"/>
        <v>26.111111111111111</v>
      </c>
      <c r="V10" s="1">
        <f>IFERROR(VLOOKUP(A10,[1]TDSheet!$A:$G,3,0),0) / 5</f>
        <v>31.2</v>
      </c>
      <c r="W10" s="1">
        <v>22.2</v>
      </c>
      <c r="X10" s="1">
        <v>32.25</v>
      </c>
      <c r="Y10" s="1">
        <v>40.166666666666657</v>
      </c>
      <c r="Z10" s="1">
        <v>9</v>
      </c>
      <c r="AA10" s="1">
        <v>33.6</v>
      </c>
      <c r="AB10" s="1">
        <v>19.399999999999999</v>
      </c>
      <c r="AC10" s="1">
        <v>5.8</v>
      </c>
      <c r="AD10" s="1">
        <v>19</v>
      </c>
      <c r="AE10" s="1">
        <v>12.75</v>
      </c>
      <c r="AF10" s="15" t="s">
        <v>63</v>
      </c>
      <c r="AG10" s="1">
        <f t="shared" si="3"/>
        <v>64</v>
      </c>
      <c r="AH10" s="7">
        <f>VLOOKUP(I10,[2]Sheet!$J:$AL,28,0)</f>
        <v>0.4</v>
      </c>
      <c r="AI10" s="7">
        <f>VLOOKUP(I10,[2]Sheet!$J:$AL,29,0)</f>
        <v>2.4</v>
      </c>
      <c r="AJ10" s="1">
        <f t="shared" si="8"/>
        <v>64.8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39</v>
      </c>
      <c r="B11" s="1" t="s">
        <v>37</v>
      </c>
      <c r="C11" s="1">
        <v>198</v>
      </c>
      <c r="D11" s="1">
        <v>498</v>
      </c>
      <c r="E11" s="1">
        <v>31</v>
      </c>
      <c r="F11" s="1">
        <v>498</v>
      </c>
      <c r="G11" s="7">
        <v>0.3</v>
      </c>
      <c r="H11" s="1">
        <v>45</v>
      </c>
      <c r="I11" s="1">
        <v>1030419235</v>
      </c>
      <c r="J11" s="1"/>
      <c r="K11" s="1">
        <f t="shared" si="2"/>
        <v>31</v>
      </c>
      <c r="L11" s="1"/>
      <c r="M11" s="1"/>
      <c r="N11" s="1"/>
      <c r="O11" s="1">
        <f t="shared" si="4"/>
        <v>6.2</v>
      </c>
      <c r="P11" s="5">
        <v>140</v>
      </c>
      <c r="Q11" s="5">
        <f t="shared" si="5"/>
        <v>138</v>
      </c>
      <c r="R11" s="5"/>
      <c r="S11" s="1"/>
      <c r="T11" s="1">
        <f t="shared" si="6"/>
        <v>102.90322580645162</v>
      </c>
      <c r="U11" s="1">
        <f t="shared" si="7"/>
        <v>80.322580645161281</v>
      </c>
      <c r="V11" s="1">
        <f>IFERROR(VLOOKUP(A11,[1]TDSheet!$A:$G,3,0),0) / 5</f>
        <v>31</v>
      </c>
      <c r="W11" s="1">
        <v>-0.4</v>
      </c>
      <c r="X11" s="1">
        <v>0</v>
      </c>
      <c r="Y11" s="1">
        <v>0</v>
      </c>
      <c r="Z11" s="1">
        <v>10.6</v>
      </c>
      <c r="AA11" s="1">
        <v>39.6</v>
      </c>
      <c r="AB11" s="1">
        <v>6</v>
      </c>
      <c r="AC11" s="1">
        <v>17.399999999999999</v>
      </c>
      <c r="AD11" s="1">
        <v>26.2</v>
      </c>
      <c r="AE11" s="1">
        <v>15.25</v>
      </c>
      <c r="AF11" s="1"/>
      <c r="AG11" s="1">
        <f t="shared" si="3"/>
        <v>42</v>
      </c>
      <c r="AH11" s="7">
        <f>VLOOKUP(I11,[2]Sheet!$J:$AL,28,0)</f>
        <v>0.3</v>
      </c>
      <c r="AI11" s="7">
        <f>VLOOKUP(I11,[2]Sheet!$J:$AL,29,0)</f>
        <v>1.8</v>
      </c>
      <c r="AJ11" s="1">
        <f t="shared" si="8"/>
        <v>41.4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40</v>
      </c>
      <c r="B12" s="1" t="s">
        <v>37</v>
      </c>
      <c r="C12" s="1">
        <v>302</v>
      </c>
      <c r="D12" s="1">
        <v>400</v>
      </c>
      <c r="E12" s="1">
        <v>94</v>
      </c>
      <c r="F12" s="1">
        <v>406</v>
      </c>
      <c r="G12" s="7">
        <v>0.5</v>
      </c>
      <c r="H12" s="1">
        <v>45</v>
      </c>
      <c r="I12" s="1">
        <v>1030412236</v>
      </c>
      <c r="J12" s="1"/>
      <c r="K12" s="1">
        <f t="shared" si="2"/>
        <v>94</v>
      </c>
      <c r="L12" s="1"/>
      <c r="M12" s="1"/>
      <c r="N12" s="1"/>
      <c r="O12" s="1">
        <f t="shared" si="4"/>
        <v>18.8</v>
      </c>
      <c r="P12" s="5">
        <v>140</v>
      </c>
      <c r="Q12" s="5">
        <f t="shared" si="5"/>
        <v>140</v>
      </c>
      <c r="R12" s="5">
        <v>26</v>
      </c>
      <c r="S12" s="1"/>
      <c r="T12" s="1">
        <f t="shared" si="6"/>
        <v>29.042553191489361</v>
      </c>
      <c r="U12" s="1">
        <f t="shared" si="7"/>
        <v>21.595744680851062</v>
      </c>
      <c r="V12" s="1">
        <f>IFERROR(VLOOKUP(A12,[1]TDSheet!$A:$G,3,0),0) / 5</f>
        <v>39.799999999999997</v>
      </c>
      <c r="W12" s="1">
        <v>-0.2</v>
      </c>
      <c r="X12" s="1">
        <v>0</v>
      </c>
      <c r="Y12" s="1">
        <v>15.66666666666667</v>
      </c>
      <c r="Z12" s="1">
        <v>2.2000000000000002</v>
      </c>
      <c r="AA12" s="1">
        <v>28.2</v>
      </c>
      <c r="AB12" s="1">
        <v>13.6</v>
      </c>
      <c r="AC12" s="1">
        <v>14.8</v>
      </c>
      <c r="AD12" s="1">
        <v>22.6</v>
      </c>
      <c r="AE12" s="1">
        <v>18.5</v>
      </c>
      <c r="AF12" s="1"/>
      <c r="AG12" s="1">
        <f t="shared" si="3"/>
        <v>70</v>
      </c>
      <c r="AH12" s="7">
        <f>VLOOKUP(I12,[2]Sheet!$J:$AL,28,0)</f>
        <v>0.5</v>
      </c>
      <c r="AI12" s="7">
        <f>VLOOKUP(I12,[2]Sheet!$J:$AL,29,0)</f>
        <v>2</v>
      </c>
      <c r="AJ12" s="1">
        <f t="shared" si="8"/>
        <v>70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41</v>
      </c>
      <c r="B13" s="1" t="s">
        <v>37</v>
      </c>
      <c r="C13" s="1">
        <v>960</v>
      </c>
      <c r="D13" s="1">
        <v>300</v>
      </c>
      <c r="E13" s="1">
        <v>155</v>
      </c>
      <c r="F13" s="1">
        <v>811</v>
      </c>
      <c r="G13" s="7">
        <v>0.18</v>
      </c>
      <c r="H13" s="1">
        <v>90</v>
      </c>
      <c r="I13" s="1">
        <v>1030712385</v>
      </c>
      <c r="J13" s="1"/>
      <c r="K13" s="1">
        <f t="shared" si="2"/>
        <v>155</v>
      </c>
      <c r="L13" s="1"/>
      <c r="M13" s="1"/>
      <c r="N13" s="1"/>
      <c r="O13" s="1">
        <f t="shared" si="4"/>
        <v>31</v>
      </c>
      <c r="P13" s="5">
        <v>450</v>
      </c>
      <c r="Q13" s="5">
        <f t="shared" si="5"/>
        <v>450</v>
      </c>
      <c r="R13" s="5"/>
      <c r="S13" s="1"/>
      <c r="T13" s="1">
        <f t="shared" si="6"/>
        <v>40.677419354838712</v>
      </c>
      <c r="U13" s="1">
        <f t="shared" si="7"/>
        <v>26.161290322580644</v>
      </c>
      <c r="V13" s="1">
        <f>IFERROR(VLOOKUP(A13,[1]TDSheet!$A:$G,3,0),0) / 5</f>
        <v>90.6</v>
      </c>
      <c r="W13" s="1">
        <v>43.2</v>
      </c>
      <c r="X13" s="1">
        <v>50.75</v>
      </c>
      <c r="Y13" s="1">
        <v>80.166666666666671</v>
      </c>
      <c r="Z13" s="1">
        <v>11.6</v>
      </c>
      <c r="AA13" s="1">
        <v>72.2</v>
      </c>
      <c r="AB13" s="1">
        <v>57.2</v>
      </c>
      <c r="AC13" s="1">
        <v>20.6</v>
      </c>
      <c r="AD13" s="1">
        <v>47.6</v>
      </c>
      <c r="AE13" s="1">
        <v>35</v>
      </c>
      <c r="AF13" s="15" t="s">
        <v>63</v>
      </c>
      <c r="AG13" s="1">
        <f t="shared" si="3"/>
        <v>81</v>
      </c>
      <c r="AH13" s="7">
        <f>VLOOKUP(I13,[2]Sheet!$J:$AL,28,0)</f>
        <v>0.18</v>
      </c>
      <c r="AI13" s="7">
        <f>VLOOKUP(I13,[2]Sheet!$J:$AL,29,0)</f>
        <v>1.8</v>
      </c>
      <c r="AJ13" s="1">
        <f t="shared" si="8"/>
        <v>81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42</v>
      </c>
      <c r="B14" s="1" t="s">
        <v>37</v>
      </c>
      <c r="C14" s="1">
        <v>277</v>
      </c>
      <c r="D14" s="1"/>
      <c r="E14" s="1">
        <v>34</v>
      </c>
      <c r="F14" s="1"/>
      <c r="G14" s="7">
        <v>0.3</v>
      </c>
      <c r="H14" s="1">
        <v>60</v>
      </c>
      <c r="I14" s="1">
        <v>1030709904</v>
      </c>
      <c r="J14" s="1"/>
      <c r="K14" s="1">
        <f t="shared" si="2"/>
        <v>34</v>
      </c>
      <c r="L14" s="1"/>
      <c r="M14" s="1"/>
      <c r="N14" s="1"/>
      <c r="O14" s="1">
        <f t="shared" si="4"/>
        <v>6.8</v>
      </c>
      <c r="P14" s="5"/>
      <c r="Q14" s="5">
        <f t="shared" si="5"/>
        <v>0</v>
      </c>
      <c r="R14" s="5">
        <v>54</v>
      </c>
      <c r="S14" s="1"/>
      <c r="T14" s="1">
        <f t="shared" si="6"/>
        <v>0</v>
      </c>
      <c r="U14" s="1">
        <f t="shared" si="7"/>
        <v>0</v>
      </c>
      <c r="V14" s="1">
        <f>IFERROR(VLOOKUP(A14,[1]TDSheet!$A:$G,3,0),0) / 5</f>
        <v>11.6</v>
      </c>
      <c r="W14" s="1">
        <v>0.6</v>
      </c>
      <c r="X14" s="1">
        <v>4.5</v>
      </c>
      <c r="Y14" s="1">
        <v>4.5</v>
      </c>
      <c r="Z14" s="1">
        <v>5.2</v>
      </c>
      <c r="AA14" s="1">
        <v>8.6</v>
      </c>
      <c r="AB14" s="1">
        <v>3</v>
      </c>
      <c r="AC14" s="1">
        <v>6.4</v>
      </c>
      <c r="AD14" s="1">
        <v>26.4</v>
      </c>
      <c r="AE14" s="1">
        <v>21</v>
      </c>
      <c r="AF14" s="10" t="s">
        <v>64</v>
      </c>
      <c r="AG14" s="1">
        <f t="shared" si="3"/>
        <v>0</v>
      </c>
      <c r="AH14" s="7">
        <f>VLOOKUP(I14,[2]Sheet!$J:$AL,28,0)</f>
        <v>0.3</v>
      </c>
      <c r="AI14" s="7">
        <f>VLOOKUP(I14,[2]Sheet!$J:$AL,29,0)</f>
        <v>1.8</v>
      </c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44</v>
      </c>
      <c r="B15" s="1" t="s">
        <v>37</v>
      </c>
      <c r="C15" s="1">
        <v>377</v>
      </c>
      <c r="D15" s="1"/>
      <c r="E15" s="1">
        <v>9</v>
      </c>
      <c r="F15" s="1">
        <v>308</v>
      </c>
      <c r="G15" s="7">
        <v>0.15</v>
      </c>
      <c r="H15" s="1">
        <v>90</v>
      </c>
      <c r="I15" s="1">
        <v>1030633904</v>
      </c>
      <c r="J15" s="1"/>
      <c r="K15" s="1">
        <f t="shared" si="2"/>
        <v>9</v>
      </c>
      <c r="L15" s="1"/>
      <c r="M15" s="1"/>
      <c r="N15" s="1"/>
      <c r="O15" s="1">
        <f t="shared" si="4"/>
        <v>1.8</v>
      </c>
      <c r="P15" s="5"/>
      <c r="Q15" s="5">
        <f t="shared" si="5"/>
        <v>0</v>
      </c>
      <c r="R15" s="5"/>
      <c r="S15" s="1"/>
      <c r="T15" s="1">
        <f t="shared" si="6"/>
        <v>171.11111111111111</v>
      </c>
      <c r="U15" s="1">
        <f t="shared" si="7"/>
        <v>171.11111111111111</v>
      </c>
      <c r="V15" s="1">
        <f>IFERROR(VLOOKUP(A15,[1]TDSheet!$A:$G,3,0),0) / 5</f>
        <v>22.8</v>
      </c>
      <c r="W15" s="1">
        <v>11</v>
      </c>
      <c r="X15" s="1">
        <v>14.75</v>
      </c>
      <c r="Y15" s="1">
        <v>14.66666666666667</v>
      </c>
      <c r="Z15" s="1">
        <v>15.4</v>
      </c>
      <c r="AA15" s="1">
        <v>20.6</v>
      </c>
      <c r="AB15" s="1">
        <v>23.6</v>
      </c>
      <c r="AC15" s="1">
        <v>4</v>
      </c>
      <c r="AD15" s="1">
        <v>39.6</v>
      </c>
      <c r="AE15" s="1">
        <v>31.5</v>
      </c>
      <c r="AF15" s="16" t="s">
        <v>43</v>
      </c>
      <c r="AG15" s="1">
        <f t="shared" si="3"/>
        <v>0</v>
      </c>
      <c r="AH15" s="7">
        <f>VLOOKUP(I15,[2]Sheet!$J:$AL,28,0)</f>
        <v>0.15</v>
      </c>
      <c r="AI15" s="7">
        <f>VLOOKUP(I15,[2]Sheet!$J:$AL,29,0)</f>
        <v>0.9</v>
      </c>
      <c r="AJ15" s="1">
        <f t="shared" si="8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45</v>
      </c>
      <c r="B16" s="1" t="s">
        <v>37</v>
      </c>
      <c r="C16" s="1">
        <v>845</v>
      </c>
      <c r="D16" s="1">
        <v>504</v>
      </c>
      <c r="E16" s="1">
        <v>128</v>
      </c>
      <c r="F16" s="1">
        <v>1129</v>
      </c>
      <c r="G16" s="7">
        <v>0.3</v>
      </c>
      <c r="H16" s="1">
        <v>150</v>
      </c>
      <c r="I16" s="1">
        <v>1030686740</v>
      </c>
      <c r="J16" s="1"/>
      <c r="K16" s="1">
        <f t="shared" si="2"/>
        <v>128</v>
      </c>
      <c r="L16" s="1"/>
      <c r="M16" s="1"/>
      <c r="N16" s="1"/>
      <c r="O16" s="1">
        <f t="shared" si="4"/>
        <v>25.6</v>
      </c>
      <c r="P16" s="5">
        <v>450</v>
      </c>
      <c r="Q16" s="5">
        <f t="shared" si="5"/>
        <v>456.00000000000006</v>
      </c>
      <c r="R16" s="5"/>
      <c r="S16" s="1"/>
      <c r="T16" s="1">
        <f t="shared" si="6"/>
        <v>61.6796875</v>
      </c>
      <c r="U16" s="1">
        <f t="shared" si="7"/>
        <v>44.1015625</v>
      </c>
      <c r="V16" s="1">
        <f>IFERROR(VLOOKUP(A16,[1]TDSheet!$A:$G,3,0),0) / 5</f>
        <v>62.6</v>
      </c>
      <c r="W16" s="1">
        <v>44.4</v>
      </c>
      <c r="X16" s="1">
        <v>58.5</v>
      </c>
      <c r="Y16" s="1">
        <v>61.833333333333343</v>
      </c>
      <c r="Z16" s="1">
        <v>43</v>
      </c>
      <c r="AA16" s="1">
        <v>49.6</v>
      </c>
      <c r="AB16" s="1">
        <v>52.2</v>
      </c>
      <c r="AC16" s="1">
        <v>41.2</v>
      </c>
      <c r="AD16" s="1">
        <v>60</v>
      </c>
      <c r="AE16" s="1">
        <v>50.25</v>
      </c>
      <c r="AF16" s="16" t="s">
        <v>43</v>
      </c>
      <c r="AG16" s="1">
        <f t="shared" si="3"/>
        <v>135</v>
      </c>
      <c r="AH16" s="7">
        <f>VLOOKUP(I16,[2]Sheet!$J:$AL,28,0)</f>
        <v>0.3</v>
      </c>
      <c r="AI16" s="7">
        <f>VLOOKUP(I16,[2]Sheet!$J:$AL,29,0)</f>
        <v>3.6</v>
      </c>
      <c r="AJ16" s="1">
        <f t="shared" si="8"/>
        <v>136.80000000000001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46</v>
      </c>
      <c r="B17" s="1" t="s">
        <v>37</v>
      </c>
      <c r="C17" s="1">
        <v>541</v>
      </c>
      <c r="D17" s="1">
        <v>204</v>
      </c>
      <c r="E17" s="1">
        <v>72</v>
      </c>
      <c r="F17" s="1">
        <v>625</v>
      </c>
      <c r="G17" s="7">
        <v>0.3</v>
      </c>
      <c r="H17" s="1">
        <v>135</v>
      </c>
      <c r="I17" s="1">
        <v>1030686857</v>
      </c>
      <c r="J17" s="1"/>
      <c r="K17" s="1">
        <f t="shared" si="2"/>
        <v>72</v>
      </c>
      <c r="L17" s="1"/>
      <c r="M17" s="1"/>
      <c r="N17" s="1"/>
      <c r="O17" s="1">
        <f t="shared" si="4"/>
        <v>14.4</v>
      </c>
      <c r="P17" s="5">
        <v>240</v>
      </c>
      <c r="Q17" s="5">
        <f t="shared" si="5"/>
        <v>240</v>
      </c>
      <c r="R17" s="5"/>
      <c r="S17" s="1"/>
      <c r="T17" s="1">
        <f t="shared" si="6"/>
        <v>60.069444444444443</v>
      </c>
      <c r="U17" s="1">
        <f t="shared" si="7"/>
        <v>43.402777777777779</v>
      </c>
      <c r="V17" s="1">
        <f>IFERROR(VLOOKUP(A17,[1]TDSheet!$A:$G,3,0),0) / 5</f>
        <v>39</v>
      </c>
      <c r="W17" s="1">
        <v>26</v>
      </c>
      <c r="X17" s="1">
        <v>29.75</v>
      </c>
      <c r="Y17" s="1">
        <v>33.833333333333343</v>
      </c>
      <c r="Z17" s="1">
        <v>25</v>
      </c>
      <c r="AA17" s="1">
        <v>24</v>
      </c>
      <c r="AB17" s="1">
        <v>44.6</v>
      </c>
      <c r="AC17" s="1">
        <v>19.399999999999999</v>
      </c>
      <c r="AD17" s="1">
        <v>50.6</v>
      </c>
      <c r="AE17" s="1">
        <v>46.75</v>
      </c>
      <c r="AF17" s="16" t="s">
        <v>43</v>
      </c>
      <c r="AG17" s="1">
        <f t="shared" si="3"/>
        <v>72</v>
      </c>
      <c r="AH17" s="7">
        <f>VLOOKUP(I17,[2]Sheet!$J:$AL,28,0)</f>
        <v>0.3</v>
      </c>
      <c r="AI17" s="7">
        <f>VLOOKUP(I17,[2]Sheet!$J:$AL,29,0)</f>
        <v>3.6</v>
      </c>
      <c r="AJ17" s="1">
        <f t="shared" si="8"/>
        <v>72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47</v>
      </c>
      <c r="B18" s="1" t="s">
        <v>37</v>
      </c>
      <c r="C18" s="1">
        <v>375</v>
      </c>
      <c r="D18" s="1">
        <v>5</v>
      </c>
      <c r="E18" s="1">
        <v>33</v>
      </c>
      <c r="F18" s="1">
        <v>298</v>
      </c>
      <c r="G18" s="7">
        <v>0.2</v>
      </c>
      <c r="H18" s="1">
        <v>90</v>
      </c>
      <c r="I18" s="1">
        <v>1030654104</v>
      </c>
      <c r="J18" s="1"/>
      <c r="K18" s="1">
        <f t="shared" si="2"/>
        <v>33</v>
      </c>
      <c r="L18" s="1"/>
      <c r="M18" s="1"/>
      <c r="N18" s="1"/>
      <c r="O18" s="1">
        <f t="shared" si="4"/>
        <v>6.6</v>
      </c>
      <c r="P18" s="5">
        <v>160</v>
      </c>
      <c r="Q18" s="5">
        <f t="shared" si="5"/>
        <v>161.99999999999997</v>
      </c>
      <c r="R18" s="5"/>
      <c r="S18" s="1"/>
      <c r="T18" s="1">
        <f t="shared" si="6"/>
        <v>69.393939393939391</v>
      </c>
      <c r="U18" s="1">
        <f t="shared" si="7"/>
        <v>45.151515151515156</v>
      </c>
      <c r="V18" s="1">
        <f>IFERROR(VLOOKUP(A18,[1]TDSheet!$A:$G,3,0),0) / 5</f>
        <v>19</v>
      </c>
      <c r="W18" s="1">
        <v>9.4</v>
      </c>
      <c r="X18" s="1">
        <v>11.5</v>
      </c>
      <c r="Y18" s="1">
        <v>17.333333333333329</v>
      </c>
      <c r="Z18" s="1">
        <v>14</v>
      </c>
      <c r="AA18" s="1">
        <v>7.4</v>
      </c>
      <c r="AB18" s="1">
        <v>25</v>
      </c>
      <c r="AC18" s="1">
        <v>12.2</v>
      </c>
      <c r="AD18" s="1">
        <v>26.4</v>
      </c>
      <c r="AE18" s="1">
        <v>24</v>
      </c>
      <c r="AF18" s="16" t="s">
        <v>43</v>
      </c>
      <c r="AG18" s="1">
        <f t="shared" si="3"/>
        <v>32</v>
      </c>
      <c r="AH18" s="7">
        <f>VLOOKUP(I18,[2]Sheet!$J:$AL,28,0)</f>
        <v>0.2</v>
      </c>
      <c r="AI18" s="7">
        <f>VLOOKUP(I18,[2]Sheet!$J:$AL,29,0)</f>
        <v>1.2</v>
      </c>
      <c r="AJ18" s="1">
        <f t="shared" si="8"/>
        <v>32.4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48</v>
      </c>
      <c r="B19" s="1" t="s">
        <v>37</v>
      </c>
      <c r="C19" s="1">
        <v>162</v>
      </c>
      <c r="D19" s="1">
        <v>198</v>
      </c>
      <c r="E19" s="1">
        <v>55</v>
      </c>
      <c r="F19" s="1">
        <v>260</v>
      </c>
      <c r="G19" s="7">
        <v>0.3</v>
      </c>
      <c r="H19" s="1">
        <v>135</v>
      </c>
      <c r="I19" s="1">
        <v>1030686241</v>
      </c>
      <c r="J19" s="1"/>
      <c r="K19" s="1">
        <f t="shared" si="2"/>
        <v>55</v>
      </c>
      <c r="L19" s="1"/>
      <c r="M19" s="1"/>
      <c r="N19" s="1"/>
      <c r="O19" s="1">
        <f t="shared" si="4"/>
        <v>11</v>
      </c>
      <c r="P19" s="5">
        <v>120</v>
      </c>
      <c r="Q19" s="5">
        <f t="shared" si="5"/>
        <v>120</v>
      </c>
      <c r="R19" s="5"/>
      <c r="S19" s="1"/>
      <c r="T19" s="1">
        <f t="shared" si="6"/>
        <v>34.545454545454547</v>
      </c>
      <c r="U19" s="1">
        <f t="shared" si="7"/>
        <v>23.636363636363637</v>
      </c>
      <c r="V19" s="1">
        <f>IFERROR(VLOOKUP(A19,[1]TDSheet!$A:$G,3,0),0) / 5</f>
        <v>9</v>
      </c>
      <c r="W19" s="1">
        <v>1.8</v>
      </c>
      <c r="X19" s="1">
        <v>0.5</v>
      </c>
      <c r="Y19" s="1">
        <v>19.5</v>
      </c>
      <c r="Z19" s="1">
        <v>0</v>
      </c>
      <c r="AA19" s="1">
        <v>0</v>
      </c>
      <c r="AB19" s="1">
        <v>0.6</v>
      </c>
      <c r="AC19" s="1">
        <v>0</v>
      </c>
      <c r="AD19" s="1">
        <v>0</v>
      </c>
      <c r="AE19" s="1">
        <v>0</v>
      </c>
      <c r="AF19" s="15" t="s">
        <v>63</v>
      </c>
      <c r="AG19" s="1">
        <f t="shared" si="3"/>
        <v>36</v>
      </c>
      <c r="AH19" s="7">
        <f>VLOOKUP(I19,[2]Sheet!$J:$AL,28,0)</f>
        <v>0.3</v>
      </c>
      <c r="AI19" s="7">
        <f>VLOOKUP(I19,[2]Sheet!$J:$AL,29,0)</f>
        <v>1.8</v>
      </c>
      <c r="AJ19" s="1">
        <f t="shared" si="8"/>
        <v>36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49</v>
      </c>
      <c r="B20" s="1" t="s">
        <v>37</v>
      </c>
      <c r="C20" s="1">
        <v>346</v>
      </c>
      <c r="D20" s="1"/>
      <c r="E20" s="1">
        <v>38</v>
      </c>
      <c r="F20" s="1">
        <v>241</v>
      </c>
      <c r="G20" s="7">
        <v>0.1</v>
      </c>
      <c r="H20" s="1">
        <v>90</v>
      </c>
      <c r="I20" s="1">
        <v>1030650028</v>
      </c>
      <c r="J20" s="1"/>
      <c r="K20" s="1">
        <f t="shared" si="2"/>
        <v>38</v>
      </c>
      <c r="L20" s="1"/>
      <c r="M20" s="1"/>
      <c r="N20" s="1"/>
      <c r="O20" s="1">
        <f t="shared" si="4"/>
        <v>7.6</v>
      </c>
      <c r="P20" s="5"/>
      <c r="Q20" s="5">
        <f t="shared" si="5"/>
        <v>0</v>
      </c>
      <c r="R20" s="5"/>
      <c r="S20" s="1"/>
      <c r="T20" s="1">
        <f t="shared" si="6"/>
        <v>31.710526315789476</v>
      </c>
      <c r="U20" s="1">
        <f t="shared" si="7"/>
        <v>31.710526315789476</v>
      </c>
      <c r="V20" s="1">
        <f>IFERROR(VLOOKUP(A20,[1]TDSheet!$A:$G,3,0),0) / 5</f>
        <v>20.6</v>
      </c>
      <c r="W20" s="1">
        <v>14.2</v>
      </c>
      <c r="X20" s="1">
        <v>17.25</v>
      </c>
      <c r="Y20" s="1">
        <v>15.33333333333333</v>
      </c>
      <c r="Z20" s="1">
        <v>10.6</v>
      </c>
      <c r="AA20" s="1">
        <v>14.4</v>
      </c>
      <c r="AB20" s="1">
        <v>27.6</v>
      </c>
      <c r="AC20" s="1">
        <v>8.8000000000000007</v>
      </c>
      <c r="AD20" s="1">
        <v>22.2</v>
      </c>
      <c r="AE20" s="1">
        <v>16.5</v>
      </c>
      <c r="AF20" s="16" t="s">
        <v>43</v>
      </c>
      <c r="AG20" s="1">
        <f t="shared" si="3"/>
        <v>0</v>
      </c>
      <c r="AH20" s="7">
        <f>VLOOKUP(I20,[2]Sheet!$J:$AL,28,0)</f>
        <v>0.1</v>
      </c>
      <c r="AI20" s="7">
        <f>VLOOKUP(I20,[2]Sheet!$J:$AL,29,0)</f>
        <v>1.2000000000000002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50</v>
      </c>
      <c r="B21" s="1" t="s">
        <v>37</v>
      </c>
      <c r="C21" s="1">
        <v>270</v>
      </c>
      <c r="D21" s="1"/>
      <c r="E21" s="1">
        <v>25</v>
      </c>
      <c r="F21" s="1">
        <v>225</v>
      </c>
      <c r="G21" s="7">
        <v>0.3</v>
      </c>
      <c r="H21" s="1">
        <v>135</v>
      </c>
      <c r="I21" s="1">
        <v>1030657419</v>
      </c>
      <c r="J21" s="1"/>
      <c r="K21" s="1">
        <f t="shared" si="2"/>
        <v>25</v>
      </c>
      <c r="L21" s="1"/>
      <c r="M21" s="1"/>
      <c r="N21" s="1"/>
      <c r="O21" s="1">
        <f t="shared" si="4"/>
        <v>5</v>
      </c>
      <c r="P21" s="5"/>
      <c r="Q21" s="5">
        <f t="shared" si="5"/>
        <v>0</v>
      </c>
      <c r="R21" s="5"/>
      <c r="S21" s="1"/>
      <c r="T21" s="1">
        <f t="shared" si="6"/>
        <v>45</v>
      </c>
      <c r="U21" s="1">
        <f t="shared" si="7"/>
        <v>45</v>
      </c>
      <c r="V21" s="1">
        <f>IFERROR(VLOOKUP(A21,[1]TDSheet!$A:$G,3,0),0) / 5</f>
        <v>16.8</v>
      </c>
      <c r="W21" s="1">
        <v>10.6</v>
      </c>
      <c r="X21" s="1">
        <v>13.25</v>
      </c>
      <c r="Y21" s="1">
        <v>16.666666666666671</v>
      </c>
      <c r="Z21" s="1">
        <v>8.4</v>
      </c>
      <c r="AA21" s="1">
        <v>12.8</v>
      </c>
      <c r="AB21" s="1">
        <v>9.6</v>
      </c>
      <c r="AC21" s="1">
        <v>15.4</v>
      </c>
      <c r="AD21" s="1">
        <v>23.4</v>
      </c>
      <c r="AE21" s="1">
        <v>19.25</v>
      </c>
      <c r="AF21" s="16" t="s">
        <v>43</v>
      </c>
      <c r="AG21" s="1">
        <f t="shared" si="3"/>
        <v>0</v>
      </c>
      <c r="AH21" s="7">
        <f>VLOOKUP(I21,[2]Sheet!$J:$AL,28,0)</f>
        <v>0.3</v>
      </c>
      <c r="AI21" s="7">
        <f>VLOOKUP(I21,[2]Sheet!$J:$AL,29,0)</f>
        <v>1.8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51</v>
      </c>
      <c r="B22" s="1" t="s">
        <v>37</v>
      </c>
      <c r="C22" s="1">
        <v>415</v>
      </c>
      <c r="D22" s="1"/>
      <c r="E22" s="1">
        <v>16</v>
      </c>
      <c r="F22" s="1">
        <v>357</v>
      </c>
      <c r="G22" s="7">
        <v>8.5000000000000006E-2</v>
      </c>
      <c r="H22" s="1">
        <v>90</v>
      </c>
      <c r="I22" s="1">
        <v>1030657628</v>
      </c>
      <c r="J22" s="1"/>
      <c r="K22" s="1">
        <f t="shared" si="2"/>
        <v>16</v>
      </c>
      <c r="L22" s="1"/>
      <c r="M22" s="1"/>
      <c r="N22" s="1"/>
      <c r="O22" s="1">
        <f t="shared" si="4"/>
        <v>3.2</v>
      </c>
      <c r="P22" s="5"/>
      <c r="Q22" s="5">
        <f t="shared" si="5"/>
        <v>0</v>
      </c>
      <c r="R22" s="5"/>
      <c r="S22" s="1"/>
      <c r="T22" s="1">
        <f t="shared" si="6"/>
        <v>111.5625</v>
      </c>
      <c r="U22" s="1">
        <f t="shared" si="7"/>
        <v>111.5625</v>
      </c>
      <c r="V22" s="1">
        <f>IFERROR(VLOOKUP(A22,[1]TDSheet!$A:$G,3,0),0) / 5</f>
        <v>15.8</v>
      </c>
      <c r="W22" s="1">
        <v>12</v>
      </c>
      <c r="X22" s="1">
        <v>13.75</v>
      </c>
      <c r="Y22" s="1">
        <v>11.66666666666667</v>
      </c>
      <c r="Z22" s="1">
        <v>5.4</v>
      </c>
      <c r="AA22" s="1">
        <v>4.4000000000000004</v>
      </c>
      <c r="AB22" s="1">
        <v>8.8000000000000007</v>
      </c>
      <c r="AC22" s="1">
        <v>4.4000000000000004</v>
      </c>
      <c r="AD22" s="1">
        <v>31.4</v>
      </c>
      <c r="AE22" s="1">
        <v>33.25</v>
      </c>
      <c r="AF22" s="16" t="s">
        <v>43</v>
      </c>
      <c r="AG22" s="1">
        <f t="shared" si="3"/>
        <v>0</v>
      </c>
      <c r="AH22" s="7">
        <f>VLOOKUP(I22,[2]Sheet!$J:$AL,28,0)</f>
        <v>8.5000000000000006E-2</v>
      </c>
      <c r="AI22" s="7">
        <f>VLOOKUP(I22,[2]Sheet!$J:$AL,29,0)</f>
        <v>1.02</v>
      </c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52</v>
      </c>
      <c r="B23" s="1" t="s">
        <v>37</v>
      </c>
      <c r="C23" s="1">
        <v>162</v>
      </c>
      <c r="D23" s="1">
        <v>300</v>
      </c>
      <c r="E23" s="1">
        <v>55</v>
      </c>
      <c r="F23" s="1">
        <v>310</v>
      </c>
      <c r="G23" s="7">
        <v>0.3</v>
      </c>
      <c r="H23" s="1">
        <v>135</v>
      </c>
      <c r="I23" s="1">
        <v>1030679319</v>
      </c>
      <c r="J23" s="1"/>
      <c r="K23" s="1">
        <f t="shared" si="2"/>
        <v>55</v>
      </c>
      <c r="L23" s="1"/>
      <c r="M23" s="1"/>
      <c r="N23" s="1"/>
      <c r="O23" s="1">
        <f t="shared" si="4"/>
        <v>11</v>
      </c>
      <c r="P23" s="5">
        <v>160</v>
      </c>
      <c r="Q23" s="5">
        <f t="shared" si="5"/>
        <v>162</v>
      </c>
      <c r="R23" s="5"/>
      <c r="S23" s="1"/>
      <c r="T23" s="1">
        <f t="shared" si="6"/>
        <v>42.727272727272727</v>
      </c>
      <c r="U23" s="1">
        <f t="shared" si="7"/>
        <v>28.181818181818183</v>
      </c>
      <c r="V23" s="1">
        <f>IFERROR(VLOOKUP(A23,[1]TDSheet!$A:$G,3,0),0) / 5</f>
        <v>19.8</v>
      </c>
      <c r="W23" s="1">
        <v>12</v>
      </c>
      <c r="X23" s="1">
        <v>9.5</v>
      </c>
      <c r="Y23" s="1">
        <v>19.666666666666671</v>
      </c>
      <c r="Z23" s="1">
        <v>4.8</v>
      </c>
      <c r="AA23" s="1">
        <v>0</v>
      </c>
      <c r="AB23" s="1">
        <v>1.2</v>
      </c>
      <c r="AC23" s="1">
        <v>0</v>
      </c>
      <c r="AD23" s="1">
        <v>0</v>
      </c>
      <c r="AE23" s="1">
        <v>0</v>
      </c>
      <c r="AF23" s="1"/>
      <c r="AG23" s="1">
        <f t="shared" si="3"/>
        <v>48</v>
      </c>
      <c r="AH23" s="7">
        <f>VLOOKUP(I23,[2]Sheet!$J:$AL,28,0)</f>
        <v>0.3</v>
      </c>
      <c r="AI23" s="7">
        <f>VLOOKUP(I23,[2]Sheet!$J:$AL,29,0)</f>
        <v>1.8</v>
      </c>
      <c r="AJ23" s="1">
        <f t="shared" si="8"/>
        <v>48.6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53</v>
      </c>
      <c r="B24" s="1" t="s">
        <v>37</v>
      </c>
      <c r="C24" s="1">
        <v>697</v>
      </c>
      <c r="D24" s="1">
        <v>1002</v>
      </c>
      <c r="E24" s="1">
        <v>101</v>
      </c>
      <c r="F24" s="1">
        <v>1518</v>
      </c>
      <c r="G24" s="7">
        <v>0.18</v>
      </c>
      <c r="H24" s="1">
        <v>150</v>
      </c>
      <c r="I24" s="1">
        <v>1030638204</v>
      </c>
      <c r="J24" s="1"/>
      <c r="K24" s="1">
        <f t="shared" si="2"/>
        <v>101</v>
      </c>
      <c r="L24" s="1"/>
      <c r="M24" s="1"/>
      <c r="N24" s="1"/>
      <c r="O24" s="1">
        <f t="shared" si="4"/>
        <v>20.2</v>
      </c>
      <c r="P24" s="5"/>
      <c r="Q24" s="5">
        <f t="shared" si="5"/>
        <v>0</v>
      </c>
      <c r="R24" s="5"/>
      <c r="S24" s="1"/>
      <c r="T24" s="1">
        <f t="shared" si="6"/>
        <v>75.148514851485146</v>
      </c>
      <c r="U24" s="1">
        <f t="shared" si="7"/>
        <v>75.148514851485146</v>
      </c>
      <c r="V24" s="1">
        <f>IFERROR(VLOOKUP(A24,[1]TDSheet!$A:$G,3,0),0) / 5</f>
        <v>27.6</v>
      </c>
      <c r="W24" s="1">
        <v>28.8</v>
      </c>
      <c r="X24" s="1">
        <v>36.5</v>
      </c>
      <c r="Y24" s="1">
        <v>54.666666666666657</v>
      </c>
      <c r="Z24" s="1">
        <v>31</v>
      </c>
      <c r="AA24" s="1">
        <v>52.8</v>
      </c>
      <c r="AB24" s="1">
        <v>51.2</v>
      </c>
      <c r="AC24" s="1">
        <v>20.2</v>
      </c>
      <c r="AD24" s="1">
        <v>35</v>
      </c>
      <c r="AE24" s="1">
        <v>26.75</v>
      </c>
      <c r="AF24" s="16" t="s">
        <v>43</v>
      </c>
      <c r="AG24" s="1">
        <f t="shared" si="3"/>
        <v>0</v>
      </c>
      <c r="AH24" s="7">
        <f>VLOOKUP(I24,[2]Sheet!$J:$AL,28,0)</f>
        <v>0.18</v>
      </c>
      <c r="AI24" s="7">
        <f>VLOOKUP(I24,[2]Sheet!$J:$AL,29,0)</f>
        <v>1.08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54</v>
      </c>
      <c r="B25" s="1" t="s">
        <v>37</v>
      </c>
      <c r="C25" s="1">
        <v>661</v>
      </c>
      <c r="D25" s="1"/>
      <c r="E25" s="1">
        <v>64</v>
      </c>
      <c r="F25" s="1">
        <v>563</v>
      </c>
      <c r="G25" s="7">
        <v>0.25</v>
      </c>
      <c r="H25" s="1">
        <v>120</v>
      </c>
      <c r="I25" s="1">
        <v>1030670844</v>
      </c>
      <c r="J25" s="1"/>
      <c r="K25" s="1">
        <f t="shared" si="2"/>
        <v>64</v>
      </c>
      <c r="L25" s="1"/>
      <c r="M25" s="1"/>
      <c r="N25" s="1"/>
      <c r="O25" s="1">
        <f t="shared" si="4"/>
        <v>12.8</v>
      </c>
      <c r="P25" s="5"/>
      <c r="Q25" s="5">
        <f t="shared" si="5"/>
        <v>0</v>
      </c>
      <c r="R25" s="5"/>
      <c r="S25" s="1"/>
      <c r="T25" s="1">
        <f t="shared" si="6"/>
        <v>43.984375</v>
      </c>
      <c r="U25" s="1">
        <f t="shared" si="7"/>
        <v>43.984375</v>
      </c>
      <c r="V25" s="1">
        <f>IFERROR(VLOOKUP(A25,[1]TDSheet!$A:$G,3,0),0) / 5</f>
        <v>27.4</v>
      </c>
      <c r="W25" s="1">
        <v>13.8</v>
      </c>
      <c r="X25" s="1">
        <v>19.25</v>
      </c>
      <c r="Y25" s="1">
        <v>24</v>
      </c>
      <c r="Z25" s="1">
        <v>22.8</v>
      </c>
      <c r="AA25" s="1">
        <v>16</v>
      </c>
      <c r="AB25" s="1">
        <v>21.8</v>
      </c>
      <c r="AC25" s="1">
        <v>17.600000000000001</v>
      </c>
      <c r="AD25" s="1">
        <v>47.2</v>
      </c>
      <c r="AE25" s="1">
        <v>39</v>
      </c>
      <c r="AF25" s="16" t="s">
        <v>43</v>
      </c>
      <c r="AG25" s="1">
        <f t="shared" si="3"/>
        <v>0</v>
      </c>
      <c r="AH25" s="7">
        <f>VLOOKUP(I25,[2]Sheet!$J:$AL,28,0)</f>
        <v>0.25</v>
      </c>
      <c r="AI25" s="7">
        <f>VLOOKUP(I25,[2]Sheet!$J:$AL,29,0)</f>
        <v>1.5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55</v>
      </c>
      <c r="B26" s="1" t="s">
        <v>33</v>
      </c>
      <c r="C26" s="1">
        <v>39.777000000000001</v>
      </c>
      <c r="D26" s="1">
        <v>153.27500000000001</v>
      </c>
      <c r="E26" s="1">
        <v>7.1070000000000002</v>
      </c>
      <c r="F26" s="1">
        <v>153.27500000000001</v>
      </c>
      <c r="G26" s="7">
        <v>1</v>
      </c>
      <c r="H26" s="1">
        <v>35</v>
      </c>
      <c r="I26" s="1">
        <v>1030228316</v>
      </c>
      <c r="J26" s="1"/>
      <c r="K26" s="1">
        <f t="shared" si="2"/>
        <v>7.1070000000000002</v>
      </c>
      <c r="L26" s="1"/>
      <c r="M26" s="1"/>
      <c r="N26" s="1"/>
      <c r="O26" s="1">
        <f t="shared" si="4"/>
        <v>1.4214</v>
      </c>
      <c r="P26" s="5">
        <v>40</v>
      </c>
      <c r="Q26" s="5">
        <f t="shared" si="5"/>
        <v>32</v>
      </c>
      <c r="R26" s="5"/>
      <c r="S26" s="1"/>
      <c r="T26" s="1">
        <f t="shared" si="6"/>
        <v>135.97509497678345</v>
      </c>
      <c r="U26" s="1">
        <f t="shared" si="7"/>
        <v>107.83382580554384</v>
      </c>
      <c r="V26" s="1">
        <f>IFERROR(VLOOKUP(A26,[1]TDSheet!$A:$G,3,0),0) / 5</f>
        <v>6.2067999999999994</v>
      </c>
      <c r="W26" s="1">
        <v>0</v>
      </c>
      <c r="X26" s="1">
        <v>0</v>
      </c>
      <c r="Y26" s="1">
        <v>11.6715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3"/>
        <v>40</v>
      </c>
      <c r="AH26" s="7">
        <f>VLOOKUP(I26,[2]Sheet!$J:$AL,28,0)</f>
        <v>1.25</v>
      </c>
      <c r="AI26" s="7">
        <f>VLOOKUP(I26,[2]Sheet!$J:$AL,29,0)</f>
        <v>5</v>
      </c>
      <c r="AJ26" s="1">
        <f t="shared" si="8"/>
        <v>40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56</v>
      </c>
      <c r="B27" s="1" t="s">
        <v>37</v>
      </c>
      <c r="C27" s="1">
        <v>160</v>
      </c>
      <c r="D27" s="1">
        <v>500</v>
      </c>
      <c r="E27" s="1">
        <v>9</v>
      </c>
      <c r="F27" s="1">
        <v>500</v>
      </c>
      <c r="G27" s="7">
        <v>0.4</v>
      </c>
      <c r="H27" s="1">
        <v>41</v>
      </c>
      <c r="I27" s="1">
        <v>1030234120</v>
      </c>
      <c r="J27" s="1"/>
      <c r="K27" s="1">
        <f t="shared" si="2"/>
        <v>9</v>
      </c>
      <c r="L27" s="1"/>
      <c r="M27" s="1"/>
      <c r="N27" s="1"/>
      <c r="O27" s="1">
        <f t="shared" si="4"/>
        <v>1.8</v>
      </c>
      <c r="P27" s="5">
        <v>300</v>
      </c>
      <c r="Q27" s="5">
        <f t="shared" si="5"/>
        <v>300</v>
      </c>
      <c r="R27" s="5"/>
      <c r="S27" s="1"/>
      <c r="T27" s="1">
        <f t="shared" si="6"/>
        <v>444.44444444444446</v>
      </c>
      <c r="U27" s="1">
        <f t="shared" si="7"/>
        <v>277.77777777777777</v>
      </c>
      <c r="V27" s="1">
        <f>IFERROR(VLOOKUP(A27,[1]TDSheet!$A:$G,3,0),0) / 5</f>
        <v>28</v>
      </c>
      <c r="W27" s="1">
        <v>29</v>
      </c>
      <c r="X27" s="1">
        <v>17</v>
      </c>
      <c r="Y27" s="1">
        <v>65.833333333333329</v>
      </c>
      <c r="Z27" s="1">
        <v>15</v>
      </c>
      <c r="AA27" s="1">
        <v>80</v>
      </c>
      <c r="AB27" s="1">
        <v>0.2</v>
      </c>
      <c r="AC27" s="1">
        <v>1.6</v>
      </c>
      <c r="AD27" s="1">
        <v>45.6</v>
      </c>
      <c r="AE27" s="1">
        <v>35.75</v>
      </c>
      <c r="AF27" s="1"/>
      <c r="AG27" s="1">
        <f t="shared" si="3"/>
        <v>120</v>
      </c>
      <c r="AH27" s="7">
        <f>VLOOKUP(I27,[2]Sheet!$J:$AL,28,0)</f>
        <v>0.4</v>
      </c>
      <c r="AI27" s="7">
        <f>VLOOKUP(I27,[2]Sheet!$J:$AL,29,0)</f>
        <v>1.6</v>
      </c>
      <c r="AJ27" s="1">
        <f t="shared" si="8"/>
        <v>120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57</v>
      </c>
      <c r="B28" s="1" t="s">
        <v>37</v>
      </c>
      <c r="C28" s="1">
        <v>200</v>
      </c>
      <c r="D28" s="1">
        <v>348</v>
      </c>
      <c r="E28" s="1">
        <v>24</v>
      </c>
      <c r="F28" s="1">
        <v>349</v>
      </c>
      <c r="G28" s="7">
        <v>0.45</v>
      </c>
      <c r="H28" s="1">
        <v>31</v>
      </c>
      <c r="I28" s="1">
        <v>1030228620</v>
      </c>
      <c r="J28" s="1"/>
      <c r="K28" s="1">
        <f t="shared" si="2"/>
        <v>24</v>
      </c>
      <c r="L28" s="1"/>
      <c r="M28" s="1"/>
      <c r="N28" s="1"/>
      <c r="O28" s="1">
        <f t="shared" si="4"/>
        <v>4.8</v>
      </c>
      <c r="P28" s="5">
        <v>160</v>
      </c>
      <c r="Q28" s="5">
        <f t="shared" si="5"/>
        <v>160</v>
      </c>
      <c r="R28" s="5"/>
      <c r="S28" s="1"/>
      <c r="T28" s="1">
        <f t="shared" si="6"/>
        <v>106.04166666666667</v>
      </c>
      <c r="U28" s="1">
        <f t="shared" si="7"/>
        <v>72.708333333333343</v>
      </c>
      <c r="V28" s="1">
        <f>IFERROR(VLOOKUP(A28,[1]TDSheet!$A:$G,3,0),0) / 5</f>
        <v>33.4</v>
      </c>
      <c r="W28" s="1">
        <v>0</v>
      </c>
      <c r="X28" s="1">
        <v>0</v>
      </c>
      <c r="Y28" s="1">
        <v>26.666666666666671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3"/>
        <v>72</v>
      </c>
      <c r="AH28" s="7">
        <f>VLOOKUP(I28,[2]Sheet!$J:$AL,28,0)</f>
        <v>0.45</v>
      </c>
      <c r="AI28" s="7">
        <f>VLOOKUP(I28,[2]Sheet!$J:$AL,29,0)</f>
        <v>1.8</v>
      </c>
      <c r="AJ28" s="1">
        <f t="shared" si="8"/>
        <v>72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58</v>
      </c>
      <c r="B29" s="1" t="s">
        <v>37</v>
      </c>
      <c r="C29" s="1">
        <v>80</v>
      </c>
      <c r="D29" s="1">
        <v>352</v>
      </c>
      <c r="E29" s="1">
        <v>-4</v>
      </c>
      <c r="F29" s="1">
        <v>352</v>
      </c>
      <c r="G29" s="7">
        <v>0.45</v>
      </c>
      <c r="H29" s="1">
        <v>30</v>
      </c>
      <c r="I29" s="1">
        <v>1030212603</v>
      </c>
      <c r="J29" s="1"/>
      <c r="K29" s="1">
        <f t="shared" si="2"/>
        <v>-4</v>
      </c>
      <c r="L29" s="1"/>
      <c r="M29" s="1"/>
      <c r="N29" s="1"/>
      <c r="O29" s="1">
        <f t="shared" si="4"/>
        <v>-0.8</v>
      </c>
      <c r="P29" s="5">
        <v>250</v>
      </c>
      <c r="Q29" s="5">
        <f t="shared" si="5"/>
        <v>252</v>
      </c>
      <c r="R29" s="5"/>
      <c r="S29" s="1"/>
      <c r="T29" s="1">
        <f t="shared" si="6"/>
        <v>-752.5</v>
      </c>
      <c r="U29" s="1">
        <f t="shared" si="7"/>
        <v>-440</v>
      </c>
      <c r="V29" s="1">
        <f>IFERROR(VLOOKUP(A29,[1]TDSheet!$A:$G,3,0),0) / 5</f>
        <v>15</v>
      </c>
      <c r="W29" s="1">
        <v>-0.2</v>
      </c>
      <c r="X29" s="1">
        <v>0</v>
      </c>
      <c r="Y29" s="1">
        <v>26.666666666666671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/>
      <c r="AG29" s="1">
        <f t="shared" si="3"/>
        <v>112.5</v>
      </c>
      <c r="AH29" s="7">
        <f>VLOOKUP(I29,[2]Sheet!$J:$AL,28,0)</f>
        <v>0.45</v>
      </c>
      <c r="AI29" s="7">
        <f>VLOOKUP(I29,[2]Sheet!$J:$AL,29,0)</f>
        <v>1.8</v>
      </c>
      <c r="AJ29" s="1">
        <f t="shared" si="8"/>
        <v>113.4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1" t="s">
        <v>59</v>
      </c>
      <c r="B30" s="11" t="s">
        <v>37</v>
      </c>
      <c r="C30" s="11"/>
      <c r="D30" s="11">
        <v>234</v>
      </c>
      <c r="E30" s="11">
        <v>234</v>
      </c>
      <c r="F30" s="11"/>
      <c r="G30" s="12">
        <v>0</v>
      </c>
      <c r="H30" s="11" t="e">
        <v>#N/A</v>
      </c>
      <c r="I30" s="13" t="s">
        <v>61</v>
      </c>
      <c r="J30" s="11"/>
      <c r="K30" s="11">
        <f t="shared" si="2"/>
        <v>234</v>
      </c>
      <c r="L30" s="11"/>
      <c r="M30" s="11"/>
      <c r="N30" s="11"/>
      <c r="O30" s="11">
        <f t="shared" si="4"/>
        <v>46.8</v>
      </c>
      <c r="P30" s="14"/>
      <c r="Q30" s="14"/>
      <c r="R30" s="14"/>
      <c r="S30" s="11"/>
      <c r="T30" s="11">
        <f t="shared" si="6"/>
        <v>0</v>
      </c>
      <c r="U30" s="11">
        <f t="shared" si="7"/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/>
      <c r="AG30" s="11"/>
      <c r="AH30" s="7"/>
      <c r="AI30" s="7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7"/>
      <c r="AI31" s="7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7"/>
      <c r="AI41" s="7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7"/>
      <c r="AI42" s="7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7"/>
      <c r="AI43" s="7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7"/>
      <c r="AI44" s="7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7"/>
      <c r="AI45" s="7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7"/>
      <c r="AI46" s="7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7"/>
      <c r="AI47" s="7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7"/>
      <c r="AI48" s="7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7"/>
      <c r="AI49" s="7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7"/>
      <c r="AI50" s="7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7"/>
      <c r="AI51" s="7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7"/>
      <c r="AI52" s="7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7"/>
      <c r="AI53" s="7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7"/>
      <c r="AI54" s="7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7"/>
      <c r="AI55" s="7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7"/>
      <c r="AI56" s="7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7"/>
      <c r="AI57" s="7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7"/>
      <c r="AI58" s="7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7"/>
      <c r="AI59" s="7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7"/>
      <c r="AI60" s="7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7"/>
      <c r="AI61" s="7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7"/>
      <c r="AI62" s="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7"/>
      <c r="AI63" s="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7"/>
      <c r="AI64" s="7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7"/>
      <c r="AI65" s="7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7"/>
      <c r="AI66" s="7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7"/>
      <c r="AI67" s="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7"/>
      <c r="AI68" s="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7"/>
      <c r="AI69" s="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7"/>
      <c r="AI70" s="7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7"/>
      <c r="AI71" s="7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7"/>
      <c r="AI72" s="7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7"/>
      <c r="AI73" s="7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7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7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7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7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7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7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7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7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7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7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7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7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7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7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7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7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7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7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7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7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7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7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7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7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7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7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7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7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7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7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7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7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7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7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7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7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7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7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7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7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7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7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7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7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7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7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7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7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7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7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7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7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7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7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7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7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7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7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7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7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7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7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7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7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7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7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7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7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7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7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7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7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7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7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7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7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7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7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7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7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7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7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7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7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7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7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7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7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7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7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7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7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7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7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7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7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7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7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7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7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7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7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7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7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7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7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7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7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7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7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7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7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7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7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7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7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7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7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7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7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7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7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7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7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7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7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7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7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7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7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7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7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7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7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7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7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7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7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7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7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7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7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7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7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7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7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7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7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7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7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7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7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7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7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7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7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7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7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7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7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7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7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7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7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7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7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7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7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7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7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7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7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7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7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7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7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7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7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7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7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7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7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7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7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7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7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7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7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7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7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7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7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7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7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7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7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7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7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7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7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7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7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7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7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7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7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7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7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7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7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7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7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7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7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7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7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7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7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7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7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7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7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7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7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7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7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7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7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7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7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7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7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7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7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7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7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7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7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7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7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7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7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7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7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7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7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7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7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7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7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7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7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7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7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7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7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7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7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7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7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7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7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7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7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7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7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7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7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7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7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7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7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7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7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7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7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7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7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7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7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7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7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7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7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7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7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7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7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7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7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7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7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7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7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7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7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7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7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7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7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7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7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7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7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7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7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7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7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7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7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7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7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7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7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7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7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7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7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7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7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7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7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7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7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7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7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7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7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7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7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7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7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7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7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7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7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7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7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7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7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7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7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7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7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7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7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7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7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7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7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7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7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7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7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7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7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7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7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7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7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7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7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7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7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7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7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7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7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7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7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7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7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7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7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7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7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7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7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7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7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7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7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7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7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7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7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7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7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7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7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7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7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7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7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7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7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7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7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7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7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7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7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7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7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7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7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7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7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7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7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7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7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7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7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7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7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7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7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7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7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7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7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7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7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7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J30" xr:uid="{C39FFA7B-59DE-4DAB-BEE4-A1948AE4E0D8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2025-05-29T15:22:20Z</dcterms:created>
  <dcterms:modified xsi:type="dcterms:W3CDTF">2025-06-10T12:54:17Z</dcterms:modified>
</cp:coreProperties>
</file>