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75322766-B00E-4CCB-8EC4-0CAA82A1728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U48" i="1" l="1"/>
  <c r="U47" i="1"/>
  <c r="U46" i="1"/>
  <c r="R43" i="1"/>
  <c r="AH43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4" i="1"/>
  <c r="AH6" i="1"/>
  <c r="AH7" i="1"/>
  <c r="AH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" i="1"/>
  <c r="U7" i="1"/>
  <c r="U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R26" i="1"/>
  <c r="R28" i="1"/>
  <c r="R30" i="1"/>
  <c r="R32" i="1"/>
  <c r="R33" i="1"/>
  <c r="R34" i="1"/>
  <c r="R35" i="1"/>
  <c r="R36" i="1"/>
  <c r="R38" i="1"/>
  <c r="R39" i="1"/>
  <c r="R40" i="1"/>
  <c r="R41" i="1"/>
  <c r="R42" i="1"/>
  <c r="R44" i="1"/>
  <c r="R6" i="1"/>
  <c r="R7" i="1"/>
  <c r="Q48" i="1" l="1"/>
  <c r="Q8" i="1" l="1"/>
  <c r="Q21" i="1"/>
  <c r="Q29" i="1"/>
  <c r="Q31" i="1"/>
  <c r="Q37" i="1"/>
  <c r="V47" i="1" l="1"/>
  <c r="V20" i="1"/>
  <c r="P48" i="1"/>
  <c r="P47" i="1"/>
  <c r="P46" i="1"/>
  <c r="V46" i="1" s="1"/>
  <c r="P9" i="1"/>
  <c r="V9" i="1" s="1"/>
  <c r="P10" i="1"/>
  <c r="V10" i="1" s="1"/>
  <c r="P11" i="1"/>
  <c r="V11" i="1" s="1"/>
  <c r="P12" i="1"/>
  <c r="P13" i="1"/>
  <c r="V13" i="1" s="1"/>
  <c r="P14" i="1"/>
  <c r="V14" i="1" s="1"/>
  <c r="P15" i="1"/>
  <c r="V15" i="1" s="1"/>
  <c r="P16" i="1"/>
  <c r="P17" i="1"/>
  <c r="V17" i="1" s="1"/>
  <c r="P18" i="1"/>
  <c r="V18" i="1" s="1"/>
  <c r="P19" i="1"/>
  <c r="V19" i="1" s="1"/>
  <c r="P20" i="1"/>
  <c r="Q20" i="1" s="1"/>
  <c r="P21" i="1"/>
  <c r="V21" i="1" s="1"/>
  <c r="P22" i="1"/>
  <c r="V22" i="1" s="1"/>
  <c r="P23" i="1"/>
  <c r="V23" i="1" s="1"/>
  <c r="P24" i="1"/>
  <c r="P25" i="1"/>
  <c r="V25" i="1" s="1"/>
  <c r="P26" i="1"/>
  <c r="V26" i="1" s="1"/>
  <c r="P27" i="1"/>
  <c r="V27" i="1" s="1"/>
  <c r="P28" i="1"/>
  <c r="P29" i="1"/>
  <c r="V29" i="1" s="1"/>
  <c r="P30" i="1"/>
  <c r="V30" i="1" s="1"/>
  <c r="P31" i="1"/>
  <c r="V31" i="1" s="1"/>
  <c r="P32" i="1"/>
  <c r="Q32" i="1" s="1"/>
  <c r="P33" i="1"/>
  <c r="V33" i="1" s="1"/>
  <c r="P34" i="1"/>
  <c r="V34" i="1" s="1"/>
  <c r="P35" i="1"/>
  <c r="V35" i="1" s="1"/>
  <c r="P36" i="1"/>
  <c r="P37" i="1"/>
  <c r="V37" i="1" s="1"/>
  <c r="P38" i="1"/>
  <c r="V38" i="1" s="1"/>
  <c r="P39" i="1"/>
  <c r="V39" i="1" s="1"/>
  <c r="P40" i="1"/>
  <c r="P41" i="1"/>
  <c r="V41" i="1" s="1"/>
  <c r="P42" i="1"/>
  <c r="V42" i="1" s="1"/>
  <c r="P43" i="1"/>
  <c r="V43" i="1" s="1"/>
  <c r="P44" i="1"/>
  <c r="P6" i="1"/>
  <c r="V6" i="1" s="1"/>
  <c r="P7" i="1"/>
  <c r="V7" i="1" s="1"/>
  <c r="P8" i="1"/>
  <c r="V8" i="1" s="1"/>
  <c r="L7" i="1"/>
  <c r="L8" i="1"/>
  <c r="L9" i="1"/>
  <c r="L10" i="1"/>
  <c r="L46" i="1"/>
  <c r="L47" i="1"/>
  <c r="L4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" i="1"/>
  <c r="V36" i="1" l="1"/>
  <c r="V48" i="1"/>
  <c r="V44" i="1"/>
  <c r="V28" i="1"/>
  <c r="V12" i="1"/>
  <c r="Q18" i="1"/>
  <c r="Q11" i="1"/>
  <c r="V40" i="1"/>
  <c r="V32" i="1"/>
  <c r="V24" i="1"/>
  <c r="V16" i="1"/>
  <c r="Q10" i="1"/>
  <c r="Q33" i="1"/>
  <c r="Q43" i="1"/>
  <c r="L5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5" i="1" l="1"/>
  <c r="Q5" i="1"/>
</calcChain>
</file>

<file path=xl/sharedStrings.xml><?xml version="1.0" encoding="utf-8"?>
<sst xmlns="http://schemas.openxmlformats.org/spreadsheetml/2006/main" count="162" uniqueCount="92">
  <si>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</si>
  <si>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</si>
  <si>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</si>
  <si>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</si>
  <si>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</si>
  <si>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</si>
  <si>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</si>
  <si>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</si>
  <si>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</si>
  <si>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</si>
  <si>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</si>
  <si>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</si>
  <si>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</si>
  <si>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</si>
  <si>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</si>
  <si>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</si>
  <si>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</si>
  <si>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</si>
  <si>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</si>
  <si>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</si>
  <si>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</si>
  <si>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</si>
  <si>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</si>
  <si>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</si>
  <si>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</si>
  <si>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</si>
  <si>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</si>
  <si>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</si>
  <si>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</si>
  <si>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</si>
  <si>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</si>
  <si>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</si>
  <si>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</si>
  <si>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</si>
  <si>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</si>
  <si>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9752603 Сыр Бурмакинский со вкусом топленого молока 180 гр  Останкино</t>
  </si>
  <si>
    <t>шт</t>
  </si>
  <si>
    <t>не в матрице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</si>
  <si>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</si>
  <si>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</si>
  <si>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</si>
  <si>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</si>
  <si>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</si>
  <si>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</si>
  <si>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</si>
  <si>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</si>
  <si>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</si>
  <si>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</si>
  <si>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</si>
  <si>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</si>
  <si>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</si>
  <si>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</si>
  <si>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</si>
  <si>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</si>
  <si>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</si>
  <si>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</si>
  <si>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</si>
  <si>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</si>
  <si>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</si>
  <si>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</si>
  <si>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</si>
  <si>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</si>
  <si>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</si>
  <si>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</si>
  <si>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</si>
  <si>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</si>
  <si>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</si>
  <si>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</si>
  <si>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</si>
  <si>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</si>
  <si>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</si>
  <si>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</si>
  <si>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</si>
  <si>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</si>
  <si>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</si>
  <si>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</si>
  <si>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</si>
  <si>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</si>
  <si>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</si>
  <si>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</si>
  <si>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</si>
  <si>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</si>
  <si>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</si>
  <si>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</si>
  <si>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</si>
  <si>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</si>
  <si>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</si>
  <si>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</t>
  </si>
  <si>
    <t>нужно увеличить продажи (до 26,07,25)</t>
  </si>
  <si>
    <t>ОШИБКА завода, для ТК стоит задача распродать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</si>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</sst>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18" width="7" style="30" customWidth="1"/>
    <col min="19" max="19" width="7" customWidth="1"/>
    <col min="20" max="20" width="21" customWidth="1"/>
    <col min="21" max="22" width="5" customWidth="1"/>
    <col min="23" max="32" width="6" customWidth="1"/>
    <col min="33" max="33" width="52.140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90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 t="s">
        <v>91</v>
      </c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5087.5909999999994</v>
      </c>
      <c r="F5" s="4">
        <f>SUM(F6:F497)</f>
        <v>10600.545000000002</v>
      </c>
      <c r="G5" s="7"/>
      <c r="H5" s="1"/>
      <c r="I5" s="1"/>
      <c r="J5" s="1"/>
      <c r="K5" s="4">
        <f t="shared" ref="K5:S5" si="0">SUM(K6:K497)</f>
        <v>5269.1</v>
      </c>
      <c r="L5" s="4">
        <f t="shared" si="0"/>
        <v>-181.50899999999999</v>
      </c>
      <c r="M5" s="4">
        <f t="shared" si="0"/>
        <v>0</v>
      </c>
      <c r="N5" s="4">
        <f t="shared" si="0"/>
        <v>0</v>
      </c>
      <c r="O5" s="4">
        <f t="shared" si="0"/>
        <v>9640.5753999999997</v>
      </c>
      <c r="P5" s="4">
        <f t="shared" si="0"/>
        <v>1017.5182</v>
      </c>
      <c r="Q5" s="4">
        <f t="shared" si="0"/>
        <v>2862.5639999999999</v>
      </c>
      <c r="R5" s="4">
        <f>SUM(R6:R44)</f>
        <v>2206.3926000000001</v>
      </c>
      <c r="S5" s="4">
        <f t="shared" si="0"/>
        <v>1300</v>
      </c>
      <c r="T5" s="1"/>
      <c r="U5" s="1"/>
      <c r="V5" s="1"/>
      <c r="W5" s="4">
        <f t="shared" ref="W5:AF5" si="1">SUM(W6:W497)</f>
        <v>1181.1164000000001</v>
      </c>
      <c r="X5" s="4">
        <f t="shared" si="1"/>
        <v>1326.1405999999999</v>
      </c>
      <c r="Y5" s="4">
        <f t="shared" si="1"/>
        <v>954.45879999999988</v>
      </c>
      <c r="Z5" s="4">
        <f t="shared" si="1"/>
        <v>1154.5550000000001</v>
      </c>
      <c r="AA5" s="4">
        <f t="shared" si="1"/>
        <v>1261.3428000000001</v>
      </c>
      <c r="AB5" s="4">
        <f t="shared" si="1"/>
        <v>1293.7812000000004</v>
      </c>
      <c r="AC5" s="4">
        <f t="shared" si="1"/>
        <v>1041.6307999999999</v>
      </c>
      <c r="AD5" s="4">
        <f t="shared" si="1"/>
        <v>1152.1730000000002</v>
      </c>
      <c r="AE5" s="4">
        <f t="shared" si="1"/>
        <v>973.99139999999989</v>
      </c>
      <c r="AF5" s="4">
        <f t="shared" si="1"/>
        <v>1770.9970000000003</v>
      </c>
      <c r="AG5" s="1"/>
      <c r="AH5" s="4">
        <f>SUM(AH6:AH497)</f>
        <v>1225.1766000000002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/>
      <c r="D6" s="10">
        <v>408</v>
      </c>
      <c r="E6" s="10"/>
      <c r="F6" s="10">
        <v>408</v>
      </c>
      <c r="G6" s="11">
        <v>0</v>
      </c>
      <c r="H6" s="10" t="e">
        <v>#N/A</v>
      </c>
      <c r="I6" s="10" t="s">
        <v>37</v>
      </c>
      <c r="J6" s="10"/>
      <c r="K6" s="10"/>
      <c r="L6" s="10">
        <f>E6-K6</f>
        <v>0</v>
      </c>
      <c r="M6" s="10"/>
      <c r="N6" s="10"/>
      <c r="O6" s="10"/>
      <c r="P6" s="10">
        <f t="shared" ref="P6:P7" si="2">E6/5</f>
        <v>0</v>
      </c>
      <c r="Q6" s="12"/>
      <c r="R6" s="9">
        <f t="shared" ref="R6:R7" si="3">Q6</f>
        <v>0</v>
      </c>
      <c r="S6" s="12"/>
      <c r="T6" s="10"/>
      <c r="U6" s="1" t="e">
        <f t="shared" ref="U6:U7" si="4">(F6+O6+R6)/P6</f>
        <v>#DIV/0!</v>
      </c>
      <c r="V6" s="10" t="e">
        <f t="shared" ref="V6:V7" si="5">(F6+O6)/P6</f>
        <v>#DIV/0!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29" t="s">
        <v>89</v>
      </c>
      <c r="AH6" s="1">
        <f t="shared" ref="AH6:AH7" si="6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38</v>
      </c>
      <c r="B7" s="10" t="s">
        <v>39</v>
      </c>
      <c r="C7" s="10"/>
      <c r="D7" s="10">
        <v>282.29599999999999</v>
      </c>
      <c r="E7" s="10"/>
      <c r="F7" s="10">
        <v>282.29599999999999</v>
      </c>
      <c r="G7" s="11">
        <v>0</v>
      </c>
      <c r="H7" s="10" t="e">
        <v>#N/A</v>
      </c>
      <c r="I7" s="10" t="s">
        <v>37</v>
      </c>
      <c r="J7" s="10"/>
      <c r="K7" s="10"/>
      <c r="L7" s="10">
        <f t="shared" ref="L7:L44" si="7">E7-K7</f>
        <v>0</v>
      </c>
      <c r="M7" s="10"/>
      <c r="N7" s="10"/>
      <c r="O7" s="10"/>
      <c r="P7" s="10">
        <f t="shared" si="2"/>
        <v>0</v>
      </c>
      <c r="Q7" s="12"/>
      <c r="R7" s="9">
        <f t="shared" si="3"/>
        <v>0</v>
      </c>
      <c r="S7" s="12"/>
      <c r="T7" s="10"/>
      <c r="U7" s="1" t="e">
        <f t="shared" si="4"/>
        <v>#DIV/0!</v>
      </c>
      <c r="V7" s="10" t="e">
        <f t="shared" si="5"/>
        <v>#DIV/0!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29" t="s">
        <v>89</v>
      </c>
      <c r="AH7" s="1">
        <f t="shared" si="6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125</v>
      </c>
      <c r="D8" s="1"/>
      <c r="E8" s="1">
        <v>37</v>
      </c>
      <c r="F8" s="1">
        <v>88</v>
      </c>
      <c r="G8" s="7">
        <v>0.14000000000000001</v>
      </c>
      <c r="H8" s="1">
        <v>180</v>
      </c>
      <c r="I8" s="1">
        <v>9988421</v>
      </c>
      <c r="J8" s="1"/>
      <c r="K8" s="1">
        <v>43</v>
      </c>
      <c r="L8" s="1">
        <f t="shared" si="7"/>
        <v>-6</v>
      </c>
      <c r="M8" s="1"/>
      <c r="N8" s="1"/>
      <c r="O8" s="1">
        <v>0</v>
      </c>
      <c r="P8" s="1">
        <f>E8/5</f>
        <v>7.4</v>
      </c>
      <c r="Q8" s="9">
        <f>18*P8-O8-F8</f>
        <v>45.200000000000017</v>
      </c>
      <c r="R8" s="9">
        <v>50</v>
      </c>
      <c r="S8" s="9">
        <v>50</v>
      </c>
      <c r="T8" s="1"/>
      <c r="U8" s="1">
        <f>(F8+O8+R8)/P8</f>
        <v>18.648648648648649</v>
      </c>
      <c r="V8" s="1">
        <f>(F8+O8)/P8</f>
        <v>11.891891891891891</v>
      </c>
      <c r="W8" s="1">
        <v>5.6</v>
      </c>
      <c r="X8" s="1">
        <v>7.8</v>
      </c>
      <c r="Y8" s="1">
        <v>1.8</v>
      </c>
      <c r="Z8" s="1">
        <v>5</v>
      </c>
      <c r="AA8" s="1">
        <v>11.4</v>
      </c>
      <c r="AB8" s="1">
        <v>8.4</v>
      </c>
      <c r="AC8" s="1">
        <v>11.6</v>
      </c>
      <c r="AD8" s="1">
        <v>9.4</v>
      </c>
      <c r="AE8" s="1">
        <v>3.6</v>
      </c>
      <c r="AF8" s="1">
        <v>9.8000000000000007</v>
      </c>
      <c r="AG8" s="27" t="s">
        <v>87</v>
      </c>
      <c r="AH8" s="1">
        <f>G8*R8</f>
        <v>7.0000000000000009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3</v>
      </c>
      <c r="D9" s="1">
        <v>364</v>
      </c>
      <c r="E9" s="1">
        <v>60</v>
      </c>
      <c r="F9" s="1">
        <v>307</v>
      </c>
      <c r="G9" s="7">
        <v>0.18</v>
      </c>
      <c r="H9" s="1">
        <v>270</v>
      </c>
      <c r="I9" s="1">
        <v>9988438</v>
      </c>
      <c r="J9" s="1"/>
      <c r="K9" s="1">
        <v>65</v>
      </c>
      <c r="L9" s="1">
        <f t="shared" si="7"/>
        <v>-5</v>
      </c>
      <c r="M9" s="1"/>
      <c r="N9" s="1"/>
      <c r="O9" s="1">
        <v>0</v>
      </c>
      <c r="P9" s="1">
        <f t="shared" ref="P9:P48" si="8">E9/5</f>
        <v>12</v>
      </c>
      <c r="Q9" s="9"/>
      <c r="R9" s="9">
        <f t="shared" ref="R9:R44" si="9">Q9</f>
        <v>0</v>
      </c>
      <c r="S9" s="9"/>
      <c r="T9" s="1"/>
      <c r="U9" s="1">
        <f t="shared" ref="U9:U48" si="10">(F9+O9+R9)/P9</f>
        <v>25.583333333333332</v>
      </c>
      <c r="V9" s="1">
        <f t="shared" ref="V9:V44" si="11">(F9+O9)/P9</f>
        <v>25.583333333333332</v>
      </c>
      <c r="W9" s="1">
        <v>16</v>
      </c>
      <c r="X9" s="1">
        <v>23.6</v>
      </c>
      <c r="Y9" s="1">
        <v>16</v>
      </c>
      <c r="Z9" s="1">
        <v>14</v>
      </c>
      <c r="AA9" s="1">
        <v>14.4</v>
      </c>
      <c r="AB9" s="1">
        <v>17.600000000000001</v>
      </c>
      <c r="AC9" s="1">
        <v>12.4</v>
      </c>
      <c r="AD9" s="1">
        <v>11.6</v>
      </c>
      <c r="AE9" s="1">
        <v>7.6</v>
      </c>
      <c r="AF9" s="1">
        <v>27.8</v>
      </c>
      <c r="AG9" s="1"/>
      <c r="AH9" s="1">
        <f t="shared" ref="AH9:AH44" si="12"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36</v>
      </c>
      <c r="C10" s="1">
        <v>60</v>
      </c>
      <c r="D10" s="1">
        <v>208</v>
      </c>
      <c r="E10" s="1">
        <v>67</v>
      </c>
      <c r="F10" s="1">
        <v>201</v>
      </c>
      <c r="G10" s="7">
        <v>0.18</v>
      </c>
      <c r="H10" s="1">
        <v>270</v>
      </c>
      <c r="I10" s="1">
        <v>9988445</v>
      </c>
      <c r="J10" s="1"/>
      <c r="K10" s="1">
        <v>72</v>
      </c>
      <c r="L10" s="1">
        <f t="shared" si="7"/>
        <v>-5</v>
      </c>
      <c r="M10" s="1"/>
      <c r="N10" s="1"/>
      <c r="O10" s="1">
        <v>50.199999999999989</v>
      </c>
      <c r="P10" s="1">
        <f t="shared" si="8"/>
        <v>13.4</v>
      </c>
      <c r="Q10" s="9">
        <f t="shared" ref="Q10:Q11" si="13">20*P10-O10-F10</f>
        <v>16.800000000000011</v>
      </c>
      <c r="R10" s="9">
        <f t="shared" si="9"/>
        <v>16.800000000000011</v>
      </c>
      <c r="S10" s="9"/>
      <c r="T10" s="1"/>
      <c r="U10" s="1">
        <f t="shared" si="10"/>
        <v>20</v>
      </c>
      <c r="V10" s="1">
        <f t="shared" si="11"/>
        <v>18.746268656716417</v>
      </c>
      <c r="W10" s="1">
        <v>15.6</v>
      </c>
      <c r="X10" s="1">
        <v>18.600000000000001</v>
      </c>
      <c r="Y10" s="1">
        <v>10.8</v>
      </c>
      <c r="Z10" s="1">
        <v>18.8</v>
      </c>
      <c r="AA10" s="1">
        <v>17.399999999999999</v>
      </c>
      <c r="AB10" s="1">
        <v>20.2</v>
      </c>
      <c r="AC10" s="1">
        <v>12.2</v>
      </c>
      <c r="AD10" s="1">
        <v>14.2</v>
      </c>
      <c r="AE10" s="1">
        <v>8.6</v>
      </c>
      <c r="AF10" s="1">
        <v>23.2</v>
      </c>
      <c r="AG10" s="1"/>
      <c r="AH10" s="1">
        <f t="shared" si="12"/>
        <v>3.0240000000000018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55</v>
      </c>
      <c r="D11" s="1">
        <v>48</v>
      </c>
      <c r="E11" s="1">
        <v>37</v>
      </c>
      <c r="F11" s="1">
        <v>66</v>
      </c>
      <c r="G11" s="7">
        <v>0.4</v>
      </c>
      <c r="H11" s="1">
        <v>270</v>
      </c>
      <c r="I11" s="1">
        <v>9988452</v>
      </c>
      <c r="J11" s="1"/>
      <c r="K11" s="1">
        <v>37</v>
      </c>
      <c r="L11" s="1">
        <f t="shared" si="7"/>
        <v>0</v>
      </c>
      <c r="M11" s="1"/>
      <c r="N11" s="1"/>
      <c r="O11" s="1">
        <v>30</v>
      </c>
      <c r="P11" s="1">
        <f t="shared" si="8"/>
        <v>7.4</v>
      </c>
      <c r="Q11" s="9">
        <f t="shared" si="13"/>
        <v>52</v>
      </c>
      <c r="R11" s="9">
        <f t="shared" si="9"/>
        <v>52</v>
      </c>
      <c r="S11" s="9"/>
      <c r="T11" s="1"/>
      <c r="U11" s="1">
        <f t="shared" si="10"/>
        <v>20</v>
      </c>
      <c r="V11" s="1">
        <f t="shared" si="11"/>
        <v>12.972972972972972</v>
      </c>
      <c r="W11" s="1">
        <v>6.4</v>
      </c>
      <c r="X11" s="1">
        <v>7.8</v>
      </c>
      <c r="Y11" s="1">
        <v>5.4</v>
      </c>
      <c r="Z11" s="1">
        <v>9.6</v>
      </c>
      <c r="AA11" s="1">
        <v>4.5999999999999996</v>
      </c>
      <c r="AB11" s="1">
        <v>8.4</v>
      </c>
      <c r="AC11" s="1">
        <v>6.6</v>
      </c>
      <c r="AD11" s="1">
        <v>5.8</v>
      </c>
      <c r="AE11" s="1">
        <v>2.4</v>
      </c>
      <c r="AF11" s="1">
        <v>20</v>
      </c>
      <c r="AG11" s="1"/>
      <c r="AH11" s="1">
        <f t="shared" si="12"/>
        <v>20.8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36</v>
      </c>
      <c r="C12" s="1">
        <v>97</v>
      </c>
      <c r="D12" s="1"/>
      <c r="E12" s="1">
        <v>19</v>
      </c>
      <c r="F12" s="1">
        <v>77</v>
      </c>
      <c r="G12" s="7">
        <v>0.4</v>
      </c>
      <c r="H12" s="1">
        <v>270</v>
      </c>
      <c r="I12" s="1">
        <v>9988476</v>
      </c>
      <c r="J12" s="1"/>
      <c r="K12" s="1">
        <v>19</v>
      </c>
      <c r="L12" s="1">
        <f t="shared" si="7"/>
        <v>0</v>
      </c>
      <c r="M12" s="1"/>
      <c r="N12" s="1"/>
      <c r="O12" s="1">
        <v>27</v>
      </c>
      <c r="P12" s="1">
        <f t="shared" si="8"/>
        <v>3.8</v>
      </c>
      <c r="Q12" s="9"/>
      <c r="R12" s="9">
        <f t="shared" si="9"/>
        <v>0</v>
      </c>
      <c r="S12" s="9"/>
      <c r="T12" s="1"/>
      <c r="U12" s="1">
        <f t="shared" si="10"/>
        <v>27.368421052631579</v>
      </c>
      <c r="V12" s="1">
        <f t="shared" si="11"/>
        <v>27.368421052631579</v>
      </c>
      <c r="W12" s="1">
        <v>6.2</v>
      </c>
      <c r="X12" s="1">
        <v>3.8</v>
      </c>
      <c r="Y12" s="1">
        <v>2.8</v>
      </c>
      <c r="Z12" s="1">
        <v>4.5999999999999996</v>
      </c>
      <c r="AA12" s="1">
        <v>0</v>
      </c>
      <c r="AB12" s="1">
        <v>5</v>
      </c>
      <c r="AC12" s="1">
        <v>9.8000000000000007</v>
      </c>
      <c r="AD12" s="1">
        <v>12.2</v>
      </c>
      <c r="AE12" s="1">
        <v>1.4</v>
      </c>
      <c r="AF12" s="1">
        <v>14.8</v>
      </c>
      <c r="AG12" s="27" t="s">
        <v>87</v>
      </c>
      <c r="AH12" s="1">
        <f t="shared" si="12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49</v>
      </c>
      <c r="B13" s="1" t="s">
        <v>36</v>
      </c>
      <c r="C13" s="1">
        <v>2</v>
      </c>
      <c r="D13" s="1">
        <v>751</v>
      </c>
      <c r="E13" s="1">
        <v>124</v>
      </c>
      <c r="F13" s="1">
        <v>624</v>
      </c>
      <c r="G13" s="7">
        <v>0.18</v>
      </c>
      <c r="H13" s="1">
        <v>150</v>
      </c>
      <c r="I13" s="1">
        <v>5034819</v>
      </c>
      <c r="J13" s="1"/>
      <c r="K13" s="1">
        <v>129</v>
      </c>
      <c r="L13" s="1">
        <f t="shared" si="7"/>
        <v>-5</v>
      </c>
      <c r="M13" s="1"/>
      <c r="N13" s="1"/>
      <c r="O13" s="1">
        <v>0</v>
      </c>
      <c r="P13" s="1">
        <f t="shared" si="8"/>
        <v>24.8</v>
      </c>
      <c r="Q13" s="9"/>
      <c r="R13" s="9">
        <f t="shared" si="9"/>
        <v>0</v>
      </c>
      <c r="S13" s="9"/>
      <c r="T13" s="1"/>
      <c r="U13" s="1">
        <f t="shared" si="10"/>
        <v>25.161290322580644</v>
      </c>
      <c r="V13" s="1">
        <f t="shared" si="11"/>
        <v>25.161290322580644</v>
      </c>
      <c r="W13" s="1">
        <v>14.2</v>
      </c>
      <c r="X13" s="1">
        <v>43.8</v>
      </c>
      <c r="Y13" s="1">
        <v>32.200000000000003</v>
      </c>
      <c r="Z13" s="1">
        <v>11</v>
      </c>
      <c r="AA13" s="1">
        <v>-0.2</v>
      </c>
      <c r="AB13" s="1">
        <v>18.8</v>
      </c>
      <c r="AC13" s="1">
        <v>30.4</v>
      </c>
      <c r="AD13" s="1">
        <v>19.2</v>
      </c>
      <c r="AE13" s="1">
        <v>-1</v>
      </c>
      <c r="AF13" s="1">
        <v>-0.2</v>
      </c>
      <c r="AG13" s="1"/>
      <c r="AH13" s="1">
        <f t="shared" si="12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50</v>
      </c>
      <c r="B14" s="16" t="s">
        <v>39</v>
      </c>
      <c r="C14" s="16"/>
      <c r="D14" s="16"/>
      <c r="E14" s="16"/>
      <c r="F14" s="17"/>
      <c r="G14" s="7">
        <v>1</v>
      </c>
      <c r="H14" s="1">
        <v>150</v>
      </c>
      <c r="I14" s="1">
        <v>5041251</v>
      </c>
      <c r="J14" s="1"/>
      <c r="K14" s="1"/>
      <c r="L14" s="1">
        <f t="shared" si="7"/>
        <v>0</v>
      </c>
      <c r="M14" s="1"/>
      <c r="N14" s="1"/>
      <c r="O14" s="1">
        <v>0</v>
      </c>
      <c r="P14" s="1">
        <f t="shared" si="8"/>
        <v>0</v>
      </c>
      <c r="Q14" s="9"/>
      <c r="R14" s="9">
        <f t="shared" si="9"/>
        <v>0</v>
      </c>
      <c r="S14" s="9"/>
      <c r="T14" s="1"/>
      <c r="U14" s="1" t="e">
        <f t="shared" si="10"/>
        <v>#DIV/0!</v>
      </c>
      <c r="V14" s="1" t="e">
        <f t="shared" si="11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12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51</v>
      </c>
      <c r="B15" s="19" t="s">
        <v>39</v>
      </c>
      <c r="C15" s="19">
        <v>70.647999999999996</v>
      </c>
      <c r="D15" s="19">
        <v>0.29199999999999998</v>
      </c>
      <c r="E15" s="19">
        <v>4.8</v>
      </c>
      <c r="F15" s="20">
        <v>66.14</v>
      </c>
      <c r="G15" s="11">
        <v>0</v>
      </c>
      <c r="H15" s="10" t="e">
        <v>#N/A</v>
      </c>
      <c r="I15" s="10" t="s">
        <v>45</v>
      </c>
      <c r="J15" s="10" t="s">
        <v>50</v>
      </c>
      <c r="K15" s="10">
        <v>5</v>
      </c>
      <c r="L15" s="10">
        <f t="shared" si="7"/>
        <v>-0.20000000000000018</v>
      </c>
      <c r="M15" s="10"/>
      <c r="N15" s="10"/>
      <c r="O15" s="10">
        <v>0</v>
      </c>
      <c r="P15" s="10">
        <f t="shared" si="8"/>
        <v>0.96</v>
      </c>
      <c r="Q15" s="12"/>
      <c r="R15" s="9">
        <f t="shared" si="9"/>
        <v>0</v>
      </c>
      <c r="S15" s="12"/>
      <c r="T15" s="10"/>
      <c r="U15" s="1">
        <f t="shared" si="10"/>
        <v>68.895833333333343</v>
      </c>
      <c r="V15" s="10">
        <f t="shared" si="11"/>
        <v>68.895833333333343</v>
      </c>
      <c r="W15" s="10">
        <v>0.51039999999999996</v>
      </c>
      <c r="X15" s="10">
        <v>0.98759999999999992</v>
      </c>
      <c r="Y15" s="10">
        <v>0.98439999999999994</v>
      </c>
      <c r="Z15" s="10">
        <v>0.47520000000000001</v>
      </c>
      <c r="AA15" s="10">
        <v>1.5528</v>
      </c>
      <c r="AB15" s="10">
        <v>0</v>
      </c>
      <c r="AC15" s="10">
        <v>1.8912</v>
      </c>
      <c r="AD15" s="10">
        <v>2.9769999999999999</v>
      </c>
      <c r="AE15" s="10">
        <v>0</v>
      </c>
      <c r="AF15" s="10">
        <v>0.97560000000000002</v>
      </c>
      <c r="AG15" s="28" t="s">
        <v>52</v>
      </c>
      <c r="AH15" s="1">
        <f t="shared" si="12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/>
      <c r="D16" s="1">
        <v>152</v>
      </c>
      <c r="E16" s="1">
        <v>31</v>
      </c>
      <c r="F16" s="1">
        <v>120</v>
      </c>
      <c r="G16" s="7">
        <v>0.1</v>
      </c>
      <c r="H16" s="1">
        <v>90</v>
      </c>
      <c r="I16" s="1">
        <v>8444163</v>
      </c>
      <c r="J16" s="1"/>
      <c r="K16" s="1">
        <v>33</v>
      </c>
      <c r="L16" s="1">
        <f t="shared" si="7"/>
        <v>-2</v>
      </c>
      <c r="M16" s="1"/>
      <c r="N16" s="1"/>
      <c r="O16" s="1">
        <v>0</v>
      </c>
      <c r="P16" s="1">
        <f t="shared" si="8"/>
        <v>6.2</v>
      </c>
      <c r="Q16" s="9"/>
      <c r="R16" s="9">
        <f t="shared" si="9"/>
        <v>0</v>
      </c>
      <c r="S16" s="9"/>
      <c r="T16" s="1"/>
      <c r="U16" s="1">
        <f t="shared" si="10"/>
        <v>19.35483870967742</v>
      </c>
      <c r="V16" s="1">
        <f t="shared" si="11"/>
        <v>19.35483870967742</v>
      </c>
      <c r="W16" s="1">
        <v>0.8</v>
      </c>
      <c r="X16" s="1">
        <v>10.6</v>
      </c>
      <c r="Y16" s="1">
        <v>1.8</v>
      </c>
      <c r="Z16" s="1">
        <v>6.2</v>
      </c>
      <c r="AA16" s="1">
        <v>5.8</v>
      </c>
      <c r="AB16" s="1">
        <v>8.4</v>
      </c>
      <c r="AC16" s="1">
        <v>5.2</v>
      </c>
      <c r="AD16" s="1">
        <v>6.8</v>
      </c>
      <c r="AE16" s="1">
        <v>8.4</v>
      </c>
      <c r="AF16" s="1">
        <v>8.4</v>
      </c>
      <c r="AG16" s="1"/>
      <c r="AH16" s="1">
        <f t="shared" si="12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266</v>
      </c>
      <c r="D17" s="1">
        <v>290</v>
      </c>
      <c r="E17" s="1">
        <v>262</v>
      </c>
      <c r="F17" s="1">
        <v>290</v>
      </c>
      <c r="G17" s="7">
        <v>0.18</v>
      </c>
      <c r="H17" s="1">
        <v>150</v>
      </c>
      <c r="I17" s="1">
        <v>5038411</v>
      </c>
      <c r="J17" s="1"/>
      <c r="K17" s="1">
        <v>281</v>
      </c>
      <c r="L17" s="1">
        <f t="shared" si="7"/>
        <v>-19</v>
      </c>
      <c r="M17" s="1"/>
      <c r="N17" s="1"/>
      <c r="O17" s="1">
        <v>783.59999999999991</v>
      </c>
      <c r="P17" s="1">
        <f t="shared" si="8"/>
        <v>52.4</v>
      </c>
      <c r="Q17" s="9"/>
      <c r="R17" s="9">
        <f t="shared" si="9"/>
        <v>0</v>
      </c>
      <c r="S17" s="9"/>
      <c r="T17" s="1"/>
      <c r="U17" s="1">
        <f t="shared" si="10"/>
        <v>20.488549618320608</v>
      </c>
      <c r="V17" s="1">
        <f t="shared" si="11"/>
        <v>20.488549618320608</v>
      </c>
      <c r="W17" s="1">
        <v>66.8</v>
      </c>
      <c r="X17" s="1">
        <v>52.8</v>
      </c>
      <c r="Y17" s="1">
        <v>43.8</v>
      </c>
      <c r="Z17" s="1">
        <v>50.4</v>
      </c>
      <c r="AA17" s="1">
        <v>66</v>
      </c>
      <c r="AB17" s="1">
        <v>84.4</v>
      </c>
      <c r="AC17" s="1">
        <v>62.8</v>
      </c>
      <c r="AD17" s="1">
        <v>69.599999999999994</v>
      </c>
      <c r="AE17" s="1">
        <v>65</v>
      </c>
      <c r="AF17" s="1">
        <v>122.2</v>
      </c>
      <c r="AG17" s="1"/>
      <c r="AH17" s="1">
        <f t="shared" si="12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2</v>
      </c>
      <c r="D18" s="1">
        <v>1130</v>
      </c>
      <c r="E18" s="1">
        <v>278</v>
      </c>
      <c r="F18" s="1">
        <v>847</v>
      </c>
      <c r="G18" s="7">
        <v>0.18</v>
      </c>
      <c r="H18" s="1">
        <v>150</v>
      </c>
      <c r="I18" s="1">
        <v>5038459</v>
      </c>
      <c r="J18" s="1"/>
      <c r="K18" s="1">
        <v>288</v>
      </c>
      <c r="L18" s="1">
        <f t="shared" si="7"/>
        <v>-10</v>
      </c>
      <c r="M18" s="1"/>
      <c r="N18" s="1"/>
      <c r="O18" s="1">
        <v>0</v>
      </c>
      <c r="P18" s="1">
        <f t="shared" si="8"/>
        <v>55.6</v>
      </c>
      <c r="Q18" s="9">
        <f t="shared" ref="Q18:Q21" si="14">20*P18-O18-F18</f>
        <v>265</v>
      </c>
      <c r="R18" s="9">
        <f t="shared" si="9"/>
        <v>265</v>
      </c>
      <c r="S18" s="9"/>
      <c r="T18" s="1"/>
      <c r="U18" s="1">
        <f t="shared" si="10"/>
        <v>20</v>
      </c>
      <c r="V18" s="1">
        <f t="shared" si="11"/>
        <v>15.233812949640287</v>
      </c>
      <c r="W18" s="1">
        <v>58.2</v>
      </c>
      <c r="X18" s="1">
        <v>82.4</v>
      </c>
      <c r="Y18" s="1">
        <v>48.2</v>
      </c>
      <c r="Z18" s="1">
        <v>76.599999999999994</v>
      </c>
      <c r="AA18" s="1">
        <v>70</v>
      </c>
      <c r="AB18" s="1">
        <v>83</v>
      </c>
      <c r="AC18" s="1">
        <v>70.599999999999994</v>
      </c>
      <c r="AD18" s="1">
        <v>77.599999999999994</v>
      </c>
      <c r="AE18" s="1">
        <v>60.8</v>
      </c>
      <c r="AF18" s="1">
        <v>131.80000000000001</v>
      </c>
      <c r="AG18" s="1"/>
      <c r="AH18" s="1">
        <f t="shared" si="12"/>
        <v>47.699999999999996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13</v>
      </c>
      <c r="D19" s="1">
        <v>290</v>
      </c>
      <c r="E19" s="1">
        <v>83</v>
      </c>
      <c r="F19" s="1">
        <v>180</v>
      </c>
      <c r="G19" s="7">
        <v>0.18</v>
      </c>
      <c r="H19" s="1">
        <v>150</v>
      </c>
      <c r="I19" s="1">
        <v>5038831</v>
      </c>
      <c r="J19" s="1"/>
      <c r="K19" s="1">
        <v>178</v>
      </c>
      <c r="L19" s="1">
        <f t="shared" si="7"/>
        <v>-95</v>
      </c>
      <c r="M19" s="1"/>
      <c r="N19" s="1"/>
      <c r="O19" s="1">
        <v>748.99999999999989</v>
      </c>
      <c r="P19" s="1">
        <f t="shared" si="8"/>
        <v>16.600000000000001</v>
      </c>
      <c r="Q19" s="9"/>
      <c r="R19" s="9">
        <f t="shared" si="9"/>
        <v>0</v>
      </c>
      <c r="S19" s="9"/>
      <c r="T19" s="1"/>
      <c r="U19" s="1">
        <f t="shared" si="10"/>
        <v>55.963855421686738</v>
      </c>
      <c r="V19" s="1">
        <f t="shared" si="11"/>
        <v>55.963855421686738</v>
      </c>
      <c r="W19" s="1">
        <v>52.8</v>
      </c>
      <c r="X19" s="1">
        <v>36.200000000000003</v>
      </c>
      <c r="Y19" s="1">
        <v>31.4</v>
      </c>
      <c r="Z19" s="1">
        <v>41.2</v>
      </c>
      <c r="AA19" s="1">
        <v>47.2</v>
      </c>
      <c r="AB19" s="1">
        <v>41.6</v>
      </c>
      <c r="AC19" s="1">
        <v>26.2</v>
      </c>
      <c r="AD19" s="1">
        <v>39.799999999999997</v>
      </c>
      <c r="AE19" s="1">
        <v>25.6</v>
      </c>
      <c r="AF19" s="1">
        <v>98.8</v>
      </c>
      <c r="AG19" s="1"/>
      <c r="AH19" s="1">
        <f t="shared" si="12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3</v>
      </c>
      <c r="D20" s="1">
        <v>540</v>
      </c>
      <c r="E20" s="1">
        <v>175</v>
      </c>
      <c r="F20" s="1">
        <v>362</v>
      </c>
      <c r="G20" s="7">
        <v>0.18</v>
      </c>
      <c r="H20" s="1">
        <v>120</v>
      </c>
      <c r="I20" s="1">
        <v>5038855</v>
      </c>
      <c r="J20" s="1"/>
      <c r="K20" s="1">
        <v>176</v>
      </c>
      <c r="L20" s="1">
        <f t="shared" si="7"/>
        <v>-1</v>
      </c>
      <c r="M20" s="1"/>
      <c r="N20" s="1"/>
      <c r="O20" s="1">
        <v>0</v>
      </c>
      <c r="P20" s="1">
        <f t="shared" si="8"/>
        <v>35</v>
      </c>
      <c r="Q20" s="9">
        <f t="shared" si="14"/>
        <v>338</v>
      </c>
      <c r="R20" s="9">
        <f t="shared" si="9"/>
        <v>338</v>
      </c>
      <c r="S20" s="9"/>
      <c r="T20" s="1"/>
      <c r="U20" s="1">
        <f t="shared" si="10"/>
        <v>20</v>
      </c>
      <c r="V20" s="1">
        <f t="shared" si="11"/>
        <v>10.342857142857143</v>
      </c>
      <c r="W20" s="1">
        <v>10</v>
      </c>
      <c r="X20" s="1">
        <v>33.799999999999997</v>
      </c>
      <c r="Y20" s="1">
        <v>31.8</v>
      </c>
      <c r="Z20" s="1">
        <v>48</v>
      </c>
      <c r="AA20" s="1">
        <v>34</v>
      </c>
      <c r="AB20" s="1">
        <v>42.2</v>
      </c>
      <c r="AC20" s="1">
        <v>55.4</v>
      </c>
      <c r="AD20" s="1">
        <v>49.6</v>
      </c>
      <c r="AE20" s="1">
        <v>17.600000000000001</v>
      </c>
      <c r="AF20" s="1">
        <v>86</v>
      </c>
      <c r="AG20" s="1"/>
      <c r="AH20" s="1">
        <f t="shared" si="12"/>
        <v>60.839999999999996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6</v>
      </c>
      <c r="D21" s="1">
        <v>1595</v>
      </c>
      <c r="E21" s="1">
        <v>414</v>
      </c>
      <c r="F21" s="1">
        <v>1182</v>
      </c>
      <c r="G21" s="7">
        <v>0.18</v>
      </c>
      <c r="H21" s="1">
        <v>150</v>
      </c>
      <c r="I21" s="1">
        <v>5038435</v>
      </c>
      <c r="J21" s="1"/>
      <c r="K21" s="1">
        <v>430</v>
      </c>
      <c r="L21" s="1">
        <f t="shared" si="7"/>
        <v>-16</v>
      </c>
      <c r="M21" s="1"/>
      <c r="N21" s="1"/>
      <c r="O21" s="1">
        <v>393.20000000000027</v>
      </c>
      <c r="P21" s="1">
        <f t="shared" si="8"/>
        <v>82.8</v>
      </c>
      <c r="Q21" s="9">
        <f t="shared" si="14"/>
        <v>80.799999999999727</v>
      </c>
      <c r="R21" s="9">
        <v>100</v>
      </c>
      <c r="S21" s="9">
        <v>100</v>
      </c>
      <c r="T21" s="1"/>
      <c r="U21" s="1">
        <f t="shared" si="10"/>
        <v>20.231884057971019</v>
      </c>
      <c r="V21" s="1">
        <f t="shared" si="11"/>
        <v>19.024154589371985</v>
      </c>
      <c r="W21" s="1">
        <v>99.4</v>
      </c>
      <c r="X21" s="1">
        <v>116.6</v>
      </c>
      <c r="Y21" s="1">
        <v>102.6</v>
      </c>
      <c r="Z21" s="1">
        <v>124.4</v>
      </c>
      <c r="AA21" s="1">
        <v>110.2</v>
      </c>
      <c r="AB21" s="1">
        <v>117.8</v>
      </c>
      <c r="AC21" s="1">
        <v>101.6</v>
      </c>
      <c r="AD21" s="1">
        <v>116.2</v>
      </c>
      <c r="AE21" s="1">
        <v>86</v>
      </c>
      <c r="AF21" s="1">
        <v>170.6</v>
      </c>
      <c r="AG21" s="1"/>
      <c r="AH21" s="1">
        <f t="shared" si="12"/>
        <v>18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59</v>
      </c>
      <c r="B22" s="1" t="s">
        <v>36</v>
      </c>
      <c r="C22" s="1">
        <v>149</v>
      </c>
      <c r="D22" s="1">
        <v>240</v>
      </c>
      <c r="E22" s="1">
        <v>208</v>
      </c>
      <c r="F22" s="1">
        <v>177</v>
      </c>
      <c r="G22" s="7">
        <v>0.18</v>
      </c>
      <c r="H22" s="1">
        <v>120</v>
      </c>
      <c r="I22" s="1">
        <v>5038398</v>
      </c>
      <c r="J22" s="1"/>
      <c r="K22" s="1">
        <v>207</v>
      </c>
      <c r="L22" s="1">
        <f t="shared" si="7"/>
        <v>1</v>
      </c>
      <c r="M22" s="1"/>
      <c r="N22" s="1"/>
      <c r="O22" s="1">
        <v>709.19999999999993</v>
      </c>
      <c r="P22" s="1">
        <f t="shared" si="8"/>
        <v>41.6</v>
      </c>
      <c r="Q22" s="9"/>
      <c r="R22" s="9">
        <f t="shared" si="9"/>
        <v>0</v>
      </c>
      <c r="S22" s="9"/>
      <c r="T22" s="1"/>
      <c r="U22" s="1">
        <f t="shared" si="10"/>
        <v>21.302884615384613</v>
      </c>
      <c r="V22" s="1">
        <f t="shared" si="11"/>
        <v>21.302884615384613</v>
      </c>
      <c r="W22" s="1">
        <v>60.8</v>
      </c>
      <c r="X22" s="1">
        <v>38.4</v>
      </c>
      <c r="Y22" s="1">
        <v>34.200000000000003</v>
      </c>
      <c r="Z22" s="1">
        <v>37.4</v>
      </c>
      <c r="AA22" s="1">
        <v>49.6</v>
      </c>
      <c r="AB22" s="1">
        <v>56.4</v>
      </c>
      <c r="AC22" s="1">
        <v>47.2</v>
      </c>
      <c r="AD22" s="1">
        <v>60.6</v>
      </c>
      <c r="AE22" s="1">
        <v>39.200000000000003</v>
      </c>
      <c r="AF22" s="1">
        <v>67.8</v>
      </c>
      <c r="AG22" s="1"/>
      <c r="AH22" s="1">
        <f t="shared" si="12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60</v>
      </c>
      <c r="B23" s="16" t="s">
        <v>39</v>
      </c>
      <c r="C23" s="16"/>
      <c r="D23" s="16"/>
      <c r="E23" s="16"/>
      <c r="F23" s="17"/>
      <c r="G23" s="7">
        <v>1</v>
      </c>
      <c r="H23" s="1">
        <v>150</v>
      </c>
      <c r="I23" s="1">
        <v>8785242</v>
      </c>
      <c r="J23" s="1"/>
      <c r="K23" s="1"/>
      <c r="L23" s="1">
        <f t="shared" si="7"/>
        <v>0</v>
      </c>
      <c r="M23" s="1"/>
      <c r="N23" s="1"/>
      <c r="O23" s="1">
        <v>87.791799999999995</v>
      </c>
      <c r="P23" s="1">
        <f t="shared" si="8"/>
        <v>0</v>
      </c>
      <c r="Q23" s="9"/>
      <c r="R23" s="9">
        <f t="shared" si="9"/>
        <v>0</v>
      </c>
      <c r="S23" s="9"/>
      <c r="T23" s="1"/>
      <c r="U23" s="1" t="e">
        <f t="shared" si="10"/>
        <v>#DIV/0!</v>
      </c>
      <c r="V23" s="1" t="e">
        <f t="shared" si="11"/>
        <v>#DIV/0!</v>
      </c>
      <c r="W23" s="1">
        <v>6.918000000000001</v>
      </c>
      <c r="X23" s="1">
        <v>13.818</v>
      </c>
      <c r="Y23" s="1">
        <v>9.4328000000000003</v>
      </c>
      <c r="Z23" s="1">
        <v>8.8819999999999997</v>
      </c>
      <c r="AA23" s="1">
        <v>18.325600000000001</v>
      </c>
      <c r="AB23" s="1">
        <v>9.1067999999999998</v>
      </c>
      <c r="AC23" s="1">
        <v>7.6242000000000001</v>
      </c>
      <c r="AD23" s="1">
        <v>6.1372</v>
      </c>
      <c r="AE23" s="1">
        <v>12.8978</v>
      </c>
      <c r="AF23" s="1">
        <v>19.7638</v>
      </c>
      <c r="AG23" s="1"/>
      <c r="AH23" s="1">
        <f t="shared" si="12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61</v>
      </c>
      <c r="B24" s="19" t="s">
        <v>39</v>
      </c>
      <c r="C24" s="19">
        <v>20.131</v>
      </c>
      <c r="D24" s="19">
        <v>160.441</v>
      </c>
      <c r="E24" s="19">
        <v>20.122</v>
      </c>
      <c r="F24" s="20">
        <v>160.441</v>
      </c>
      <c r="G24" s="11">
        <v>0</v>
      </c>
      <c r="H24" s="10" t="e">
        <v>#N/A</v>
      </c>
      <c r="I24" s="10" t="s">
        <v>45</v>
      </c>
      <c r="J24" s="10" t="s">
        <v>60</v>
      </c>
      <c r="K24" s="10">
        <v>22.5</v>
      </c>
      <c r="L24" s="10">
        <f t="shared" si="7"/>
        <v>-2.3780000000000001</v>
      </c>
      <c r="M24" s="10"/>
      <c r="N24" s="10"/>
      <c r="O24" s="10">
        <v>0</v>
      </c>
      <c r="P24" s="10">
        <f t="shared" si="8"/>
        <v>4.0244</v>
      </c>
      <c r="Q24" s="12"/>
      <c r="R24" s="9">
        <f t="shared" si="9"/>
        <v>0</v>
      </c>
      <c r="S24" s="12"/>
      <c r="T24" s="10"/>
      <c r="U24" s="1">
        <f t="shared" si="10"/>
        <v>39.867060928337146</v>
      </c>
      <c r="V24" s="10">
        <f t="shared" si="11"/>
        <v>39.867060928337146</v>
      </c>
      <c r="W24" s="10">
        <v>6.5337999999999994</v>
      </c>
      <c r="X24" s="10">
        <v>2.5783999999999998</v>
      </c>
      <c r="Y24" s="10">
        <v>0.69040000000000001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/>
      <c r="AH24" s="1">
        <f t="shared" si="12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62</v>
      </c>
      <c r="B25" s="16" t="s">
        <v>39</v>
      </c>
      <c r="C25" s="16">
        <v>15</v>
      </c>
      <c r="D25" s="16"/>
      <c r="E25" s="16">
        <v>14.542999999999999</v>
      </c>
      <c r="F25" s="17"/>
      <c r="G25" s="7">
        <v>1</v>
      </c>
      <c r="H25" s="1">
        <v>150</v>
      </c>
      <c r="I25" s="1">
        <v>8785235</v>
      </c>
      <c r="J25" s="1"/>
      <c r="K25" s="1">
        <v>15</v>
      </c>
      <c r="L25" s="1">
        <f t="shared" si="7"/>
        <v>-0.45700000000000074</v>
      </c>
      <c r="M25" s="1"/>
      <c r="N25" s="1"/>
      <c r="O25" s="1">
        <v>77.983600000000024</v>
      </c>
      <c r="P25" s="1">
        <f t="shared" si="8"/>
        <v>2.9085999999999999</v>
      </c>
      <c r="Q25" s="9"/>
      <c r="R25" s="9">
        <f t="shared" si="9"/>
        <v>0</v>
      </c>
      <c r="S25" s="9"/>
      <c r="T25" s="1"/>
      <c r="U25" s="1">
        <f t="shared" si="10"/>
        <v>26.811386921543019</v>
      </c>
      <c r="V25" s="1">
        <f t="shared" si="11"/>
        <v>26.811386921543019</v>
      </c>
      <c r="W25" s="1">
        <v>7.8628</v>
      </c>
      <c r="X25" s="1">
        <v>8.5451999999999995</v>
      </c>
      <c r="Y25" s="1">
        <v>6.3984000000000014</v>
      </c>
      <c r="Z25" s="1">
        <v>3.8359999999999999</v>
      </c>
      <c r="AA25" s="1">
        <v>4.8802000000000003</v>
      </c>
      <c r="AB25" s="1">
        <v>6.3159999999999998</v>
      </c>
      <c r="AC25" s="1">
        <v>7.9831999999999992</v>
      </c>
      <c r="AD25" s="1">
        <v>7.1159999999999997</v>
      </c>
      <c r="AE25" s="1">
        <v>10.288</v>
      </c>
      <c r="AF25" s="1">
        <v>9.5207999999999995</v>
      </c>
      <c r="AG25" s="1"/>
      <c r="AH25" s="1">
        <f t="shared" si="1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63</v>
      </c>
      <c r="B26" s="19" t="s">
        <v>39</v>
      </c>
      <c r="C26" s="19"/>
      <c r="D26" s="19">
        <v>62.578000000000003</v>
      </c>
      <c r="E26" s="19"/>
      <c r="F26" s="20">
        <v>62.578000000000003</v>
      </c>
      <c r="G26" s="11">
        <v>0</v>
      </c>
      <c r="H26" s="10" t="e">
        <v>#N/A</v>
      </c>
      <c r="I26" s="10" t="s">
        <v>45</v>
      </c>
      <c r="J26" s="10" t="s">
        <v>62</v>
      </c>
      <c r="K26" s="10"/>
      <c r="L26" s="10">
        <f t="shared" si="7"/>
        <v>0</v>
      </c>
      <c r="M26" s="10"/>
      <c r="N26" s="10"/>
      <c r="O26" s="10"/>
      <c r="P26" s="10">
        <f t="shared" si="8"/>
        <v>0</v>
      </c>
      <c r="Q26" s="12"/>
      <c r="R26" s="9">
        <f t="shared" si="9"/>
        <v>0</v>
      </c>
      <c r="S26" s="12"/>
      <c r="T26" s="10"/>
      <c r="U26" s="1" t="e">
        <f t="shared" si="10"/>
        <v>#DIV/0!</v>
      </c>
      <c r="V26" s="10" t="e">
        <f t="shared" si="11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/>
      <c r="AH26" s="1">
        <f t="shared" si="1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64</v>
      </c>
      <c r="B27" s="22" t="s">
        <v>39</v>
      </c>
      <c r="C27" s="22"/>
      <c r="D27" s="22"/>
      <c r="E27" s="22"/>
      <c r="F27" s="23"/>
      <c r="G27" s="24">
        <v>1</v>
      </c>
      <c r="H27" s="25">
        <v>120</v>
      </c>
      <c r="I27" s="25">
        <v>8785204</v>
      </c>
      <c r="J27" s="25"/>
      <c r="K27" s="25"/>
      <c r="L27" s="25">
        <f t="shared" si="7"/>
        <v>0</v>
      </c>
      <c r="M27" s="25"/>
      <c r="N27" s="25"/>
      <c r="O27" s="25">
        <v>200</v>
      </c>
      <c r="P27" s="25">
        <f t="shared" si="8"/>
        <v>0</v>
      </c>
      <c r="Q27" s="26"/>
      <c r="R27" s="9">
        <v>100</v>
      </c>
      <c r="S27" s="26"/>
      <c r="T27" s="25"/>
      <c r="U27" s="1" t="e">
        <f t="shared" si="10"/>
        <v>#DIV/0!</v>
      </c>
      <c r="V27" s="25" t="e">
        <f t="shared" si="11"/>
        <v>#DIV/0!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 t="s">
        <v>65</v>
      </c>
      <c r="AH27" s="1">
        <f t="shared" si="12"/>
        <v>100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66</v>
      </c>
      <c r="B28" s="19" t="s">
        <v>39</v>
      </c>
      <c r="C28" s="19">
        <v>50.822000000000003</v>
      </c>
      <c r="D28" s="19"/>
      <c r="E28" s="19">
        <v>50.646999999999998</v>
      </c>
      <c r="F28" s="20"/>
      <c r="G28" s="11">
        <v>0</v>
      </c>
      <c r="H28" s="10" t="e">
        <v>#N/A</v>
      </c>
      <c r="I28" s="10" t="s">
        <v>45</v>
      </c>
      <c r="J28" s="10" t="s">
        <v>64</v>
      </c>
      <c r="K28" s="10">
        <v>46.5</v>
      </c>
      <c r="L28" s="10">
        <f t="shared" si="7"/>
        <v>4.1469999999999985</v>
      </c>
      <c r="M28" s="10"/>
      <c r="N28" s="10"/>
      <c r="O28" s="10">
        <v>0</v>
      </c>
      <c r="P28" s="10">
        <f t="shared" si="8"/>
        <v>10.1294</v>
      </c>
      <c r="Q28" s="12"/>
      <c r="R28" s="9">
        <f t="shared" si="9"/>
        <v>0</v>
      </c>
      <c r="S28" s="12"/>
      <c r="T28" s="10"/>
      <c r="U28" s="1">
        <f t="shared" si="10"/>
        <v>0</v>
      </c>
      <c r="V28" s="10">
        <f t="shared" si="11"/>
        <v>0</v>
      </c>
      <c r="W28" s="10">
        <v>17.215599999999998</v>
      </c>
      <c r="X28" s="10">
        <v>13.950799999999999</v>
      </c>
      <c r="Y28" s="10">
        <v>1.9184000000000001</v>
      </c>
      <c r="Z28" s="10">
        <v>0</v>
      </c>
      <c r="AA28" s="10">
        <v>19.023800000000001</v>
      </c>
      <c r="AB28" s="10">
        <v>22.2422</v>
      </c>
      <c r="AC28" s="10">
        <v>9.0191999999999997</v>
      </c>
      <c r="AD28" s="10">
        <v>10.777200000000001</v>
      </c>
      <c r="AE28" s="10">
        <v>0</v>
      </c>
      <c r="AF28" s="10">
        <v>0</v>
      </c>
      <c r="AG28" s="10"/>
      <c r="AH28" s="1">
        <f t="shared" si="12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39</v>
      </c>
      <c r="C29" s="1">
        <v>94.73</v>
      </c>
      <c r="D29" s="1">
        <v>1.587</v>
      </c>
      <c r="E29" s="1">
        <v>69.316999999999993</v>
      </c>
      <c r="F29" s="1">
        <v>27</v>
      </c>
      <c r="G29" s="7">
        <v>1</v>
      </c>
      <c r="H29" s="1">
        <v>180</v>
      </c>
      <c r="I29" s="1">
        <v>8785259</v>
      </c>
      <c r="J29" s="1"/>
      <c r="K29" s="1">
        <v>83.4</v>
      </c>
      <c r="L29" s="1">
        <f t="shared" si="7"/>
        <v>-14.083000000000013</v>
      </c>
      <c r="M29" s="1"/>
      <c r="N29" s="1"/>
      <c r="O29" s="1">
        <v>50</v>
      </c>
      <c r="P29" s="1">
        <f t="shared" si="8"/>
        <v>13.863399999999999</v>
      </c>
      <c r="Q29" s="9">
        <f t="shared" ref="Q29:Q33" si="15">20*P29-O29-F29</f>
        <v>200.26799999999997</v>
      </c>
      <c r="R29" s="9">
        <v>250</v>
      </c>
      <c r="S29" s="9">
        <v>250</v>
      </c>
      <c r="T29" s="1"/>
      <c r="U29" s="1">
        <f t="shared" si="10"/>
        <v>23.587287389817796</v>
      </c>
      <c r="V29" s="1">
        <f t="shared" si="11"/>
        <v>5.5541930550947107</v>
      </c>
      <c r="W29" s="1">
        <v>6.854000000000001</v>
      </c>
      <c r="X29" s="1">
        <v>3.5364</v>
      </c>
      <c r="Y29" s="1">
        <v>6.7388000000000003</v>
      </c>
      <c r="Z29" s="1">
        <v>3.5726</v>
      </c>
      <c r="AA29" s="1">
        <v>6.3921999999999999</v>
      </c>
      <c r="AB29" s="1">
        <v>3.0973999999999999</v>
      </c>
      <c r="AC29" s="1">
        <v>2.6960000000000002</v>
      </c>
      <c r="AD29" s="1">
        <v>0</v>
      </c>
      <c r="AE29" s="1">
        <v>0</v>
      </c>
      <c r="AF29" s="1">
        <v>0</v>
      </c>
      <c r="AG29" s="1"/>
      <c r="AH29" s="1">
        <f t="shared" si="12"/>
        <v>250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28</v>
      </c>
      <c r="D30" s="1">
        <v>80</v>
      </c>
      <c r="E30" s="1">
        <v>22</v>
      </c>
      <c r="F30" s="1">
        <v>80</v>
      </c>
      <c r="G30" s="7">
        <v>0.1</v>
      </c>
      <c r="H30" s="1">
        <v>60</v>
      </c>
      <c r="I30" s="1">
        <v>8444170</v>
      </c>
      <c r="J30" s="1"/>
      <c r="K30" s="1">
        <v>62</v>
      </c>
      <c r="L30" s="1">
        <f t="shared" si="7"/>
        <v>-40</v>
      </c>
      <c r="M30" s="1"/>
      <c r="N30" s="1"/>
      <c r="O30" s="1">
        <v>20</v>
      </c>
      <c r="P30" s="1">
        <f t="shared" si="8"/>
        <v>4.4000000000000004</v>
      </c>
      <c r="Q30" s="9"/>
      <c r="R30" s="9">
        <f t="shared" si="9"/>
        <v>0</v>
      </c>
      <c r="S30" s="9"/>
      <c r="T30" s="1"/>
      <c r="U30" s="1">
        <f t="shared" si="10"/>
        <v>22.727272727272727</v>
      </c>
      <c r="V30" s="1">
        <f t="shared" si="11"/>
        <v>22.727272727272727</v>
      </c>
      <c r="W30" s="1">
        <v>7</v>
      </c>
      <c r="X30" s="1">
        <v>10.6</v>
      </c>
      <c r="Y30" s="1">
        <v>5.8</v>
      </c>
      <c r="Z30" s="1">
        <v>3</v>
      </c>
      <c r="AA30" s="1">
        <v>10.8</v>
      </c>
      <c r="AB30" s="1">
        <v>11.2</v>
      </c>
      <c r="AC30" s="1">
        <v>5.6</v>
      </c>
      <c r="AD30" s="1">
        <v>8</v>
      </c>
      <c r="AE30" s="1">
        <v>-2</v>
      </c>
      <c r="AF30" s="1">
        <v>6.8</v>
      </c>
      <c r="AG30" s="1"/>
      <c r="AH30" s="1">
        <f t="shared" si="12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39</v>
      </c>
      <c r="C31" s="1"/>
      <c r="D31" s="1">
        <v>426.28699999999998</v>
      </c>
      <c r="E31" s="1">
        <v>121.911</v>
      </c>
      <c r="F31" s="1">
        <v>302</v>
      </c>
      <c r="G31" s="7">
        <v>1</v>
      </c>
      <c r="H31" s="1">
        <v>120</v>
      </c>
      <c r="I31" s="1">
        <v>5522704</v>
      </c>
      <c r="J31" s="1"/>
      <c r="K31" s="1">
        <v>112.5</v>
      </c>
      <c r="L31" s="1">
        <f t="shared" si="7"/>
        <v>9.4110000000000014</v>
      </c>
      <c r="M31" s="1"/>
      <c r="N31" s="1"/>
      <c r="O31" s="1">
        <v>0</v>
      </c>
      <c r="P31" s="1">
        <f t="shared" si="8"/>
        <v>24.382200000000001</v>
      </c>
      <c r="Q31" s="9">
        <f t="shared" si="15"/>
        <v>185.64400000000001</v>
      </c>
      <c r="R31" s="9">
        <v>200</v>
      </c>
      <c r="S31" s="9">
        <v>200</v>
      </c>
      <c r="T31" s="1"/>
      <c r="U31" s="1">
        <f t="shared" si="10"/>
        <v>20.588790183002352</v>
      </c>
      <c r="V31" s="1">
        <f t="shared" si="11"/>
        <v>12.386084930810181</v>
      </c>
      <c r="W31" s="1">
        <v>0</v>
      </c>
      <c r="X31" s="1">
        <v>34.7926</v>
      </c>
      <c r="Y31" s="1">
        <v>27.7758</v>
      </c>
      <c r="Z31" s="1">
        <v>20.173200000000001</v>
      </c>
      <c r="AA31" s="1">
        <v>14.6778</v>
      </c>
      <c r="AB31" s="1">
        <v>19.623000000000001</v>
      </c>
      <c r="AC31" s="1">
        <v>17.326000000000001</v>
      </c>
      <c r="AD31" s="1">
        <v>24.252400000000002</v>
      </c>
      <c r="AE31" s="1">
        <v>19.9162</v>
      </c>
      <c r="AF31" s="1">
        <v>38.097799999999999</v>
      </c>
      <c r="AG31" s="1"/>
      <c r="AH31" s="1">
        <f t="shared" si="12"/>
        <v>200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>
        <v>198</v>
      </c>
      <c r="D32" s="1"/>
      <c r="E32" s="1">
        <v>65</v>
      </c>
      <c r="F32" s="1">
        <v>133</v>
      </c>
      <c r="G32" s="7">
        <v>0.14000000000000001</v>
      </c>
      <c r="H32" s="1">
        <v>180</v>
      </c>
      <c r="I32" s="1">
        <v>9988391</v>
      </c>
      <c r="J32" s="1"/>
      <c r="K32" s="1">
        <v>65</v>
      </c>
      <c r="L32" s="1">
        <f t="shared" si="7"/>
        <v>0</v>
      </c>
      <c r="M32" s="1"/>
      <c r="N32" s="1"/>
      <c r="O32" s="1">
        <v>0</v>
      </c>
      <c r="P32" s="1">
        <f t="shared" si="8"/>
        <v>13</v>
      </c>
      <c r="Q32" s="9">
        <f t="shared" si="15"/>
        <v>127</v>
      </c>
      <c r="R32" s="9">
        <f t="shared" si="9"/>
        <v>127</v>
      </c>
      <c r="S32" s="9"/>
      <c r="T32" s="1"/>
      <c r="U32" s="1">
        <f t="shared" si="10"/>
        <v>20</v>
      </c>
      <c r="V32" s="1">
        <f t="shared" si="11"/>
        <v>10.23076923076923</v>
      </c>
      <c r="W32" s="1">
        <v>7.4</v>
      </c>
      <c r="X32" s="1">
        <v>9.6</v>
      </c>
      <c r="Y32" s="1">
        <v>3</v>
      </c>
      <c r="Z32" s="1">
        <v>13.4</v>
      </c>
      <c r="AA32" s="1">
        <v>16.399999999999999</v>
      </c>
      <c r="AB32" s="1">
        <v>12.2</v>
      </c>
      <c r="AC32" s="1">
        <v>11</v>
      </c>
      <c r="AD32" s="1">
        <v>8</v>
      </c>
      <c r="AE32" s="1">
        <v>10.199999999999999</v>
      </c>
      <c r="AF32" s="1">
        <v>18.2</v>
      </c>
      <c r="AG32" s="1"/>
      <c r="AH32" s="1">
        <f t="shared" si="12"/>
        <v>17.78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71</v>
      </c>
      <c r="D33" s="1">
        <v>496</v>
      </c>
      <c r="E33" s="1">
        <v>165</v>
      </c>
      <c r="F33" s="1">
        <v>402</v>
      </c>
      <c r="G33" s="7">
        <v>0.18</v>
      </c>
      <c r="H33" s="1">
        <v>270</v>
      </c>
      <c r="I33" s="1">
        <v>9988681</v>
      </c>
      <c r="J33" s="1"/>
      <c r="K33" s="1">
        <v>158</v>
      </c>
      <c r="L33" s="1">
        <f t="shared" si="7"/>
        <v>7</v>
      </c>
      <c r="M33" s="1"/>
      <c r="N33" s="1"/>
      <c r="O33" s="1">
        <v>200</v>
      </c>
      <c r="P33" s="1">
        <f t="shared" si="8"/>
        <v>33</v>
      </c>
      <c r="Q33" s="9">
        <f t="shared" si="15"/>
        <v>58</v>
      </c>
      <c r="R33" s="9">
        <f t="shared" si="9"/>
        <v>58</v>
      </c>
      <c r="S33" s="9"/>
      <c r="T33" s="1"/>
      <c r="U33" s="1">
        <f t="shared" si="10"/>
        <v>20</v>
      </c>
      <c r="V33" s="1">
        <f t="shared" si="11"/>
        <v>18.242424242424242</v>
      </c>
      <c r="W33" s="1">
        <v>36</v>
      </c>
      <c r="X33" s="1">
        <v>41.6</v>
      </c>
      <c r="Y33" s="1">
        <v>24</v>
      </c>
      <c r="Z33" s="1">
        <v>46.8</v>
      </c>
      <c r="AA33" s="1">
        <v>39.6</v>
      </c>
      <c r="AB33" s="1">
        <v>45.6</v>
      </c>
      <c r="AC33" s="1">
        <v>36</v>
      </c>
      <c r="AD33" s="1">
        <v>32</v>
      </c>
      <c r="AE33" s="1">
        <v>30</v>
      </c>
      <c r="AF33" s="1">
        <v>63.2</v>
      </c>
      <c r="AG33" s="1"/>
      <c r="AH33" s="1">
        <f t="shared" si="12"/>
        <v>10.44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39</v>
      </c>
      <c r="C34" s="1">
        <v>42.491999999999997</v>
      </c>
      <c r="D34" s="1">
        <v>92.323999999999998</v>
      </c>
      <c r="E34" s="1">
        <v>98.504999999999995</v>
      </c>
      <c r="F34" s="1">
        <v>32.118000000000002</v>
      </c>
      <c r="G34" s="7">
        <v>1</v>
      </c>
      <c r="H34" s="1">
        <v>120</v>
      </c>
      <c r="I34" s="1">
        <v>8785198</v>
      </c>
      <c r="J34" s="1"/>
      <c r="K34" s="1">
        <v>87.7</v>
      </c>
      <c r="L34" s="1">
        <f t="shared" si="7"/>
        <v>10.804999999999993</v>
      </c>
      <c r="M34" s="1"/>
      <c r="N34" s="1"/>
      <c r="O34" s="1">
        <v>420</v>
      </c>
      <c r="P34" s="1">
        <f t="shared" si="8"/>
        <v>19.701000000000001</v>
      </c>
      <c r="Q34" s="9"/>
      <c r="R34" s="9">
        <f t="shared" si="9"/>
        <v>0</v>
      </c>
      <c r="S34" s="9"/>
      <c r="T34" s="1"/>
      <c r="U34" s="1">
        <f t="shared" si="10"/>
        <v>22.94898736104766</v>
      </c>
      <c r="V34" s="1">
        <f t="shared" si="11"/>
        <v>22.94898736104766</v>
      </c>
      <c r="W34" s="1">
        <v>28.381599999999999</v>
      </c>
      <c r="X34" s="1">
        <v>15.5876</v>
      </c>
      <c r="Y34" s="1">
        <v>15.648199999999999</v>
      </c>
      <c r="Z34" s="1">
        <v>12.099399999999999</v>
      </c>
      <c r="AA34" s="1">
        <v>17.868200000000002</v>
      </c>
      <c r="AB34" s="1">
        <v>22.085000000000001</v>
      </c>
      <c r="AC34" s="1">
        <v>13.0434</v>
      </c>
      <c r="AD34" s="1">
        <v>18.978200000000001</v>
      </c>
      <c r="AE34" s="1">
        <v>17.318000000000001</v>
      </c>
      <c r="AF34" s="1">
        <v>29.2422</v>
      </c>
      <c r="AG34" s="1"/>
      <c r="AH34" s="1">
        <f t="shared" si="12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36</v>
      </c>
      <c r="C35" s="1"/>
      <c r="D35" s="1">
        <v>168</v>
      </c>
      <c r="E35" s="1">
        <v>-4</v>
      </c>
      <c r="F35" s="1">
        <v>168</v>
      </c>
      <c r="G35" s="7">
        <v>0.1</v>
      </c>
      <c r="H35" s="1">
        <v>60</v>
      </c>
      <c r="I35" s="1">
        <v>8444187</v>
      </c>
      <c r="J35" s="1"/>
      <c r="K35" s="1">
        <v>3</v>
      </c>
      <c r="L35" s="1">
        <f t="shared" si="7"/>
        <v>-7</v>
      </c>
      <c r="M35" s="1"/>
      <c r="N35" s="1"/>
      <c r="O35" s="1">
        <v>147.6</v>
      </c>
      <c r="P35" s="1">
        <f t="shared" si="8"/>
        <v>-0.8</v>
      </c>
      <c r="Q35" s="9"/>
      <c r="R35" s="9">
        <f t="shared" si="9"/>
        <v>0</v>
      </c>
      <c r="S35" s="9"/>
      <c r="T35" s="1"/>
      <c r="U35" s="1">
        <f t="shared" si="10"/>
        <v>-394.5</v>
      </c>
      <c r="V35" s="1">
        <f t="shared" si="11"/>
        <v>-394.5</v>
      </c>
      <c r="W35" s="1">
        <v>16.2</v>
      </c>
      <c r="X35" s="1">
        <v>18.600000000000001</v>
      </c>
      <c r="Y35" s="1">
        <v>9.8000000000000007</v>
      </c>
      <c r="Z35" s="1">
        <v>11</v>
      </c>
      <c r="AA35" s="1">
        <v>16.8</v>
      </c>
      <c r="AB35" s="1">
        <v>17.600000000000001</v>
      </c>
      <c r="AC35" s="1">
        <v>12</v>
      </c>
      <c r="AD35" s="1">
        <v>20.2</v>
      </c>
      <c r="AE35" s="1">
        <v>20.8</v>
      </c>
      <c r="AF35" s="1">
        <v>27.6</v>
      </c>
      <c r="AG35" s="1"/>
      <c r="AH35" s="1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74</v>
      </c>
      <c r="B36" s="1" t="s">
        <v>36</v>
      </c>
      <c r="C36" s="1"/>
      <c r="D36" s="1">
        <v>378</v>
      </c>
      <c r="E36" s="1">
        <v>59</v>
      </c>
      <c r="F36" s="1">
        <v>307</v>
      </c>
      <c r="G36" s="7">
        <v>0.1</v>
      </c>
      <c r="H36" s="1">
        <v>90</v>
      </c>
      <c r="I36" s="1">
        <v>8444194</v>
      </c>
      <c r="J36" s="1"/>
      <c r="K36" s="1">
        <v>77</v>
      </c>
      <c r="L36" s="1">
        <f t="shared" si="7"/>
        <v>-18</v>
      </c>
      <c r="M36" s="1"/>
      <c r="N36" s="1"/>
      <c r="O36" s="1">
        <v>0</v>
      </c>
      <c r="P36" s="1">
        <f t="shared" si="8"/>
        <v>11.8</v>
      </c>
      <c r="Q36" s="9"/>
      <c r="R36" s="9">
        <f t="shared" si="9"/>
        <v>0</v>
      </c>
      <c r="S36" s="9"/>
      <c r="T36" s="1"/>
      <c r="U36" s="1">
        <f t="shared" si="10"/>
        <v>26.01694915254237</v>
      </c>
      <c r="V36" s="1">
        <f t="shared" si="11"/>
        <v>26.01694915254237</v>
      </c>
      <c r="W36" s="1">
        <v>1.6</v>
      </c>
      <c r="X36" s="1">
        <v>23</v>
      </c>
      <c r="Y36" s="1">
        <v>14</v>
      </c>
      <c r="Z36" s="1">
        <v>8.6</v>
      </c>
      <c r="AA36" s="1">
        <v>16</v>
      </c>
      <c r="AB36" s="1">
        <v>18</v>
      </c>
      <c r="AC36" s="1">
        <v>14.4</v>
      </c>
      <c r="AD36" s="1">
        <v>22</v>
      </c>
      <c r="AE36" s="1">
        <v>18.399999999999999</v>
      </c>
      <c r="AF36" s="1">
        <v>24.2</v>
      </c>
      <c r="AG36" s="1"/>
      <c r="AH36" s="1">
        <f t="shared" si="12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75</v>
      </c>
      <c r="B37" s="16" t="s">
        <v>36</v>
      </c>
      <c r="C37" s="16">
        <v>229</v>
      </c>
      <c r="D37" s="16">
        <v>220</v>
      </c>
      <c r="E37" s="16">
        <v>205</v>
      </c>
      <c r="F37" s="17">
        <v>241</v>
      </c>
      <c r="G37" s="7">
        <v>0.2</v>
      </c>
      <c r="H37" s="1">
        <v>120</v>
      </c>
      <c r="I37" s="1" t="s">
        <v>76</v>
      </c>
      <c r="J37" s="1"/>
      <c r="K37" s="1">
        <v>202</v>
      </c>
      <c r="L37" s="1">
        <f t="shared" si="7"/>
        <v>3</v>
      </c>
      <c r="M37" s="1"/>
      <c r="N37" s="1"/>
      <c r="O37" s="1">
        <v>300</v>
      </c>
      <c r="P37" s="1">
        <f t="shared" si="8"/>
        <v>41</v>
      </c>
      <c r="Q37" s="9">
        <f>20*(P37+P38)-O37-O38-F37-F38</f>
        <v>179</v>
      </c>
      <c r="R37" s="9">
        <v>200</v>
      </c>
      <c r="S37" s="9">
        <v>200</v>
      </c>
      <c r="T37" s="1"/>
      <c r="U37" s="1">
        <f t="shared" si="10"/>
        <v>18.073170731707318</v>
      </c>
      <c r="V37" s="1">
        <f t="shared" si="11"/>
        <v>13.195121951219512</v>
      </c>
      <c r="W37" s="1">
        <v>43.6</v>
      </c>
      <c r="X37" s="1">
        <v>42.6</v>
      </c>
      <c r="Y37" s="1">
        <v>40.6</v>
      </c>
      <c r="Z37" s="1">
        <v>11.2</v>
      </c>
      <c r="AA37" s="1">
        <v>45</v>
      </c>
      <c r="AB37" s="1">
        <v>35</v>
      </c>
      <c r="AC37" s="1">
        <v>29.6</v>
      </c>
      <c r="AD37" s="1">
        <v>40.200000000000003</v>
      </c>
      <c r="AE37" s="1">
        <v>36.200000000000003</v>
      </c>
      <c r="AF37" s="1">
        <v>42.4</v>
      </c>
      <c r="AG37" s="1"/>
      <c r="AH37" s="1">
        <f t="shared" si="12"/>
        <v>40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8" t="s">
        <v>77</v>
      </c>
      <c r="B38" s="19" t="s">
        <v>36</v>
      </c>
      <c r="C38" s="19"/>
      <c r="D38" s="19">
        <v>100</v>
      </c>
      <c r="E38" s="19"/>
      <c r="F38" s="20">
        <v>100</v>
      </c>
      <c r="G38" s="11">
        <v>0</v>
      </c>
      <c r="H38" s="10" t="e">
        <v>#N/A</v>
      </c>
      <c r="I38" s="10" t="s">
        <v>45</v>
      </c>
      <c r="J38" s="10" t="s">
        <v>75</v>
      </c>
      <c r="K38" s="10"/>
      <c r="L38" s="10">
        <f t="shared" si="7"/>
        <v>0</v>
      </c>
      <c r="M38" s="10"/>
      <c r="N38" s="10"/>
      <c r="O38" s="10"/>
      <c r="P38" s="10">
        <f t="shared" si="8"/>
        <v>0</v>
      </c>
      <c r="Q38" s="12"/>
      <c r="R38" s="9">
        <f t="shared" si="9"/>
        <v>0</v>
      </c>
      <c r="S38" s="12"/>
      <c r="T38" s="10"/>
      <c r="U38" s="1" t="e">
        <f t="shared" si="10"/>
        <v>#DIV/0!</v>
      </c>
      <c r="V38" s="10" t="e">
        <f t="shared" si="11"/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">
        <f t="shared" si="12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78</v>
      </c>
      <c r="B39" s="16" t="s">
        <v>39</v>
      </c>
      <c r="C39" s="16">
        <v>88.289000000000001</v>
      </c>
      <c r="D39" s="16">
        <v>0.55600000000000005</v>
      </c>
      <c r="E39" s="16">
        <v>44.844999999999999</v>
      </c>
      <c r="F39" s="17">
        <v>44</v>
      </c>
      <c r="G39" s="7">
        <v>1</v>
      </c>
      <c r="H39" s="1">
        <v>120</v>
      </c>
      <c r="I39" s="1" t="s">
        <v>79</v>
      </c>
      <c r="J39" s="1"/>
      <c r="K39" s="1">
        <v>49</v>
      </c>
      <c r="L39" s="1">
        <f t="shared" si="7"/>
        <v>-4.1550000000000011</v>
      </c>
      <c r="M39" s="1"/>
      <c r="N39" s="1"/>
      <c r="O39" s="1">
        <v>15</v>
      </c>
      <c r="P39" s="1">
        <f t="shared" si="8"/>
        <v>8.9689999999999994</v>
      </c>
      <c r="Q39" s="9"/>
      <c r="R39" s="9">
        <f t="shared" si="9"/>
        <v>0</v>
      </c>
      <c r="S39" s="9"/>
      <c r="T39" s="1"/>
      <c r="U39" s="1">
        <f t="shared" si="10"/>
        <v>6.5782138476976257</v>
      </c>
      <c r="V39" s="1">
        <f t="shared" si="11"/>
        <v>6.5782138476976257</v>
      </c>
      <c r="W39" s="1">
        <v>16.6022</v>
      </c>
      <c r="X39" s="1">
        <v>24.942599999999999</v>
      </c>
      <c r="Y39" s="1">
        <v>14.0686</v>
      </c>
      <c r="Z39" s="1">
        <v>13.606</v>
      </c>
      <c r="AA39" s="1">
        <v>13.818199999999999</v>
      </c>
      <c r="AB39" s="1">
        <v>19.9694</v>
      </c>
      <c r="AC39" s="1">
        <v>6.3895999999999997</v>
      </c>
      <c r="AD39" s="1">
        <v>10.301</v>
      </c>
      <c r="AE39" s="1">
        <v>15.679600000000001</v>
      </c>
      <c r="AF39" s="1">
        <v>17.388200000000001</v>
      </c>
      <c r="AG39" s="29" t="s">
        <v>88</v>
      </c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8" t="s">
        <v>80</v>
      </c>
      <c r="B40" s="19" t="s">
        <v>39</v>
      </c>
      <c r="C40" s="19"/>
      <c r="D40" s="19">
        <v>264.22000000000003</v>
      </c>
      <c r="E40" s="19"/>
      <c r="F40" s="20">
        <v>264.22000000000003</v>
      </c>
      <c r="G40" s="11">
        <v>0</v>
      </c>
      <c r="H40" s="10" t="e">
        <v>#N/A</v>
      </c>
      <c r="I40" s="10" t="s">
        <v>45</v>
      </c>
      <c r="J40" s="10" t="s">
        <v>78</v>
      </c>
      <c r="K40" s="10"/>
      <c r="L40" s="10">
        <f t="shared" si="7"/>
        <v>0</v>
      </c>
      <c r="M40" s="10"/>
      <c r="N40" s="10"/>
      <c r="O40" s="10"/>
      <c r="P40" s="10">
        <f t="shared" si="8"/>
        <v>0</v>
      </c>
      <c r="Q40" s="12"/>
      <c r="R40" s="9">
        <f t="shared" si="9"/>
        <v>0</v>
      </c>
      <c r="S40" s="12"/>
      <c r="T40" s="10"/>
      <c r="U40" s="1" t="e">
        <f t="shared" si="10"/>
        <v>#DIV/0!</v>
      </c>
      <c r="V40" s="10" t="e">
        <f t="shared" si="11"/>
        <v>#DIV/0!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/>
      <c r="AH40" s="1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81</v>
      </c>
      <c r="B41" s="16" t="s">
        <v>36</v>
      </c>
      <c r="C41" s="16"/>
      <c r="D41" s="16">
        <v>300</v>
      </c>
      <c r="E41" s="16">
        <v>48</v>
      </c>
      <c r="F41" s="17">
        <v>249</v>
      </c>
      <c r="G41" s="7">
        <v>0.2</v>
      </c>
      <c r="H41" s="1">
        <v>120</v>
      </c>
      <c r="I41" s="1" t="s">
        <v>82</v>
      </c>
      <c r="J41" s="1"/>
      <c r="K41" s="1">
        <v>48</v>
      </c>
      <c r="L41" s="1">
        <f t="shared" si="7"/>
        <v>0</v>
      </c>
      <c r="M41" s="1"/>
      <c r="N41" s="1"/>
      <c r="O41" s="1">
        <v>30</v>
      </c>
      <c r="P41" s="1">
        <f t="shared" si="8"/>
        <v>9.6</v>
      </c>
      <c r="Q41" s="9"/>
      <c r="R41" s="9">
        <f t="shared" si="9"/>
        <v>0</v>
      </c>
      <c r="S41" s="9"/>
      <c r="T41" s="1"/>
      <c r="U41" s="1">
        <f t="shared" si="10"/>
        <v>29.0625</v>
      </c>
      <c r="V41" s="1">
        <f t="shared" si="11"/>
        <v>29.0625</v>
      </c>
      <c r="W41" s="1">
        <v>4.5999999999999996</v>
      </c>
      <c r="X41" s="1">
        <v>27.4</v>
      </c>
      <c r="Y41" s="1">
        <v>14.8</v>
      </c>
      <c r="Z41" s="1">
        <v>33</v>
      </c>
      <c r="AA41" s="1">
        <v>25.6</v>
      </c>
      <c r="AB41" s="1">
        <v>18.8</v>
      </c>
      <c r="AC41" s="1">
        <v>18.8</v>
      </c>
      <c r="AD41" s="1">
        <v>18.399999999999999</v>
      </c>
      <c r="AE41" s="1">
        <v>12.6</v>
      </c>
      <c r="AF41" s="1">
        <v>36.4</v>
      </c>
      <c r="AG41" s="1"/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8" t="s">
        <v>83</v>
      </c>
      <c r="B42" s="19" t="s">
        <v>36</v>
      </c>
      <c r="C42" s="19"/>
      <c r="D42" s="19">
        <v>160</v>
      </c>
      <c r="E42" s="19"/>
      <c r="F42" s="20">
        <v>160</v>
      </c>
      <c r="G42" s="11">
        <v>0</v>
      </c>
      <c r="H42" s="10" t="e">
        <v>#N/A</v>
      </c>
      <c r="I42" s="10" t="s">
        <v>45</v>
      </c>
      <c r="J42" s="10" t="s">
        <v>81</v>
      </c>
      <c r="K42" s="10"/>
      <c r="L42" s="10">
        <f t="shared" si="7"/>
        <v>0</v>
      </c>
      <c r="M42" s="10"/>
      <c r="N42" s="10"/>
      <c r="O42" s="10"/>
      <c r="P42" s="10">
        <f t="shared" si="8"/>
        <v>0</v>
      </c>
      <c r="Q42" s="12"/>
      <c r="R42" s="9">
        <f t="shared" si="9"/>
        <v>0</v>
      </c>
      <c r="S42" s="12"/>
      <c r="T42" s="10"/>
      <c r="U42" s="1" t="e">
        <f t="shared" si="10"/>
        <v>#DIV/0!</v>
      </c>
      <c r="V42" s="10" t="e">
        <f t="shared" si="11"/>
        <v>#DIV/0!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/>
      <c r="AH42" s="1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84</v>
      </c>
      <c r="B43" s="16" t="s">
        <v>39</v>
      </c>
      <c r="C43" s="16">
        <v>98.01</v>
      </c>
      <c r="D43" s="16">
        <v>534.89099999999996</v>
      </c>
      <c r="E43" s="16">
        <v>272.90100000000001</v>
      </c>
      <c r="F43" s="17">
        <v>360</v>
      </c>
      <c r="G43" s="7">
        <v>1</v>
      </c>
      <c r="H43" s="1">
        <v>120</v>
      </c>
      <c r="I43" s="1" t="s">
        <v>85</v>
      </c>
      <c r="J43" s="1"/>
      <c r="K43" s="1">
        <v>262.5</v>
      </c>
      <c r="L43" s="1">
        <f t="shared" si="7"/>
        <v>10.40100000000001</v>
      </c>
      <c r="M43" s="1"/>
      <c r="N43" s="1"/>
      <c r="O43" s="1">
        <v>250</v>
      </c>
      <c r="P43" s="1">
        <f t="shared" si="8"/>
        <v>54.580200000000005</v>
      </c>
      <c r="Q43" s="9">
        <f>20*(P43+P44)-O43-O44-F43-F44</f>
        <v>285.85200000000003</v>
      </c>
      <c r="R43" s="9">
        <f>Q43+3*P43</f>
        <v>449.59260000000006</v>
      </c>
      <c r="S43" s="9"/>
      <c r="T43" s="1"/>
      <c r="U43" s="1">
        <f t="shared" si="10"/>
        <v>19.413497935148641</v>
      </c>
      <c r="V43" s="1">
        <f t="shared" si="11"/>
        <v>11.176214084961211</v>
      </c>
      <c r="W43" s="1">
        <v>52.838000000000001</v>
      </c>
      <c r="X43" s="1">
        <v>55.401400000000002</v>
      </c>
      <c r="Y43" s="1">
        <v>58.203000000000003</v>
      </c>
      <c r="Z43" s="1">
        <v>53.310600000000001</v>
      </c>
      <c r="AA43" s="1">
        <v>76.603999999999999</v>
      </c>
      <c r="AB43" s="1">
        <v>51.3414</v>
      </c>
      <c r="AC43" s="1">
        <v>37.457999999999998</v>
      </c>
      <c r="AD43" s="1">
        <v>36.033999999999999</v>
      </c>
      <c r="AE43" s="1">
        <v>45.291800000000002</v>
      </c>
      <c r="AF43" s="1">
        <v>87.608599999999996</v>
      </c>
      <c r="AG43" s="1"/>
      <c r="AH43" s="1">
        <f t="shared" si="12"/>
        <v>449.59260000000006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8" t="s">
        <v>86</v>
      </c>
      <c r="B44" s="19" t="s">
        <v>39</v>
      </c>
      <c r="C44" s="19"/>
      <c r="D44" s="19">
        <v>195.75200000000001</v>
      </c>
      <c r="E44" s="19"/>
      <c r="F44" s="20">
        <v>195.75200000000001</v>
      </c>
      <c r="G44" s="11">
        <v>0</v>
      </c>
      <c r="H44" s="10" t="e">
        <v>#N/A</v>
      </c>
      <c r="I44" s="10" t="s">
        <v>45</v>
      </c>
      <c r="J44" s="10" t="s">
        <v>84</v>
      </c>
      <c r="K44" s="10"/>
      <c r="L44" s="10">
        <f t="shared" si="7"/>
        <v>0</v>
      </c>
      <c r="M44" s="10"/>
      <c r="N44" s="10"/>
      <c r="O44" s="10"/>
      <c r="P44" s="10">
        <f t="shared" si="8"/>
        <v>0</v>
      </c>
      <c r="Q44" s="12"/>
      <c r="R44" s="9">
        <f t="shared" si="9"/>
        <v>0</v>
      </c>
      <c r="S44" s="12"/>
      <c r="T44" s="10"/>
      <c r="U44" s="1" t="e">
        <f t="shared" si="10"/>
        <v>#DIV/0!</v>
      </c>
      <c r="V44" s="10" t="e">
        <f t="shared" si="11"/>
        <v>#DIV/0!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/>
      <c r="AH44" s="1">
        <f t="shared" si="12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43</v>
      </c>
      <c r="B46" s="16" t="s">
        <v>36</v>
      </c>
      <c r="C46" s="16">
        <v>-12</v>
      </c>
      <c r="D46" s="16">
        <v>1814</v>
      </c>
      <c r="E46" s="16">
        <v>306</v>
      </c>
      <c r="F46" s="17">
        <v>500</v>
      </c>
      <c r="G46" s="7">
        <v>0.18</v>
      </c>
      <c r="H46" s="1">
        <v>120</v>
      </c>
      <c r="I46" s="1"/>
      <c r="J46" s="1"/>
      <c r="K46" s="1">
        <v>296</v>
      </c>
      <c r="L46" s="1">
        <f>E46-K46</f>
        <v>10</v>
      </c>
      <c r="M46" s="1"/>
      <c r="N46" s="1"/>
      <c r="O46" s="1">
        <v>1500</v>
      </c>
      <c r="P46" s="1">
        <f t="shared" si="8"/>
        <v>61.2</v>
      </c>
      <c r="Q46" s="9"/>
      <c r="R46" s="9">
        <v>500</v>
      </c>
      <c r="S46" s="9">
        <v>500</v>
      </c>
      <c r="T46" s="1">
        <v>500</v>
      </c>
      <c r="U46" s="1">
        <f t="shared" si="10"/>
        <v>40.849673202614376</v>
      </c>
      <c r="V46" s="1">
        <f t="shared" ref="V46:V48" si="16">(F46+O46)/P46</f>
        <v>32.679738562091501</v>
      </c>
      <c r="W46" s="1">
        <v>2.2000000000000002</v>
      </c>
      <c r="X46" s="1">
        <v>97.6</v>
      </c>
      <c r="Y46" s="1">
        <v>91.6</v>
      </c>
      <c r="Z46" s="1">
        <v>126</v>
      </c>
      <c r="AA46" s="1">
        <v>125</v>
      </c>
      <c r="AB46" s="1">
        <v>126.2</v>
      </c>
      <c r="AC46" s="1">
        <v>100.4</v>
      </c>
      <c r="AD46" s="1">
        <v>90.2</v>
      </c>
      <c r="AE46" s="1">
        <v>119.8</v>
      </c>
      <c r="AF46" s="1">
        <v>111.8</v>
      </c>
      <c r="AG46" s="1">
        <v>2860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8" t="s">
        <v>44</v>
      </c>
      <c r="B47" s="19" t="s">
        <v>36</v>
      </c>
      <c r="C47" s="19">
        <v>92</v>
      </c>
      <c r="D47" s="19">
        <v>96</v>
      </c>
      <c r="E47" s="19">
        <v>188</v>
      </c>
      <c r="F47" s="20"/>
      <c r="G47" s="11">
        <v>0</v>
      </c>
      <c r="H47" s="10" t="e">
        <v>#N/A</v>
      </c>
      <c r="I47" s="10" t="s">
        <v>45</v>
      </c>
      <c r="J47" s="10" t="s">
        <v>43</v>
      </c>
      <c r="K47" s="10">
        <v>186</v>
      </c>
      <c r="L47" s="10">
        <f>E47-K47</f>
        <v>2</v>
      </c>
      <c r="M47" s="10"/>
      <c r="N47" s="10"/>
      <c r="O47" s="10"/>
      <c r="P47" s="10">
        <f t="shared" si="8"/>
        <v>37.6</v>
      </c>
      <c r="Q47" s="12"/>
      <c r="R47" s="12"/>
      <c r="S47" s="12"/>
      <c r="T47" s="10"/>
      <c r="U47" s="1">
        <f t="shared" si="10"/>
        <v>0</v>
      </c>
      <c r="V47" s="10">
        <f t="shared" si="16"/>
        <v>0</v>
      </c>
      <c r="W47" s="10">
        <v>128</v>
      </c>
      <c r="X47" s="10">
        <v>30.6</v>
      </c>
      <c r="Y47" s="10">
        <v>0</v>
      </c>
      <c r="Z47" s="10">
        <v>-2.8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/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46</v>
      </c>
      <c r="B48" s="1" t="s">
        <v>36</v>
      </c>
      <c r="C48" s="1">
        <v>495</v>
      </c>
      <c r="D48" s="1">
        <v>4000</v>
      </c>
      <c r="E48" s="1">
        <v>1541</v>
      </c>
      <c r="F48" s="1">
        <v>1535</v>
      </c>
      <c r="G48" s="7">
        <v>0.18</v>
      </c>
      <c r="H48" s="1">
        <v>120</v>
      </c>
      <c r="I48" s="1"/>
      <c r="J48" s="1"/>
      <c r="K48" s="1">
        <v>1530</v>
      </c>
      <c r="L48" s="1">
        <f>E48-K48</f>
        <v>11</v>
      </c>
      <c r="M48" s="1"/>
      <c r="N48" s="1"/>
      <c r="O48" s="1">
        <v>3600</v>
      </c>
      <c r="P48" s="1">
        <f t="shared" si="8"/>
        <v>308.2</v>
      </c>
      <c r="Q48" s="9">
        <f>20*P48-O48-F48</f>
        <v>1029</v>
      </c>
      <c r="R48" s="9">
        <v>2500</v>
      </c>
      <c r="S48" s="9"/>
      <c r="T48" s="1">
        <v>2500</v>
      </c>
      <c r="U48" s="1">
        <f t="shared" si="10"/>
        <v>24.772874756651525</v>
      </c>
      <c r="V48" s="1">
        <f t="shared" si="16"/>
        <v>16.661258922777417</v>
      </c>
      <c r="W48" s="1">
        <v>378</v>
      </c>
      <c r="X48" s="1">
        <v>374.2</v>
      </c>
      <c r="Y48" s="1">
        <v>246.2</v>
      </c>
      <c r="Z48" s="1">
        <v>341.2</v>
      </c>
      <c r="AA48" s="1">
        <v>362.6</v>
      </c>
      <c r="AB48" s="1">
        <v>343.2</v>
      </c>
      <c r="AC48" s="1">
        <v>258.39999999999998</v>
      </c>
      <c r="AD48" s="1">
        <v>304</v>
      </c>
      <c r="AE48" s="1">
        <v>281.39999999999998</v>
      </c>
      <c r="AF48" s="1">
        <v>456.8</v>
      </c>
      <c r="AG48" s="1">
        <v>2860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</sheetData>
  <autoFilter ref="A3:AH44" xr:uid="{1A902DC5-9D9F-4989-A7BF-3EC8BD198D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2025-06-30T11:02:09Z</dcterms:created>
  <dcterms:modified xsi:type="dcterms:W3CDTF">2025-07-02T11:43:58Z</dcterms:modified>
</cp:coreProperties>
</file>