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D59AB2C8-1ADE-455E-9011-1027A455C7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45" i="1" l="1"/>
  <c r="S44" i="1"/>
  <c r="AI44" i="1" s="1"/>
  <c r="S9" i="1"/>
  <c r="S10" i="1"/>
  <c r="S11" i="1"/>
  <c r="S12" i="1"/>
  <c r="S13" i="1"/>
  <c r="S14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3" i="1"/>
  <c r="S35" i="1"/>
  <c r="S36" i="1"/>
  <c r="S38" i="1"/>
  <c r="S39" i="1"/>
  <c r="S41" i="1"/>
  <c r="V8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5" i="1"/>
  <c r="AI6" i="1"/>
  <c r="V45" i="1"/>
  <c r="V43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6" i="1"/>
  <c r="V44" i="1" l="1"/>
  <c r="Q45" i="1"/>
  <c r="W45" i="1"/>
  <c r="L45" i="1"/>
  <c r="Q44" i="1"/>
  <c r="L44" i="1"/>
  <c r="Q43" i="1"/>
  <c r="W43" i="1" s="1"/>
  <c r="L43" i="1"/>
  <c r="W41" i="1"/>
  <c r="Q41" i="1"/>
  <c r="L41" i="1"/>
  <c r="W40" i="1"/>
  <c r="R40" i="1"/>
  <c r="Q40" i="1"/>
  <c r="L40" i="1"/>
  <c r="W39" i="1"/>
  <c r="Q39" i="1"/>
  <c r="L39" i="1"/>
  <c r="W38" i="1"/>
  <c r="Q38" i="1"/>
  <c r="L38" i="1"/>
  <c r="W37" i="1"/>
  <c r="R37" i="1"/>
  <c r="Q37" i="1"/>
  <c r="L37" i="1"/>
  <c r="W36" i="1"/>
  <c r="R36" i="1"/>
  <c r="Q36" i="1"/>
  <c r="L36" i="1"/>
  <c r="W35" i="1"/>
  <c r="Q35" i="1"/>
  <c r="L35" i="1"/>
  <c r="W34" i="1"/>
  <c r="R34" i="1"/>
  <c r="Q34" i="1"/>
  <c r="L34" i="1"/>
  <c r="W33" i="1"/>
  <c r="Q33" i="1"/>
  <c r="L33" i="1"/>
  <c r="W32" i="1"/>
  <c r="R32" i="1"/>
  <c r="Q32" i="1"/>
  <c r="L32" i="1"/>
  <c r="W31" i="1"/>
  <c r="R31" i="1"/>
  <c r="Q31" i="1"/>
  <c r="L31" i="1"/>
  <c r="W30" i="1"/>
  <c r="R30" i="1"/>
  <c r="Q30" i="1"/>
  <c r="L30" i="1"/>
  <c r="W29" i="1"/>
  <c r="Q29" i="1"/>
  <c r="L29" i="1"/>
  <c r="W28" i="1"/>
  <c r="Q28" i="1"/>
  <c r="L28" i="1"/>
  <c r="W27" i="1"/>
  <c r="Q27" i="1"/>
  <c r="L27" i="1"/>
  <c r="W26" i="1"/>
  <c r="Q26" i="1"/>
  <c r="L26" i="1"/>
  <c r="W25" i="1"/>
  <c r="Q25" i="1"/>
  <c r="L25" i="1"/>
  <c r="W24" i="1"/>
  <c r="Q24" i="1"/>
  <c r="L24" i="1"/>
  <c r="W23" i="1"/>
  <c r="R23" i="1"/>
  <c r="Q23" i="1"/>
  <c r="L23" i="1"/>
  <c r="W22" i="1"/>
  <c r="Q22" i="1"/>
  <c r="L22" i="1"/>
  <c r="W21" i="1"/>
  <c r="Q21" i="1"/>
  <c r="L21" i="1"/>
  <c r="W20" i="1"/>
  <c r="Q20" i="1"/>
  <c r="L20" i="1"/>
  <c r="W19" i="1"/>
  <c r="Q19" i="1"/>
  <c r="L19" i="1"/>
  <c r="W18" i="1"/>
  <c r="R18" i="1"/>
  <c r="Q18" i="1"/>
  <c r="L18" i="1"/>
  <c r="W17" i="1"/>
  <c r="R17" i="1"/>
  <c r="Q17" i="1"/>
  <c r="L17" i="1"/>
  <c r="W16" i="1"/>
  <c r="Q16" i="1"/>
  <c r="L16" i="1"/>
  <c r="W15" i="1"/>
  <c r="R15" i="1"/>
  <c r="Q15" i="1"/>
  <c r="L15" i="1"/>
  <c r="W14" i="1"/>
  <c r="Q14" i="1"/>
  <c r="L14" i="1"/>
  <c r="W13" i="1"/>
  <c r="Q13" i="1"/>
  <c r="L13" i="1"/>
  <c r="W12" i="1"/>
  <c r="Q12" i="1"/>
  <c r="L12" i="1"/>
  <c r="W11" i="1"/>
  <c r="Q11" i="1"/>
  <c r="L11" i="1"/>
  <c r="W10" i="1"/>
  <c r="Q10" i="1"/>
  <c r="L10" i="1"/>
  <c r="W9" i="1"/>
  <c r="Q9" i="1"/>
  <c r="L9" i="1"/>
  <c r="W8" i="1"/>
  <c r="R8" i="1"/>
  <c r="Q8" i="1"/>
  <c r="L8" i="1"/>
  <c r="W7" i="1"/>
  <c r="R7" i="1"/>
  <c r="Q7" i="1"/>
  <c r="L7" i="1"/>
  <c r="W6" i="1"/>
  <c r="R6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K5" i="1"/>
  <c r="F5" i="1"/>
  <c r="E5" i="1"/>
  <c r="W44" i="1" l="1"/>
  <c r="R43" i="1"/>
  <c r="R5" i="1" l="1"/>
  <c r="AI5" i="1"/>
</calcChain>
</file>

<file path=xl/sharedStrings.xml><?xml version="1.0" encoding="utf-8"?>
<sst xmlns="http://schemas.openxmlformats.org/spreadsheetml/2006/main" count="151" uniqueCount="87">
  <si>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</si>
  <si>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</si>
  <si>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</si>
  <si>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</si>
  <si>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</si>
  <si>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</si>
  <si>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</si>
  <si>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</si>
  <si>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</si>
  <si>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</si>
  <si>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</si>
  <si>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</si>
  <si>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</si>
  <si>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</si>
  <si>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</si>
  <si>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</si>
  <si>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</si>
  <si>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</si>
  <si>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</si>
  <si>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</si>
  <si>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</si>
  <si>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</si>
  <si>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</si>
  <si>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</si>
  <si>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</si>
  <si>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</si>
  <si>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</si>
  <si>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</si>
  <si>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</si>
  <si>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</si>
  <si>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</si>
  <si>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</si>
  <si>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</si>
  <si>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</si>
  <si>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</si>
  <si>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</si>
  <si>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</si>
  <si>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</si>
  <si>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</si>
  <si>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</si>
  <si>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</si>
  <si>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</si>
  <si>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</si>
  <si>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</si>
  <si>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</si>
  <si>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</si>
  <si>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</si>
  <si>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</si>
  <si>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</si>
  <si>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</si>
  <si>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</si>
  <si>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</si>
  <si>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</si>
  <si>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</si>
  <si>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</si>
  <si>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</si>
  <si>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 (до 15,07,25)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</si>
  <si>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</si>
  <si>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</si>
  <si>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</si>
  <si>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</si>
  <si>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</si>
  <si>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</si>
  <si>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</si>
  <si>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нужно увеличить продажи!!!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</si>
  <si>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</si>
  <si>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</si>
  <si>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</si>
  <si>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</si>
  <si>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</si>
  <si>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</si>
  <si>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</si>
  <si>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</si>
  <si>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</si>
  <si>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</si>
  <si>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</si>
  <si>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</si>
  <si>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</si>
  <si>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</si>
  <si>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</si>
  <si>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</si>
  <si>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</si>
  <si>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</si>
  <si>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</si>
  <si>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</si>
  <si>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Масло сливочное 72,5 % 180 гр.(10 шт) СЛАВЯНА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</si>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</sst>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2" fontId="1" fillId="4" borderId="0" xfId="1" applyNumberFormat="1" applyFill="1"/>
    <xf numFmtId="164" fontId="1" fillId="4" borderId="0" xfId="1" applyNumberFormat="1" applyFill="1"/>
    <xf numFmtId="164" fontId="1" fillId="5" borderId="1" xfId="1" applyNumberFormat="1" applyFill="1" applyBorder="1"/>
    <xf numFmtId="164" fontId="1" fillId="5" borderId="2" xfId="1" applyNumberFormat="1" applyFill="1" applyBorder="1"/>
    <xf numFmtId="164" fontId="1" fillId="5" borderId="3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0" borderId="7" xfId="1" applyNumberFormat="1" applyBorder="1"/>
    <xf numFmtId="164" fontId="1" fillId="4" borderId="7" xfId="1" applyNumberFormat="1" applyFill="1" applyBorder="1"/>
    <xf numFmtId="164" fontId="1" fillId="5" borderId="7" xfId="1" applyNumberFormat="1" applyFill="1" applyBorder="1"/>
    <xf numFmtId="164" fontId="4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8" sqref="U18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3.140625" customWidth="1"/>
    <col min="35" max="35" width="7" customWidth="1"/>
    <col min="36" max="52" width="8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22" t="s">
        <v>16</v>
      </c>
      <c r="S3" s="22" t="s">
        <v>86</v>
      </c>
      <c r="T3" s="23" t="s">
        <v>17</v>
      </c>
      <c r="U3" s="23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25</v>
      </c>
      <c r="R4" s="2"/>
      <c r="S4" s="2"/>
      <c r="T4" s="2"/>
      <c r="U4" s="2"/>
      <c r="V4" s="2"/>
      <c r="W4" s="2"/>
      <c r="X4" s="2" t="s">
        <v>24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SUM(E6:E497)</f>
        <v>2652.085</v>
      </c>
      <c r="F5" s="6">
        <f>SUM(F6:F497)</f>
        <v>3186.578</v>
      </c>
      <c r="G5" s="3"/>
      <c r="H5" s="2"/>
      <c r="I5" s="2"/>
      <c r="J5" s="2"/>
      <c r="K5" s="6">
        <f t="shared" ref="K5:T5" si="0">SUM(K6:K497)</f>
        <v>2863.2999999999997</v>
      </c>
      <c r="L5" s="6">
        <f t="shared" si="0"/>
        <v>-211.215</v>
      </c>
      <c r="M5" s="6">
        <f t="shared" si="0"/>
        <v>0</v>
      </c>
      <c r="N5" s="6">
        <f t="shared" si="0"/>
        <v>0</v>
      </c>
      <c r="O5" s="6">
        <f t="shared" si="0"/>
        <v>3225.489</v>
      </c>
      <c r="P5" s="6">
        <f t="shared" si="0"/>
        <v>7182.2048000000004</v>
      </c>
      <c r="Q5" s="6">
        <f t="shared" si="0"/>
        <v>530.41700000000003</v>
      </c>
      <c r="R5" s="6">
        <f t="shared" si="0"/>
        <v>1902.2680000000003</v>
      </c>
      <c r="S5" s="6">
        <f>SUM(S6:S41)</f>
        <v>1929.616</v>
      </c>
      <c r="T5" s="6">
        <f t="shared" si="0"/>
        <v>5140</v>
      </c>
      <c r="U5" s="2"/>
      <c r="V5" s="2"/>
      <c r="W5" s="2"/>
      <c r="X5" s="6">
        <f t="shared" ref="X5:AG5" si="1">SUM(X6:X497)</f>
        <v>715.56979999999999</v>
      </c>
      <c r="Y5" s="6">
        <f t="shared" si="1"/>
        <v>393.92160000000001</v>
      </c>
      <c r="Z5" s="6">
        <f t="shared" si="1"/>
        <v>518.31979999999999</v>
      </c>
      <c r="AA5" s="6">
        <f t="shared" si="1"/>
        <v>550.29939999999999</v>
      </c>
      <c r="AB5" s="6">
        <f t="shared" si="1"/>
        <v>586.48559999999998</v>
      </c>
      <c r="AC5" s="6">
        <f t="shared" si="1"/>
        <v>487.18579999999997</v>
      </c>
      <c r="AD5" s="6">
        <f t="shared" si="1"/>
        <v>593.78340000000003</v>
      </c>
      <c r="AE5" s="6">
        <f t="shared" si="1"/>
        <v>520.05560000000003</v>
      </c>
      <c r="AF5" s="6">
        <f t="shared" si="1"/>
        <v>514.99440000000004</v>
      </c>
      <c r="AG5" s="6">
        <f t="shared" si="1"/>
        <v>552.50279999999998</v>
      </c>
      <c r="AH5" s="2"/>
      <c r="AI5" s="6">
        <f>SUM(AI6:AI497)</f>
        <v>816.21600000000001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35</v>
      </c>
      <c r="B6" s="2" t="s">
        <v>36</v>
      </c>
      <c r="C6" s="2">
        <v>22</v>
      </c>
      <c r="D6" s="2">
        <v>1</v>
      </c>
      <c r="E6" s="2">
        <v>22</v>
      </c>
      <c r="F6" s="2"/>
      <c r="G6" s="3">
        <v>0.14000000000000001</v>
      </c>
      <c r="H6" s="2">
        <v>180</v>
      </c>
      <c r="I6" s="2">
        <v>9988421</v>
      </c>
      <c r="J6" s="2"/>
      <c r="K6" s="2">
        <v>22</v>
      </c>
      <c r="L6" s="2">
        <f t="shared" ref="L6:L41" si="2">E6-K6</f>
        <v>0</v>
      </c>
      <c r="M6" s="2"/>
      <c r="N6" s="2"/>
      <c r="O6" s="2">
        <v>0</v>
      </c>
      <c r="P6" s="2">
        <v>15</v>
      </c>
      <c r="Q6" s="2">
        <f>E6/5</f>
        <v>4.4000000000000004</v>
      </c>
      <c r="R6" s="24">
        <f>20*Q6-P6-O6-F6</f>
        <v>73</v>
      </c>
      <c r="S6" s="24">
        <v>80</v>
      </c>
      <c r="T6" s="24">
        <v>100</v>
      </c>
      <c r="U6" s="2"/>
      <c r="V6" s="2">
        <f>(F6+O6+P6+S6)/Q6</f>
        <v>21.59090909090909</v>
      </c>
      <c r="W6" s="2">
        <f>(F6+O6+P6)/Q6</f>
        <v>3.4090909090909101</v>
      </c>
      <c r="X6" s="2">
        <v>1</v>
      </c>
      <c r="Y6" s="2">
        <v>1.2</v>
      </c>
      <c r="Z6" s="2">
        <v>1.4</v>
      </c>
      <c r="AA6" s="2">
        <v>1</v>
      </c>
      <c r="AB6" s="2">
        <v>1</v>
      </c>
      <c r="AC6" s="2">
        <v>2.6</v>
      </c>
      <c r="AD6" s="2">
        <v>3.6</v>
      </c>
      <c r="AE6" s="2">
        <v>1.6</v>
      </c>
      <c r="AF6" s="2">
        <v>2.4</v>
      </c>
      <c r="AG6" s="2">
        <v>2</v>
      </c>
      <c r="AH6" s="2"/>
      <c r="AI6" s="2">
        <f>G6*S6</f>
        <v>11.200000000000001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37</v>
      </c>
      <c r="B7" s="2" t="s">
        <v>36</v>
      </c>
      <c r="C7" s="2">
        <v>68</v>
      </c>
      <c r="D7" s="2">
        <v>11</v>
      </c>
      <c r="E7" s="2">
        <v>42</v>
      </c>
      <c r="F7" s="2">
        <v>26</v>
      </c>
      <c r="G7" s="3">
        <v>0.18</v>
      </c>
      <c r="H7" s="2">
        <v>270</v>
      </c>
      <c r="I7" s="2">
        <v>9988438</v>
      </c>
      <c r="J7" s="2"/>
      <c r="K7" s="2">
        <v>42</v>
      </c>
      <c r="L7" s="2">
        <f t="shared" si="2"/>
        <v>0</v>
      </c>
      <c r="M7" s="2"/>
      <c r="N7" s="2"/>
      <c r="O7" s="2">
        <v>10</v>
      </c>
      <c r="P7" s="2">
        <v>55.8</v>
      </c>
      <c r="Q7" s="2">
        <f t="shared" ref="Q7:Q41" si="3">E7/5</f>
        <v>8.4</v>
      </c>
      <c r="R7" s="24">
        <f t="shared" ref="R7:R8" si="4">20*Q7-P7-O7-F7</f>
        <v>76.2</v>
      </c>
      <c r="S7" s="24">
        <v>120</v>
      </c>
      <c r="T7" s="24">
        <v>120</v>
      </c>
      <c r="U7" s="2"/>
      <c r="V7" s="2">
        <f t="shared" ref="V7:V45" si="5">(F7+O7+P7+S7)/Q7</f>
        <v>25.214285714285715</v>
      </c>
      <c r="W7" s="2">
        <f t="shared" ref="W7:W41" si="6">(F7+O7+P7)/Q7</f>
        <v>10.9285714285714</v>
      </c>
      <c r="X7" s="2">
        <v>5.6</v>
      </c>
      <c r="Y7" s="2">
        <v>5.2</v>
      </c>
      <c r="Z7" s="2">
        <v>7.2</v>
      </c>
      <c r="AA7" s="2">
        <v>7.6</v>
      </c>
      <c r="AB7" s="2">
        <v>4</v>
      </c>
      <c r="AC7" s="2">
        <v>4.5999999999999996</v>
      </c>
      <c r="AD7" s="2">
        <v>7.4</v>
      </c>
      <c r="AE7" s="2">
        <v>6.4</v>
      </c>
      <c r="AF7" s="2">
        <v>4.2</v>
      </c>
      <c r="AG7" s="2">
        <v>3.8</v>
      </c>
      <c r="AH7" s="2"/>
      <c r="AI7" s="2">
        <f t="shared" ref="AI7:AI45" si="7">G7*S7</f>
        <v>21.599999999999998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38</v>
      </c>
      <c r="B8" s="2" t="s">
        <v>36</v>
      </c>
      <c r="C8" s="2">
        <v>32</v>
      </c>
      <c r="D8" s="2">
        <v>38</v>
      </c>
      <c r="E8" s="2">
        <v>48</v>
      </c>
      <c r="F8" s="2">
        <v>6</v>
      </c>
      <c r="G8" s="3">
        <v>0.18</v>
      </c>
      <c r="H8" s="2">
        <v>270</v>
      </c>
      <c r="I8" s="2">
        <v>9988445</v>
      </c>
      <c r="J8" s="2"/>
      <c r="K8" s="2">
        <v>50</v>
      </c>
      <c r="L8" s="2">
        <f t="shared" si="2"/>
        <v>-2</v>
      </c>
      <c r="M8" s="2"/>
      <c r="N8" s="2"/>
      <c r="O8" s="2">
        <v>62</v>
      </c>
      <c r="P8" s="2">
        <v>30.6</v>
      </c>
      <c r="Q8" s="2">
        <f t="shared" si="3"/>
        <v>9.6</v>
      </c>
      <c r="R8" s="24">
        <f t="shared" si="4"/>
        <v>93.4</v>
      </c>
      <c r="S8" s="24">
        <v>120</v>
      </c>
      <c r="T8" s="24">
        <v>120</v>
      </c>
      <c r="U8" s="2"/>
      <c r="V8" s="2">
        <f t="shared" si="5"/>
        <v>22.770833333333332</v>
      </c>
      <c r="W8" s="2">
        <f t="shared" si="6"/>
        <v>10.2708333333333</v>
      </c>
      <c r="X8" s="2">
        <v>5.2</v>
      </c>
      <c r="Y8" s="2">
        <v>6.2</v>
      </c>
      <c r="Z8" s="2">
        <v>5.6</v>
      </c>
      <c r="AA8" s="2">
        <v>5.2</v>
      </c>
      <c r="AB8" s="2">
        <v>3.4</v>
      </c>
      <c r="AC8" s="2">
        <v>3.6</v>
      </c>
      <c r="AD8" s="2">
        <v>7.2</v>
      </c>
      <c r="AE8" s="2">
        <v>6.4</v>
      </c>
      <c r="AF8" s="2">
        <v>4</v>
      </c>
      <c r="AG8" s="2">
        <v>1.8</v>
      </c>
      <c r="AH8" s="2"/>
      <c r="AI8" s="2">
        <f t="shared" si="7"/>
        <v>21.599999999999998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39</v>
      </c>
      <c r="B9" s="2" t="s">
        <v>36</v>
      </c>
      <c r="C9" s="2">
        <v>7</v>
      </c>
      <c r="D9" s="2">
        <v>115</v>
      </c>
      <c r="E9" s="2">
        <v>8</v>
      </c>
      <c r="F9" s="2">
        <v>103</v>
      </c>
      <c r="G9" s="3">
        <v>0.4</v>
      </c>
      <c r="H9" s="2">
        <v>270</v>
      </c>
      <c r="I9" s="2">
        <v>9988452</v>
      </c>
      <c r="J9" s="2"/>
      <c r="K9" s="2">
        <v>12</v>
      </c>
      <c r="L9" s="2">
        <f t="shared" si="2"/>
        <v>-4</v>
      </c>
      <c r="M9" s="2"/>
      <c r="N9" s="2"/>
      <c r="O9" s="2">
        <v>0</v>
      </c>
      <c r="P9" s="2"/>
      <c r="Q9" s="2">
        <f t="shared" si="3"/>
        <v>1.6</v>
      </c>
      <c r="R9" s="24"/>
      <c r="S9" s="24">
        <f t="shared" ref="S9:S45" si="8">R9</f>
        <v>0</v>
      </c>
      <c r="T9" s="24"/>
      <c r="U9" s="2"/>
      <c r="V9" s="2">
        <f t="shared" si="5"/>
        <v>64.375</v>
      </c>
      <c r="W9" s="2">
        <f t="shared" si="6"/>
        <v>64.375</v>
      </c>
      <c r="X9" s="2">
        <v>0</v>
      </c>
      <c r="Y9" s="2">
        <v>2.6</v>
      </c>
      <c r="Z9" s="2">
        <v>7.6</v>
      </c>
      <c r="AA9" s="2">
        <v>2</v>
      </c>
      <c r="AB9" s="2">
        <v>0.4</v>
      </c>
      <c r="AC9" s="2">
        <v>3</v>
      </c>
      <c r="AD9" s="2">
        <v>3</v>
      </c>
      <c r="AE9" s="2">
        <v>4</v>
      </c>
      <c r="AF9" s="2">
        <v>1.8</v>
      </c>
      <c r="AG9" s="2">
        <v>1.6</v>
      </c>
      <c r="AH9" s="2"/>
      <c r="AI9" s="2">
        <f t="shared" si="7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40</v>
      </c>
      <c r="B10" s="2" t="s">
        <v>36</v>
      </c>
      <c r="C10" s="2">
        <v>75</v>
      </c>
      <c r="D10" s="2"/>
      <c r="E10" s="2"/>
      <c r="F10" s="2">
        <v>75</v>
      </c>
      <c r="G10" s="3">
        <v>0.4</v>
      </c>
      <c r="H10" s="2">
        <v>270</v>
      </c>
      <c r="I10" s="2">
        <v>9988476</v>
      </c>
      <c r="J10" s="2"/>
      <c r="K10" s="2"/>
      <c r="L10" s="2">
        <f t="shared" si="2"/>
        <v>0</v>
      </c>
      <c r="M10" s="2"/>
      <c r="N10" s="2"/>
      <c r="O10" s="2">
        <v>0</v>
      </c>
      <c r="P10" s="2"/>
      <c r="Q10" s="2">
        <f t="shared" si="3"/>
        <v>0</v>
      </c>
      <c r="R10" s="24"/>
      <c r="S10" s="24">
        <f t="shared" si="8"/>
        <v>0</v>
      </c>
      <c r="T10" s="24"/>
      <c r="U10" s="2"/>
      <c r="V10" s="2" t="e">
        <f t="shared" si="5"/>
        <v>#DIV/0!</v>
      </c>
      <c r="W10" s="2" t="e">
        <f t="shared" si="6"/>
        <v>#DIV/0!</v>
      </c>
      <c r="X10" s="2">
        <v>0</v>
      </c>
      <c r="Y10" s="2">
        <v>0</v>
      </c>
      <c r="Z10" s="2">
        <v>0.8</v>
      </c>
      <c r="AA10" s="2">
        <v>0.4</v>
      </c>
      <c r="AB10" s="2">
        <v>0.8</v>
      </c>
      <c r="AC10" s="2">
        <v>0.6</v>
      </c>
      <c r="AD10" s="2">
        <v>0</v>
      </c>
      <c r="AE10" s="2">
        <v>0</v>
      </c>
      <c r="AF10" s="2">
        <v>0</v>
      </c>
      <c r="AG10" s="2">
        <v>0.4</v>
      </c>
      <c r="AH10" s="27" t="s">
        <v>41</v>
      </c>
      <c r="AI10" s="2">
        <f t="shared" si="7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42</v>
      </c>
      <c r="B11" s="2" t="s">
        <v>36</v>
      </c>
      <c r="C11" s="2">
        <v>85</v>
      </c>
      <c r="D11" s="2">
        <v>4</v>
      </c>
      <c r="E11" s="2">
        <v>78</v>
      </c>
      <c r="F11" s="2">
        <v>4</v>
      </c>
      <c r="G11" s="3">
        <v>0.18</v>
      </c>
      <c r="H11" s="2">
        <v>150</v>
      </c>
      <c r="I11" s="2">
        <v>5034819</v>
      </c>
      <c r="J11" s="2"/>
      <c r="K11" s="2">
        <v>80</v>
      </c>
      <c r="L11" s="2">
        <f t="shared" si="2"/>
        <v>-2</v>
      </c>
      <c r="M11" s="2"/>
      <c r="N11" s="2"/>
      <c r="O11" s="2">
        <v>0</v>
      </c>
      <c r="P11" s="2">
        <v>336.8</v>
      </c>
      <c r="Q11" s="2">
        <f t="shared" si="3"/>
        <v>15.6</v>
      </c>
      <c r="R11" s="24"/>
      <c r="S11" s="24">
        <f t="shared" si="8"/>
        <v>0</v>
      </c>
      <c r="T11" s="24"/>
      <c r="U11" s="2"/>
      <c r="V11" s="2">
        <f t="shared" si="5"/>
        <v>21.846153846153847</v>
      </c>
      <c r="W11" s="2">
        <f t="shared" si="6"/>
        <v>21.846153846153801</v>
      </c>
      <c r="X11" s="2">
        <v>22.2</v>
      </c>
      <c r="Y11" s="2">
        <v>9</v>
      </c>
      <c r="Z11" s="2">
        <v>10</v>
      </c>
      <c r="AA11" s="2">
        <v>14.2</v>
      </c>
      <c r="AB11" s="2">
        <v>8</v>
      </c>
      <c r="AC11" s="2">
        <v>8.8000000000000007</v>
      </c>
      <c r="AD11" s="2">
        <v>18.399999999999999</v>
      </c>
      <c r="AE11" s="2">
        <v>9.4</v>
      </c>
      <c r="AF11" s="2">
        <v>10.6</v>
      </c>
      <c r="AG11" s="2">
        <v>2.4</v>
      </c>
      <c r="AH11" s="2"/>
      <c r="AI11" s="2">
        <f t="shared" si="7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7" t="s">
        <v>43</v>
      </c>
      <c r="B12" s="8" t="s">
        <v>44</v>
      </c>
      <c r="C12" s="8"/>
      <c r="D12" s="8"/>
      <c r="E12" s="8"/>
      <c r="F12" s="9"/>
      <c r="G12" s="3">
        <v>1</v>
      </c>
      <c r="H12" s="2">
        <v>150</v>
      </c>
      <c r="I12" s="2">
        <v>5041251</v>
      </c>
      <c r="J12" s="2"/>
      <c r="K12" s="2"/>
      <c r="L12" s="2">
        <f t="shared" si="2"/>
        <v>0</v>
      </c>
      <c r="M12" s="2"/>
      <c r="N12" s="2"/>
      <c r="O12" s="2">
        <v>0</v>
      </c>
      <c r="P12" s="2"/>
      <c r="Q12" s="2">
        <f t="shared" si="3"/>
        <v>0</v>
      </c>
      <c r="R12" s="24"/>
      <c r="S12" s="24">
        <f t="shared" si="8"/>
        <v>0</v>
      </c>
      <c r="T12" s="24"/>
      <c r="U12" s="2"/>
      <c r="V12" s="2" t="e">
        <f t="shared" si="5"/>
        <v>#DIV/0!</v>
      </c>
      <c r="W12" s="2" t="e">
        <f t="shared" si="6"/>
        <v>#DIV/0!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/>
      <c r="AI12" s="2">
        <f t="shared" si="7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10" t="s">
        <v>45</v>
      </c>
      <c r="B13" s="11" t="s">
        <v>44</v>
      </c>
      <c r="C13" s="11">
        <v>137.53</v>
      </c>
      <c r="D13" s="11">
        <v>2.6320000000000001</v>
      </c>
      <c r="E13" s="11"/>
      <c r="F13" s="12">
        <v>140.16200000000001</v>
      </c>
      <c r="G13" s="13">
        <v>0</v>
      </c>
      <c r="H13" s="14" t="e">
        <v>#N/A</v>
      </c>
      <c r="I13" s="14" t="s">
        <v>46</v>
      </c>
      <c r="J13" s="14" t="s">
        <v>43</v>
      </c>
      <c r="K13" s="14"/>
      <c r="L13" s="14">
        <f t="shared" si="2"/>
        <v>0</v>
      </c>
      <c r="M13" s="14"/>
      <c r="N13" s="14"/>
      <c r="O13" s="14">
        <v>0</v>
      </c>
      <c r="P13" s="14"/>
      <c r="Q13" s="14">
        <f t="shared" si="3"/>
        <v>0</v>
      </c>
      <c r="R13" s="25"/>
      <c r="S13" s="24">
        <f t="shared" si="8"/>
        <v>0</v>
      </c>
      <c r="T13" s="25"/>
      <c r="U13" s="14"/>
      <c r="V13" s="2" t="e">
        <f t="shared" si="5"/>
        <v>#DIV/0!</v>
      </c>
      <c r="W13" s="14" t="e">
        <f t="shared" si="6"/>
        <v>#DIV/0!</v>
      </c>
      <c r="X13" s="14">
        <v>0.96199999999999997</v>
      </c>
      <c r="Y13" s="14">
        <v>1.026</v>
      </c>
      <c r="Z13" s="14">
        <v>1.5620000000000001</v>
      </c>
      <c r="AA13" s="14">
        <v>0.53600000000000003</v>
      </c>
      <c r="AB13" s="14">
        <v>1.536</v>
      </c>
      <c r="AC13" s="14">
        <v>5.8120000000000003</v>
      </c>
      <c r="AD13" s="14">
        <v>0.46800000000000003</v>
      </c>
      <c r="AE13" s="14">
        <v>0</v>
      </c>
      <c r="AF13" s="14">
        <v>0.97599999999999998</v>
      </c>
      <c r="AG13" s="14">
        <v>0</v>
      </c>
      <c r="AH13" s="27" t="s">
        <v>47</v>
      </c>
      <c r="AI13" s="2">
        <f t="shared" si="7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48</v>
      </c>
      <c r="B14" s="2" t="s">
        <v>36</v>
      </c>
      <c r="C14" s="2">
        <v>69</v>
      </c>
      <c r="D14" s="2">
        <v>1</v>
      </c>
      <c r="E14" s="2">
        <v>61</v>
      </c>
      <c r="F14" s="2"/>
      <c r="G14" s="3">
        <v>0.1</v>
      </c>
      <c r="H14" s="2">
        <v>90</v>
      </c>
      <c r="I14" s="2">
        <v>8444163</v>
      </c>
      <c r="J14" s="2"/>
      <c r="K14" s="2">
        <v>70</v>
      </c>
      <c r="L14" s="2">
        <f t="shared" si="2"/>
        <v>-9</v>
      </c>
      <c r="M14" s="2"/>
      <c r="N14" s="2"/>
      <c r="O14" s="2">
        <v>0</v>
      </c>
      <c r="P14" s="2">
        <v>446</v>
      </c>
      <c r="Q14" s="2">
        <f t="shared" si="3"/>
        <v>12.2</v>
      </c>
      <c r="R14" s="24"/>
      <c r="S14" s="24">
        <f t="shared" si="8"/>
        <v>0</v>
      </c>
      <c r="T14" s="24"/>
      <c r="U14" s="2"/>
      <c r="V14" s="2">
        <f t="shared" si="5"/>
        <v>36.557377049180332</v>
      </c>
      <c r="W14" s="2">
        <f t="shared" si="6"/>
        <v>36.557377049180303</v>
      </c>
      <c r="X14" s="2">
        <v>34.4</v>
      </c>
      <c r="Y14" s="2">
        <v>-1.2</v>
      </c>
      <c r="Z14" s="2">
        <v>0.8</v>
      </c>
      <c r="AA14" s="2">
        <v>9</v>
      </c>
      <c r="AB14" s="2">
        <v>18.600000000000001</v>
      </c>
      <c r="AC14" s="2">
        <v>2.2000000000000002</v>
      </c>
      <c r="AD14" s="2">
        <v>10.8</v>
      </c>
      <c r="AE14" s="2">
        <v>10.6</v>
      </c>
      <c r="AF14" s="2">
        <v>9.8000000000000007</v>
      </c>
      <c r="AG14" s="2">
        <v>5.6</v>
      </c>
      <c r="AH14" s="2"/>
      <c r="AI14" s="2">
        <f t="shared" si="7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49</v>
      </c>
      <c r="B15" s="2" t="s">
        <v>36</v>
      </c>
      <c r="C15" s="2">
        <v>5</v>
      </c>
      <c r="D15" s="2">
        <v>313</v>
      </c>
      <c r="E15" s="2">
        <v>133</v>
      </c>
      <c r="F15" s="2">
        <v>142</v>
      </c>
      <c r="G15" s="3">
        <v>0.18</v>
      </c>
      <c r="H15" s="2">
        <v>150</v>
      </c>
      <c r="I15" s="2">
        <v>5038411</v>
      </c>
      <c r="J15" s="2"/>
      <c r="K15" s="2">
        <v>140</v>
      </c>
      <c r="L15" s="2">
        <f t="shared" si="2"/>
        <v>-7</v>
      </c>
      <c r="M15" s="2"/>
      <c r="N15" s="2"/>
      <c r="O15" s="2">
        <v>50</v>
      </c>
      <c r="P15" s="2"/>
      <c r="Q15" s="2">
        <f t="shared" si="3"/>
        <v>26.6</v>
      </c>
      <c r="R15" s="24">
        <f t="shared" ref="R15:R18" si="9">20*Q15-P15-O15-F15</f>
        <v>340</v>
      </c>
      <c r="S15" s="24">
        <v>450</v>
      </c>
      <c r="T15" s="24">
        <v>500</v>
      </c>
      <c r="U15" s="2"/>
      <c r="V15" s="2">
        <f t="shared" si="5"/>
        <v>24.13533834586466</v>
      </c>
      <c r="W15" s="2">
        <f t="shared" si="6"/>
        <v>7.21804511278195</v>
      </c>
      <c r="X15" s="2">
        <v>13.2</v>
      </c>
      <c r="Y15" s="2">
        <v>15.2</v>
      </c>
      <c r="Z15" s="2">
        <v>34.799999999999997</v>
      </c>
      <c r="AA15" s="2">
        <v>25</v>
      </c>
      <c r="AB15" s="2">
        <v>23.2</v>
      </c>
      <c r="AC15" s="2">
        <v>25.2</v>
      </c>
      <c r="AD15" s="2">
        <v>32</v>
      </c>
      <c r="AE15" s="2">
        <v>22.6</v>
      </c>
      <c r="AF15" s="2">
        <v>25.4</v>
      </c>
      <c r="AG15" s="2">
        <v>26.4</v>
      </c>
      <c r="AH15" s="2"/>
      <c r="AI15" s="2">
        <f t="shared" si="7"/>
        <v>81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50</v>
      </c>
      <c r="B16" s="2" t="s">
        <v>36</v>
      </c>
      <c r="C16" s="2">
        <v>150</v>
      </c>
      <c r="D16" s="2">
        <v>428</v>
      </c>
      <c r="E16" s="2">
        <v>180</v>
      </c>
      <c r="F16" s="2">
        <v>236</v>
      </c>
      <c r="G16" s="3">
        <v>0.18</v>
      </c>
      <c r="H16" s="2">
        <v>150</v>
      </c>
      <c r="I16" s="2">
        <v>5038459</v>
      </c>
      <c r="J16" s="2"/>
      <c r="K16" s="2">
        <v>187</v>
      </c>
      <c r="L16" s="2">
        <f t="shared" si="2"/>
        <v>-7</v>
      </c>
      <c r="M16" s="2"/>
      <c r="N16" s="2"/>
      <c r="O16" s="2">
        <v>50</v>
      </c>
      <c r="P16" s="2">
        <v>623</v>
      </c>
      <c r="Q16" s="2">
        <f t="shared" si="3"/>
        <v>36</v>
      </c>
      <c r="R16" s="24"/>
      <c r="S16" s="24">
        <f t="shared" si="8"/>
        <v>0</v>
      </c>
      <c r="T16" s="24"/>
      <c r="U16" s="2"/>
      <c r="V16" s="2">
        <f t="shared" si="5"/>
        <v>25.25</v>
      </c>
      <c r="W16" s="2">
        <f t="shared" si="6"/>
        <v>25.25</v>
      </c>
      <c r="X16" s="2">
        <v>47</v>
      </c>
      <c r="Y16" s="2">
        <v>2.6</v>
      </c>
      <c r="Z16" s="2">
        <v>36.6</v>
      </c>
      <c r="AA16" s="2">
        <v>28.2</v>
      </c>
      <c r="AB16" s="2">
        <v>28.8</v>
      </c>
      <c r="AC16" s="2">
        <v>26.8</v>
      </c>
      <c r="AD16" s="2">
        <v>28.6</v>
      </c>
      <c r="AE16" s="2">
        <v>20.399999999999999</v>
      </c>
      <c r="AF16" s="2">
        <v>22.8</v>
      </c>
      <c r="AG16" s="2">
        <v>30</v>
      </c>
      <c r="AH16" s="2"/>
      <c r="AI16" s="2">
        <f t="shared" si="7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51</v>
      </c>
      <c r="B17" s="2" t="s">
        <v>36</v>
      </c>
      <c r="C17" s="2">
        <v>12</v>
      </c>
      <c r="D17" s="2">
        <v>132</v>
      </c>
      <c r="E17" s="2">
        <v>85</v>
      </c>
      <c r="F17" s="2">
        <v>48</v>
      </c>
      <c r="G17" s="3">
        <v>0.18</v>
      </c>
      <c r="H17" s="2">
        <v>150</v>
      </c>
      <c r="I17" s="2">
        <v>5038831</v>
      </c>
      <c r="J17" s="2"/>
      <c r="K17" s="2">
        <v>86</v>
      </c>
      <c r="L17" s="2">
        <f t="shared" si="2"/>
        <v>-1</v>
      </c>
      <c r="M17" s="2"/>
      <c r="N17" s="2"/>
      <c r="O17" s="2">
        <v>60</v>
      </c>
      <c r="P17" s="2"/>
      <c r="Q17" s="2">
        <f t="shared" si="3"/>
        <v>17</v>
      </c>
      <c r="R17" s="24">
        <f t="shared" si="9"/>
        <v>232</v>
      </c>
      <c r="S17" s="24">
        <v>300</v>
      </c>
      <c r="T17" s="24">
        <v>300</v>
      </c>
      <c r="U17" s="2"/>
      <c r="V17" s="2">
        <f t="shared" si="5"/>
        <v>24</v>
      </c>
      <c r="W17" s="2">
        <f t="shared" si="6"/>
        <v>6.3529411764705896</v>
      </c>
      <c r="X17" s="2">
        <v>10</v>
      </c>
      <c r="Y17" s="2">
        <v>7</v>
      </c>
      <c r="Z17" s="2">
        <v>15</v>
      </c>
      <c r="AA17" s="2">
        <v>9.6</v>
      </c>
      <c r="AB17" s="2">
        <v>14.2</v>
      </c>
      <c r="AC17" s="2">
        <v>15.4</v>
      </c>
      <c r="AD17" s="2">
        <v>11.2</v>
      </c>
      <c r="AE17" s="2">
        <v>8.4</v>
      </c>
      <c r="AF17" s="2">
        <v>17.2</v>
      </c>
      <c r="AG17" s="2">
        <v>17.2</v>
      </c>
      <c r="AH17" s="2"/>
      <c r="AI17" s="2">
        <f t="shared" si="7"/>
        <v>54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52</v>
      </c>
      <c r="B18" s="2" t="s">
        <v>36</v>
      </c>
      <c r="C18" s="2">
        <v>8</v>
      </c>
      <c r="D18" s="2">
        <v>179</v>
      </c>
      <c r="E18" s="2">
        <v>54</v>
      </c>
      <c r="F18" s="2">
        <v>106</v>
      </c>
      <c r="G18" s="3">
        <v>0.18</v>
      </c>
      <c r="H18" s="2">
        <v>120</v>
      </c>
      <c r="I18" s="2">
        <v>5038855</v>
      </c>
      <c r="J18" s="2"/>
      <c r="K18" s="2">
        <v>56</v>
      </c>
      <c r="L18" s="2">
        <f t="shared" si="2"/>
        <v>-2</v>
      </c>
      <c r="M18" s="2"/>
      <c r="N18" s="2"/>
      <c r="O18" s="2">
        <v>100</v>
      </c>
      <c r="P18" s="2"/>
      <c r="Q18" s="2">
        <f t="shared" si="3"/>
        <v>10.8</v>
      </c>
      <c r="R18" s="24">
        <f t="shared" si="9"/>
        <v>10</v>
      </c>
      <c r="S18" s="24">
        <f t="shared" si="8"/>
        <v>10</v>
      </c>
      <c r="T18" s="24"/>
      <c r="U18" s="2"/>
      <c r="V18" s="2">
        <f t="shared" si="5"/>
        <v>20</v>
      </c>
      <c r="W18" s="2">
        <f t="shared" si="6"/>
        <v>19.074074074074101</v>
      </c>
      <c r="X18" s="2">
        <v>11.4</v>
      </c>
      <c r="Y18" s="2">
        <v>15.2</v>
      </c>
      <c r="Z18" s="2">
        <v>18.8</v>
      </c>
      <c r="AA18" s="2">
        <v>10.6</v>
      </c>
      <c r="AB18" s="2">
        <v>4.2</v>
      </c>
      <c r="AC18" s="2">
        <v>1</v>
      </c>
      <c r="AD18" s="2">
        <v>13.8</v>
      </c>
      <c r="AE18" s="2">
        <v>13.2</v>
      </c>
      <c r="AF18" s="2">
        <v>12.4</v>
      </c>
      <c r="AG18" s="2">
        <v>19</v>
      </c>
      <c r="AH18" s="2"/>
      <c r="AI18" s="2">
        <f t="shared" si="7"/>
        <v>1.7999999999999998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53</v>
      </c>
      <c r="B19" s="2" t="s">
        <v>36</v>
      </c>
      <c r="C19" s="2">
        <v>245</v>
      </c>
      <c r="D19" s="2">
        <v>479</v>
      </c>
      <c r="E19" s="2">
        <v>235</v>
      </c>
      <c r="F19" s="2">
        <v>292</v>
      </c>
      <c r="G19" s="3">
        <v>0.18</v>
      </c>
      <c r="H19" s="2">
        <v>150</v>
      </c>
      <c r="I19" s="2">
        <v>5038435</v>
      </c>
      <c r="J19" s="2"/>
      <c r="K19" s="2">
        <v>245</v>
      </c>
      <c r="L19" s="2">
        <f t="shared" si="2"/>
        <v>-10</v>
      </c>
      <c r="M19" s="2"/>
      <c r="N19" s="2"/>
      <c r="O19" s="2">
        <v>50</v>
      </c>
      <c r="P19" s="2">
        <v>609.4</v>
      </c>
      <c r="Q19" s="2">
        <f t="shared" si="3"/>
        <v>47</v>
      </c>
      <c r="R19" s="24"/>
      <c r="S19" s="24">
        <f t="shared" si="8"/>
        <v>0</v>
      </c>
      <c r="T19" s="24"/>
      <c r="U19" s="2"/>
      <c r="V19" s="2">
        <f t="shared" si="5"/>
        <v>20.24255319148936</v>
      </c>
      <c r="W19" s="2">
        <f t="shared" si="6"/>
        <v>20.242553191489399</v>
      </c>
      <c r="X19" s="2">
        <v>50.8</v>
      </c>
      <c r="Y19" s="2">
        <v>20.399999999999999</v>
      </c>
      <c r="Z19" s="2">
        <v>49.8</v>
      </c>
      <c r="AA19" s="2">
        <v>42</v>
      </c>
      <c r="AB19" s="2">
        <v>42.4</v>
      </c>
      <c r="AC19" s="2">
        <v>40.799999999999997</v>
      </c>
      <c r="AD19" s="2">
        <v>45.4</v>
      </c>
      <c r="AE19" s="2">
        <v>31.4</v>
      </c>
      <c r="AF19" s="2">
        <v>36.4</v>
      </c>
      <c r="AG19" s="2">
        <v>42.2</v>
      </c>
      <c r="AH19" s="2"/>
      <c r="AI19" s="2">
        <f t="shared" si="7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54</v>
      </c>
      <c r="B20" s="2" t="s">
        <v>36</v>
      </c>
      <c r="C20" s="2">
        <v>65</v>
      </c>
      <c r="D20" s="2">
        <v>197</v>
      </c>
      <c r="E20" s="2">
        <v>97</v>
      </c>
      <c r="F20" s="2">
        <v>112</v>
      </c>
      <c r="G20" s="3">
        <v>0.18</v>
      </c>
      <c r="H20" s="2">
        <v>120</v>
      </c>
      <c r="I20" s="2">
        <v>5038398</v>
      </c>
      <c r="J20" s="2"/>
      <c r="K20" s="2">
        <v>98</v>
      </c>
      <c r="L20" s="2">
        <f t="shared" si="2"/>
        <v>-1</v>
      </c>
      <c r="M20" s="2"/>
      <c r="N20" s="2"/>
      <c r="O20" s="2">
        <v>0</v>
      </c>
      <c r="P20" s="2">
        <v>430.6</v>
      </c>
      <c r="Q20" s="2">
        <f t="shared" si="3"/>
        <v>19.399999999999999</v>
      </c>
      <c r="R20" s="24"/>
      <c r="S20" s="24">
        <f t="shared" si="8"/>
        <v>0</v>
      </c>
      <c r="T20" s="24"/>
      <c r="U20" s="2"/>
      <c r="V20" s="2">
        <f t="shared" si="5"/>
        <v>27.969072164948457</v>
      </c>
      <c r="W20" s="2">
        <f t="shared" si="6"/>
        <v>27.9690721649485</v>
      </c>
      <c r="X20" s="2">
        <v>27.2</v>
      </c>
      <c r="Y20" s="2">
        <v>13.6</v>
      </c>
      <c r="Z20" s="2">
        <v>24.4</v>
      </c>
      <c r="AA20" s="2">
        <v>12.8</v>
      </c>
      <c r="AB20" s="2">
        <v>26.2</v>
      </c>
      <c r="AC20" s="2">
        <v>22.6</v>
      </c>
      <c r="AD20" s="2">
        <v>18.600000000000001</v>
      </c>
      <c r="AE20" s="2">
        <v>14.6</v>
      </c>
      <c r="AF20" s="2">
        <v>19</v>
      </c>
      <c r="AG20" s="2">
        <v>20.8</v>
      </c>
      <c r="AH20" s="2"/>
      <c r="AI20" s="2">
        <f t="shared" si="7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7" t="s">
        <v>55</v>
      </c>
      <c r="B21" s="8" t="s">
        <v>44</v>
      </c>
      <c r="C21" s="8">
        <v>21.49</v>
      </c>
      <c r="D21" s="8">
        <v>42.83</v>
      </c>
      <c r="E21" s="8">
        <v>7.06</v>
      </c>
      <c r="F21" s="9">
        <v>35.82</v>
      </c>
      <c r="G21" s="3">
        <v>1</v>
      </c>
      <c r="H21" s="2">
        <v>150</v>
      </c>
      <c r="I21" s="2">
        <v>8785242</v>
      </c>
      <c r="J21" s="2"/>
      <c r="K21" s="2">
        <v>7.5</v>
      </c>
      <c r="L21" s="2">
        <f t="shared" si="2"/>
        <v>-0.44</v>
      </c>
      <c r="M21" s="2"/>
      <c r="N21" s="2"/>
      <c r="O21" s="2">
        <v>0</v>
      </c>
      <c r="P21" s="2">
        <v>64.718400000000003</v>
      </c>
      <c r="Q21" s="2">
        <f t="shared" si="3"/>
        <v>1.4119999999999999</v>
      </c>
      <c r="R21" s="24"/>
      <c r="S21" s="24">
        <f t="shared" si="8"/>
        <v>0</v>
      </c>
      <c r="T21" s="24"/>
      <c r="U21" s="2"/>
      <c r="V21" s="2">
        <f t="shared" si="5"/>
        <v>71.202832861189805</v>
      </c>
      <c r="W21" s="2">
        <f t="shared" si="6"/>
        <v>71.202832861189805</v>
      </c>
      <c r="X21" s="2">
        <v>4.3899999999999997</v>
      </c>
      <c r="Y21" s="2">
        <v>0.94599999999999995</v>
      </c>
      <c r="Z21" s="2">
        <v>2.516</v>
      </c>
      <c r="AA21" s="2">
        <v>4.7539999999999996</v>
      </c>
      <c r="AB21" s="2">
        <v>7.4020000000000001</v>
      </c>
      <c r="AC21" s="2">
        <v>6.5720000000000001</v>
      </c>
      <c r="AD21" s="2">
        <v>4.4219999999999997</v>
      </c>
      <c r="AE21" s="2">
        <v>0.51</v>
      </c>
      <c r="AF21" s="2">
        <v>0.45600000000000002</v>
      </c>
      <c r="AG21" s="2">
        <v>1.42</v>
      </c>
      <c r="AH21" s="27" t="s">
        <v>56</v>
      </c>
      <c r="AI21" s="2">
        <f t="shared" si="7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10" t="s">
        <v>57</v>
      </c>
      <c r="B22" s="11" t="s">
        <v>44</v>
      </c>
      <c r="C22" s="11">
        <v>39.770000000000003</v>
      </c>
      <c r="D22" s="11"/>
      <c r="E22" s="11">
        <v>6.6639999999999997</v>
      </c>
      <c r="F22" s="12">
        <v>33.106000000000002</v>
      </c>
      <c r="G22" s="13">
        <v>0</v>
      </c>
      <c r="H22" s="14" t="e">
        <v>#N/A</v>
      </c>
      <c r="I22" s="14" t="s">
        <v>46</v>
      </c>
      <c r="J22" s="14" t="s">
        <v>55</v>
      </c>
      <c r="K22" s="14">
        <v>5</v>
      </c>
      <c r="L22" s="14">
        <f t="shared" si="2"/>
        <v>1.6639999999999999</v>
      </c>
      <c r="M22" s="14"/>
      <c r="N22" s="14"/>
      <c r="O22" s="14">
        <v>0</v>
      </c>
      <c r="P22" s="14"/>
      <c r="Q22" s="14">
        <f t="shared" si="3"/>
        <v>1.3328</v>
      </c>
      <c r="R22" s="25"/>
      <c r="S22" s="24">
        <f t="shared" si="8"/>
        <v>0</v>
      </c>
      <c r="T22" s="25"/>
      <c r="U22" s="14"/>
      <c r="V22" s="2">
        <f t="shared" si="5"/>
        <v>24.839435774309724</v>
      </c>
      <c r="W22" s="14">
        <f t="shared" si="6"/>
        <v>24.839435774309699</v>
      </c>
      <c r="X22" s="14">
        <v>2.6088</v>
      </c>
      <c r="Y22" s="14">
        <v>1.3284</v>
      </c>
      <c r="Z22" s="14">
        <v>-1.226</v>
      </c>
      <c r="AA22" s="14">
        <v>-1.12E-2</v>
      </c>
      <c r="AB22" s="14">
        <v>1.5748</v>
      </c>
      <c r="AC22" s="14">
        <v>1.2807999999999999</v>
      </c>
      <c r="AD22" s="14">
        <v>0</v>
      </c>
      <c r="AE22" s="14">
        <v>1.0571999999999999</v>
      </c>
      <c r="AF22" s="14">
        <v>0.22900000000000001</v>
      </c>
      <c r="AG22" s="14">
        <v>1.9767999999999999</v>
      </c>
      <c r="AH22" s="14"/>
      <c r="AI22" s="2">
        <f t="shared" si="7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7" t="s">
        <v>58</v>
      </c>
      <c r="B23" s="8" t="s">
        <v>44</v>
      </c>
      <c r="C23" s="8">
        <v>1.44</v>
      </c>
      <c r="D23" s="8"/>
      <c r="E23" s="8"/>
      <c r="F23" s="9"/>
      <c r="G23" s="3">
        <v>1</v>
      </c>
      <c r="H23" s="2">
        <v>150</v>
      </c>
      <c r="I23" s="2">
        <v>8785235</v>
      </c>
      <c r="J23" s="2"/>
      <c r="K23" s="2"/>
      <c r="L23" s="2">
        <f t="shared" si="2"/>
        <v>0</v>
      </c>
      <c r="M23" s="2"/>
      <c r="N23" s="2"/>
      <c r="O23" s="2">
        <v>34.713000000000001</v>
      </c>
      <c r="P23" s="2"/>
      <c r="Q23" s="2">
        <f t="shared" si="3"/>
        <v>0</v>
      </c>
      <c r="R23" s="24">
        <f>20*(Q23+Q24)-P23-O23-P24-O24-F23-F24</f>
        <v>31.616</v>
      </c>
      <c r="S23" s="24">
        <f t="shared" si="8"/>
        <v>31.616</v>
      </c>
      <c r="T23" s="24"/>
      <c r="U23" s="2"/>
      <c r="V23" s="2" t="e">
        <f t="shared" si="5"/>
        <v>#DIV/0!</v>
      </c>
      <c r="W23" s="2" t="e">
        <f t="shared" si="6"/>
        <v>#DIV/0!</v>
      </c>
      <c r="X23" s="2">
        <v>0</v>
      </c>
      <c r="Y23" s="2">
        <v>0.53</v>
      </c>
      <c r="Z23" s="2">
        <v>2.1419999999999999</v>
      </c>
      <c r="AA23" s="2">
        <v>2.8919999999999999</v>
      </c>
      <c r="AB23" s="2">
        <v>3.3</v>
      </c>
      <c r="AC23" s="2">
        <v>6.9059999999999997</v>
      </c>
      <c r="AD23" s="2">
        <v>1.8939999999999999</v>
      </c>
      <c r="AE23" s="2">
        <v>0.442</v>
      </c>
      <c r="AF23" s="2">
        <v>0.217</v>
      </c>
      <c r="AG23" s="2">
        <v>1.034</v>
      </c>
      <c r="AH23" s="2"/>
      <c r="AI23" s="2">
        <f t="shared" si="7"/>
        <v>31.616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10" t="s">
        <v>59</v>
      </c>
      <c r="B24" s="11" t="s">
        <v>44</v>
      </c>
      <c r="C24" s="11">
        <v>41.8</v>
      </c>
      <c r="D24" s="11">
        <v>16.385000000000002</v>
      </c>
      <c r="E24" s="11">
        <v>21.460999999999999</v>
      </c>
      <c r="F24" s="12">
        <v>19.515000000000001</v>
      </c>
      <c r="G24" s="13">
        <v>0</v>
      </c>
      <c r="H24" s="14" t="e">
        <v>#N/A</v>
      </c>
      <c r="I24" s="14" t="s">
        <v>46</v>
      </c>
      <c r="J24" s="14" t="s">
        <v>58</v>
      </c>
      <c r="K24" s="14">
        <v>22</v>
      </c>
      <c r="L24" s="14">
        <f t="shared" si="2"/>
        <v>-0.53900000000000103</v>
      </c>
      <c r="M24" s="14"/>
      <c r="N24" s="14"/>
      <c r="O24" s="14">
        <v>0</v>
      </c>
      <c r="P24" s="14"/>
      <c r="Q24" s="14">
        <f t="shared" si="3"/>
        <v>4.2922000000000002</v>
      </c>
      <c r="R24" s="25"/>
      <c r="S24" s="24">
        <f t="shared" si="8"/>
        <v>0</v>
      </c>
      <c r="T24" s="25"/>
      <c r="U24" s="14"/>
      <c r="V24" s="2">
        <f t="shared" si="5"/>
        <v>4.5466194492334928</v>
      </c>
      <c r="W24" s="14">
        <f t="shared" si="6"/>
        <v>4.5466194492334902</v>
      </c>
      <c r="X24" s="14">
        <v>2.6838000000000002</v>
      </c>
      <c r="Y24" s="14">
        <v>4.0385999999999997</v>
      </c>
      <c r="Z24" s="14">
        <v>0</v>
      </c>
      <c r="AA24" s="14">
        <v>0.70920000000000005</v>
      </c>
      <c r="AB24" s="14">
        <v>2.1764000000000001</v>
      </c>
      <c r="AC24" s="14">
        <v>0.55800000000000005</v>
      </c>
      <c r="AD24" s="14">
        <v>0.45800000000000002</v>
      </c>
      <c r="AE24" s="14">
        <v>0.74880000000000002</v>
      </c>
      <c r="AF24" s="14">
        <v>1.2332000000000001</v>
      </c>
      <c r="AG24" s="14">
        <v>2.0811999999999999</v>
      </c>
      <c r="AH24" s="14"/>
      <c r="AI24" s="2">
        <f t="shared" si="7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15" t="s">
        <v>60</v>
      </c>
      <c r="B25" s="16" t="s">
        <v>44</v>
      </c>
      <c r="C25" s="16"/>
      <c r="D25" s="16"/>
      <c r="E25" s="16"/>
      <c r="F25" s="17"/>
      <c r="G25" s="18">
        <v>1</v>
      </c>
      <c r="H25" s="19">
        <v>120</v>
      </c>
      <c r="I25" s="19">
        <v>8785204</v>
      </c>
      <c r="J25" s="19"/>
      <c r="K25" s="19"/>
      <c r="L25" s="19">
        <f t="shared" si="2"/>
        <v>0</v>
      </c>
      <c r="M25" s="19"/>
      <c r="N25" s="19"/>
      <c r="O25" s="19">
        <v>100</v>
      </c>
      <c r="P25" s="19">
        <v>50</v>
      </c>
      <c r="Q25" s="19">
        <f t="shared" si="3"/>
        <v>0</v>
      </c>
      <c r="R25" s="26"/>
      <c r="S25" s="24">
        <f t="shared" si="8"/>
        <v>0</v>
      </c>
      <c r="T25" s="26"/>
      <c r="U25" s="19"/>
      <c r="V25" s="2" t="e">
        <f t="shared" si="5"/>
        <v>#DIV/0!</v>
      </c>
      <c r="W25" s="19" t="e">
        <f t="shared" si="6"/>
        <v>#DIV/0!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 t="s">
        <v>61</v>
      </c>
      <c r="AI25" s="2">
        <f t="shared" si="7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10" t="s">
        <v>62</v>
      </c>
      <c r="B26" s="11" t="s">
        <v>44</v>
      </c>
      <c r="C26" s="11">
        <v>9.4</v>
      </c>
      <c r="D26" s="11"/>
      <c r="E26" s="11">
        <v>6.14</v>
      </c>
      <c r="F26" s="12"/>
      <c r="G26" s="13">
        <v>0</v>
      </c>
      <c r="H26" s="14" t="e">
        <v>#N/A</v>
      </c>
      <c r="I26" s="14" t="s">
        <v>46</v>
      </c>
      <c r="J26" s="14" t="s">
        <v>60</v>
      </c>
      <c r="K26" s="14">
        <v>7.5</v>
      </c>
      <c r="L26" s="14">
        <f t="shared" si="2"/>
        <v>-1.36</v>
      </c>
      <c r="M26" s="14"/>
      <c r="N26" s="14"/>
      <c r="O26" s="14">
        <v>0</v>
      </c>
      <c r="P26" s="14"/>
      <c r="Q26" s="14">
        <f t="shared" si="3"/>
        <v>1.228</v>
      </c>
      <c r="R26" s="25"/>
      <c r="S26" s="24">
        <f t="shared" si="8"/>
        <v>0</v>
      </c>
      <c r="T26" s="25"/>
      <c r="U26" s="14"/>
      <c r="V26" s="2">
        <f t="shared" si="5"/>
        <v>0</v>
      </c>
      <c r="W26" s="14">
        <f t="shared" si="6"/>
        <v>0</v>
      </c>
      <c r="X26" s="14">
        <v>5.04</v>
      </c>
      <c r="Y26" s="14">
        <v>5.0709999999999997</v>
      </c>
      <c r="Z26" s="14">
        <v>8.4619999999999997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/>
      <c r="AI26" s="2">
        <f t="shared" si="7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7" t="s">
        <v>63</v>
      </c>
      <c r="B27" s="8" t="s">
        <v>44</v>
      </c>
      <c r="C27" s="8">
        <v>29.834</v>
      </c>
      <c r="D27" s="8">
        <v>45.421999999999997</v>
      </c>
      <c r="E27" s="8">
        <v>6.08</v>
      </c>
      <c r="F27" s="9">
        <v>49.676000000000002</v>
      </c>
      <c r="G27" s="3">
        <v>1</v>
      </c>
      <c r="H27" s="2">
        <v>150</v>
      </c>
      <c r="I27" s="2">
        <v>8785259</v>
      </c>
      <c r="J27" s="2"/>
      <c r="K27" s="2">
        <v>7</v>
      </c>
      <c r="L27" s="2">
        <f t="shared" si="2"/>
        <v>-0.92</v>
      </c>
      <c r="M27" s="2"/>
      <c r="N27" s="2"/>
      <c r="O27" s="2">
        <v>0</v>
      </c>
      <c r="P27" s="2"/>
      <c r="Q27" s="2">
        <f t="shared" si="3"/>
        <v>1.216</v>
      </c>
      <c r="R27" s="24"/>
      <c r="S27" s="24">
        <f t="shared" si="8"/>
        <v>0</v>
      </c>
      <c r="T27" s="24"/>
      <c r="U27" s="2"/>
      <c r="V27" s="2">
        <f t="shared" si="5"/>
        <v>40.851973684210527</v>
      </c>
      <c r="W27" s="2">
        <f t="shared" si="6"/>
        <v>40.851973684210499</v>
      </c>
      <c r="X27" s="2">
        <v>0</v>
      </c>
      <c r="Y27" s="2">
        <v>0</v>
      </c>
      <c r="Z27" s="2">
        <v>-0.62560000000000004</v>
      </c>
      <c r="AA27" s="2">
        <v>0.54</v>
      </c>
      <c r="AB27" s="2">
        <v>1.7876000000000001</v>
      </c>
      <c r="AC27" s="2">
        <v>3.4735999999999998</v>
      </c>
      <c r="AD27" s="2">
        <v>0.48199999999999998</v>
      </c>
      <c r="AE27" s="2">
        <v>-0.14000000000000001</v>
      </c>
      <c r="AF27" s="2">
        <v>0</v>
      </c>
      <c r="AG27" s="2">
        <v>1.1736</v>
      </c>
      <c r="AH27" s="27" t="s">
        <v>64</v>
      </c>
      <c r="AI27" s="2">
        <f t="shared" si="7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10" t="s">
        <v>65</v>
      </c>
      <c r="B28" s="11" t="s">
        <v>44</v>
      </c>
      <c r="C28" s="11">
        <v>16.024999999999999</v>
      </c>
      <c r="D28" s="11"/>
      <c r="E28" s="11"/>
      <c r="F28" s="12">
        <v>9.9450000000000003</v>
      </c>
      <c r="G28" s="13">
        <v>0</v>
      </c>
      <c r="H28" s="14">
        <v>180</v>
      </c>
      <c r="I28" s="14" t="s">
        <v>46</v>
      </c>
      <c r="J28" s="14" t="s">
        <v>63</v>
      </c>
      <c r="K28" s="14"/>
      <c r="L28" s="14">
        <f t="shared" si="2"/>
        <v>0</v>
      </c>
      <c r="M28" s="14"/>
      <c r="N28" s="14"/>
      <c r="O28" s="14">
        <v>0</v>
      </c>
      <c r="P28" s="14"/>
      <c r="Q28" s="14">
        <f t="shared" si="3"/>
        <v>0</v>
      </c>
      <c r="R28" s="25"/>
      <c r="S28" s="24">
        <f t="shared" si="8"/>
        <v>0</v>
      </c>
      <c r="T28" s="25"/>
      <c r="U28" s="14"/>
      <c r="V28" s="2" t="e">
        <f t="shared" si="5"/>
        <v>#DIV/0!</v>
      </c>
      <c r="W28" s="14" t="e">
        <f t="shared" si="6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0.78120000000000001</v>
      </c>
      <c r="AD28" s="14">
        <v>1.206</v>
      </c>
      <c r="AE28" s="14">
        <v>1.8835999999999999</v>
      </c>
      <c r="AF28" s="14">
        <v>2.1404000000000001</v>
      </c>
      <c r="AG28" s="14">
        <v>1.8804000000000001</v>
      </c>
      <c r="AH28" s="14"/>
      <c r="AI28" s="2">
        <f t="shared" si="7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66</v>
      </c>
      <c r="B29" s="2" t="s">
        <v>36</v>
      </c>
      <c r="C29" s="2">
        <v>237</v>
      </c>
      <c r="D29" s="2">
        <v>48</v>
      </c>
      <c r="E29" s="2">
        <v>75</v>
      </c>
      <c r="F29" s="2">
        <v>176</v>
      </c>
      <c r="G29" s="3">
        <v>0.1</v>
      </c>
      <c r="H29" s="2">
        <v>60</v>
      </c>
      <c r="I29" s="2">
        <v>8444170</v>
      </c>
      <c r="J29" s="2"/>
      <c r="K29" s="2">
        <v>106</v>
      </c>
      <c r="L29" s="2">
        <f t="shared" si="2"/>
        <v>-31</v>
      </c>
      <c r="M29" s="2"/>
      <c r="N29" s="2"/>
      <c r="O29" s="2">
        <v>0</v>
      </c>
      <c r="P29" s="2">
        <v>111.8</v>
      </c>
      <c r="Q29" s="2">
        <f t="shared" si="3"/>
        <v>15</v>
      </c>
      <c r="R29" s="24"/>
      <c r="S29" s="24">
        <f t="shared" si="8"/>
        <v>0</v>
      </c>
      <c r="T29" s="24"/>
      <c r="U29" s="2"/>
      <c r="V29" s="2">
        <f t="shared" si="5"/>
        <v>19.186666666666667</v>
      </c>
      <c r="W29" s="2">
        <f t="shared" si="6"/>
        <v>19.186666666666699</v>
      </c>
      <c r="X29" s="2">
        <v>21.8</v>
      </c>
      <c r="Y29" s="2">
        <v>-1.6</v>
      </c>
      <c r="Z29" s="2">
        <v>0.2</v>
      </c>
      <c r="AA29" s="2">
        <v>5.4</v>
      </c>
      <c r="AB29" s="2">
        <v>31.8</v>
      </c>
      <c r="AC29" s="2">
        <v>-0.4</v>
      </c>
      <c r="AD29" s="2">
        <v>-0.2</v>
      </c>
      <c r="AE29" s="2">
        <v>16.399999999999999</v>
      </c>
      <c r="AF29" s="2">
        <v>18</v>
      </c>
      <c r="AG29" s="2">
        <v>8.4</v>
      </c>
      <c r="AH29" s="2"/>
      <c r="AI29" s="2">
        <f t="shared" si="7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67</v>
      </c>
      <c r="B30" s="2" t="s">
        <v>44</v>
      </c>
      <c r="C30" s="2">
        <v>104.011</v>
      </c>
      <c r="D30" s="2"/>
      <c r="E30" s="2">
        <v>47.746000000000002</v>
      </c>
      <c r="F30" s="2">
        <v>50.969000000000001</v>
      </c>
      <c r="G30" s="3">
        <v>1</v>
      </c>
      <c r="H30" s="2">
        <v>120</v>
      </c>
      <c r="I30" s="2">
        <v>5522704</v>
      </c>
      <c r="J30" s="2"/>
      <c r="K30" s="2">
        <v>52.5</v>
      </c>
      <c r="L30" s="2">
        <f t="shared" si="2"/>
        <v>-4.7539999999999996</v>
      </c>
      <c r="M30" s="2"/>
      <c r="N30" s="2"/>
      <c r="O30" s="2">
        <v>0</v>
      </c>
      <c r="P30" s="2">
        <v>30.806000000000001</v>
      </c>
      <c r="Q30" s="2">
        <f t="shared" si="3"/>
        <v>9.5492000000000008</v>
      </c>
      <c r="R30" s="24">
        <f t="shared" ref="R30:R36" si="10">20*Q30-P30-O30-F30</f>
        <v>109.209</v>
      </c>
      <c r="S30" s="24">
        <v>150</v>
      </c>
      <c r="T30" s="24">
        <v>150</v>
      </c>
      <c r="U30" s="2"/>
      <c r="V30" s="2">
        <f t="shared" si="5"/>
        <v>24.27166673648054</v>
      </c>
      <c r="W30" s="2">
        <f t="shared" si="6"/>
        <v>8.5635445901227296</v>
      </c>
      <c r="X30" s="2">
        <v>5.6120000000000001</v>
      </c>
      <c r="Y30" s="2">
        <v>5.6050000000000004</v>
      </c>
      <c r="Z30" s="2">
        <v>7.3958000000000004</v>
      </c>
      <c r="AA30" s="2">
        <v>7.2998000000000003</v>
      </c>
      <c r="AB30" s="2">
        <v>5.6769999999999996</v>
      </c>
      <c r="AC30" s="2">
        <v>14.2186</v>
      </c>
      <c r="AD30" s="2">
        <v>9.8851999999999993</v>
      </c>
      <c r="AE30" s="2">
        <v>4.8178000000000001</v>
      </c>
      <c r="AF30" s="2">
        <v>1.6148</v>
      </c>
      <c r="AG30" s="2">
        <v>3.335</v>
      </c>
      <c r="AH30" s="2"/>
      <c r="AI30" s="2">
        <f t="shared" si="7"/>
        <v>150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68</v>
      </c>
      <c r="B31" s="2" t="s">
        <v>36</v>
      </c>
      <c r="C31" s="2">
        <v>18</v>
      </c>
      <c r="D31" s="2">
        <v>33</v>
      </c>
      <c r="E31" s="2">
        <v>18</v>
      </c>
      <c r="F31" s="2">
        <v>16</v>
      </c>
      <c r="G31" s="3">
        <v>0.14000000000000001</v>
      </c>
      <c r="H31" s="2">
        <v>180</v>
      </c>
      <c r="I31" s="2">
        <v>9988391</v>
      </c>
      <c r="J31" s="2"/>
      <c r="K31" s="2">
        <v>18</v>
      </c>
      <c r="L31" s="2">
        <f t="shared" si="2"/>
        <v>0</v>
      </c>
      <c r="M31" s="2"/>
      <c r="N31" s="2"/>
      <c r="O31" s="2">
        <v>0</v>
      </c>
      <c r="P31" s="2">
        <v>32.4</v>
      </c>
      <c r="Q31" s="2">
        <f t="shared" si="3"/>
        <v>3.6</v>
      </c>
      <c r="R31" s="24">
        <f t="shared" si="10"/>
        <v>23.6</v>
      </c>
      <c r="S31" s="24">
        <v>40</v>
      </c>
      <c r="T31" s="24">
        <v>100</v>
      </c>
      <c r="U31" s="2"/>
      <c r="V31" s="2">
        <f t="shared" si="5"/>
        <v>24.555555555555557</v>
      </c>
      <c r="W31" s="2">
        <f t="shared" si="6"/>
        <v>13.4444444444444</v>
      </c>
      <c r="X31" s="2">
        <v>2.8</v>
      </c>
      <c r="Y31" s="2">
        <v>2.6</v>
      </c>
      <c r="Z31" s="2">
        <v>4</v>
      </c>
      <c r="AA31" s="2">
        <v>2.2000000000000002</v>
      </c>
      <c r="AB31" s="2">
        <v>1.2</v>
      </c>
      <c r="AC31" s="2">
        <v>0</v>
      </c>
      <c r="AD31" s="2">
        <v>2.6</v>
      </c>
      <c r="AE31" s="2">
        <v>4.8</v>
      </c>
      <c r="AF31" s="2">
        <v>4.8</v>
      </c>
      <c r="AG31" s="2">
        <v>3.2</v>
      </c>
      <c r="AH31" s="2"/>
      <c r="AI31" s="2">
        <f t="shared" si="7"/>
        <v>5.6000000000000005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69</v>
      </c>
      <c r="B32" s="2" t="s">
        <v>36</v>
      </c>
      <c r="C32" s="2">
        <v>23</v>
      </c>
      <c r="D32" s="2">
        <v>236</v>
      </c>
      <c r="E32" s="2">
        <v>92</v>
      </c>
      <c r="F32" s="2">
        <v>152</v>
      </c>
      <c r="G32" s="3">
        <v>0.18</v>
      </c>
      <c r="H32" s="2">
        <v>270</v>
      </c>
      <c r="I32" s="2">
        <v>9988681</v>
      </c>
      <c r="J32" s="2"/>
      <c r="K32" s="2">
        <v>92</v>
      </c>
      <c r="L32" s="2">
        <f t="shared" si="2"/>
        <v>0</v>
      </c>
      <c r="M32" s="2"/>
      <c r="N32" s="2"/>
      <c r="O32" s="2">
        <v>0</v>
      </c>
      <c r="P32" s="2"/>
      <c r="Q32" s="2">
        <f t="shared" si="3"/>
        <v>18.399999999999999</v>
      </c>
      <c r="R32" s="24">
        <f t="shared" si="10"/>
        <v>216</v>
      </c>
      <c r="S32" s="24">
        <v>290</v>
      </c>
      <c r="T32" s="24">
        <v>300</v>
      </c>
      <c r="U32" s="2"/>
      <c r="V32" s="2">
        <f t="shared" si="5"/>
        <v>24.021739130434785</v>
      </c>
      <c r="W32" s="2">
        <f t="shared" si="6"/>
        <v>8.2608695652173907</v>
      </c>
      <c r="X32" s="2">
        <v>11.8</v>
      </c>
      <c r="Y32" s="2">
        <v>12.6</v>
      </c>
      <c r="Z32" s="2">
        <v>20.8</v>
      </c>
      <c r="AA32" s="2">
        <v>13</v>
      </c>
      <c r="AB32" s="2">
        <v>9.8000000000000007</v>
      </c>
      <c r="AC32" s="2">
        <v>7</v>
      </c>
      <c r="AD32" s="2">
        <v>15</v>
      </c>
      <c r="AE32" s="2">
        <v>15</v>
      </c>
      <c r="AF32" s="2">
        <v>14</v>
      </c>
      <c r="AG32" s="2">
        <v>17.399999999999999</v>
      </c>
      <c r="AH32" s="2"/>
      <c r="AI32" s="2">
        <f t="shared" si="7"/>
        <v>52.199999999999996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70</v>
      </c>
      <c r="B33" s="2" t="s">
        <v>44</v>
      </c>
      <c r="C33" s="2">
        <v>31.26</v>
      </c>
      <c r="D33" s="2">
        <v>114.803</v>
      </c>
      <c r="E33" s="2">
        <v>38.347000000000001</v>
      </c>
      <c r="F33" s="2">
        <v>76.456000000000003</v>
      </c>
      <c r="G33" s="3">
        <v>1</v>
      </c>
      <c r="H33" s="2">
        <v>120</v>
      </c>
      <c r="I33" s="2">
        <v>8785198</v>
      </c>
      <c r="J33" s="2"/>
      <c r="K33" s="2">
        <v>39.6</v>
      </c>
      <c r="L33" s="2">
        <f t="shared" si="2"/>
        <v>-1.2529999999999999</v>
      </c>
      <c r="M33" s="2"/>
      <c r="N33" s="2"/>
      <c r="O33" s="2">
        <v>0</v>
      </c>
      <c r="P33" s="2">
        <v>104.68040000000001</v>
      </c>
      <c r="Q33" s="2">
        <f t="shared" si="3"/>
        <v>7.6694000000000004</v>
      </c>
      <c r="R33" s="24"/>
      <c r="S33" s="24">
        <f t="shared" si="8"/>
        <v>0</v>
      </c>
      <c r="T33" s="24"/>
      <c r="U33" s="2"/>
      <c r="V33" s="2">
        <f t="shared" si="5"/>
        <v>23.618066602341774</v>
      </c>
      <c r="W33" s="2">
        <f t="shared" si="6"/>
        <v>23.618066602341798</v>
      </c>
      <c r="X33" s="2">
        <v>9.4207999999999998</v>
      </c>
      <c r="Y33" s="2">
        <v>8.0820000000000007</v>
      </c>
      <c r="Z33" s="2">
        <v>10.982799999999999</v>
      </c>
      <c r="AA33" s="2">
        <v>7.0452000000000004</v>
      </c>
      <c r="AB33" s="2">
        <v>2.6960000000000002</v>
      </c>
      <c r="AC33" s="2">
        <v>10.356999999999999</v>
      </c>
      <c r="AD33" s="2">
        <v>7.4029999999999996</v>
      </c>
      <c r="AE33" s="2">
        <v>5.2850000000000001</v>
      </c>
      <c r="AF33" s="2">
        <v>8.7523999999999997</v>
      </c>
      <c r="AG33" s="2">
        <v>8.2279999999999998</v>
      </c>
      <c r="AH33" s="2"/>
      <c r="AI33" s="2">
        <f t="shared" si="7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71</v>
      </c>
      <c r="B34" s="2" t="s">
        <v>36</v>
      </c>
      <c r="C34" s="2">
        <v>654</v>
      </c>
      <c r="D34" s="2">
        <v>17</v>
      </c>
      <c r="E34" s="2">
        <v>352</v>
      </c>
      <c r="F34" s="2">
        <v>314</v>
      </c>
      <c r="G34" s="3">
        <v>0.1</v>
      </c>
      <c r="H34" s="2">
        <v>60</v>
      </c>
      <c r="I34" s="2">
        <v>8444187</v>
      </c>
      <c r="J34" s="2"/>
      <c r="K34" s="2">
        <v>358</v>
      </c>
      <c r="L34" s="2">
        <f t="shared" si="2"/>
        <v>-6</v>
      </c>
      <c r="M34" s="2"/>
      <c r="N34" s="2"/>
      <c r="O34" s="2">
        <v>0</v>
      </c>
      <c r="P34" s="2">
        <v>765.8</v>
      </c>
      <c r="Q34" s="2">
        <f t="shared" si="3"/>
        <v>70.400000000000006</v>
      </c>
      <c r="R34" s="24">
        <f>16*Q34-P34-O34-F34</f>
        <v>46.600000000000101</v>
      </c>
      <c r="S34" s="24">
        <v>100</v>
      </c>
      <c r="T34" s="24">
        <v>100</v>
      </c>
      <c r="U34" s="2"/>
      <c r="V34" s="2">
        <f t="shared" si="5"/>
        <v>16.758522727272727</v>
      </c>
      <c r="W34" s="2">
        <f t="shared" si="6"/>
        <v>15.338068181818199</v>
      </c>
      <c r="X34" s="2">
        <v>88.8</v>
      </c>
      <c r="Y34" s="2">
        <v>-0.6</v>
      </c>
      <c r="Z34" s="2">
        <v>5.4</v>
      </c>
      <c r="AA34" s="2">
        <v>57</v>
      </c>
      <c r="AB34" s="2">
        <v>63.6</v>
      </c>
      <c r="AC34" s="2">
        <v>-2</v>
      </c>
      <c r="AD34" s="2">
        <v>42.4</v>
      </c>
      <c r="AE34" s="2">
        <v>45</v>
      </c>
      <c r="AF34" s="2">
        <v>50.6</v>
      </c>
      <c r="AG34" s="2">
        <v>39.6</v>
      </c>
      <c r="AH34" s="2"/>
      <c r="AI34" s="2">
        <f t="shared" si="7"/>
        <v>10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72</v>
      </c>
      <c r="B35" s="2" t="s">
        <v>36</v>
      </c>
      <c r="C35" s="2">
        <v>481</v>
      </c>
      <c r="D35" s="2">
        <v>24</v>
      </c>
      <c r="E35" s="2">
        <v>211</v>
      </c>
      <c r="F35" s="2">
        <v>282</v>
      </c>
      <c r="G35" s="3">
        <v>0.1</v>
      </c>
      <c r="H35" s="2">
        <v>90</v>
      </c>
      <c r="I35" s="2">
        <v>8444194</v>
      </c>
      <c r="J35" s="2"/>
      <c r="K35" s="2">
        <v>222</v>
      </c>
      <c r="L35" s="2">
        <f t="shared" si="2"/>
        <v>-11</v>
      </c>
      <c r="M35" s="2"/>
      <c r="N35" s="2"/>
      <c r="O35" s="2">
        <v>0</v>
      </c>
      <c r="P35" s="2">
        <v>525</v>
      </c>
      <c r="Q35" s="2">
        <f t="shared" si="3"/>
        <v>42.2</v>
      </c>
      <c r="R35" s="24"/>
      <c r="S35" s="24">
        <f t="shared" si="8"/>
        <v>0</v>
      </c>
      <c r="T35" s="24"/>
      <c r="U35" s="2"/>
      <c r="V35" s="2">
        <f t="shared" si="5"/>
        <v>19.123222748815163</v>
      </c>
      <c r="W35" s="2">
        <f t="shared" si="6"/>
        <v>19.123222748815198</v>
      </c>
      <c r="X35" s="2">
        <v>56</v>
      </c>
      <c r="Y35" s="2">
        <v>-1</v>
      </c>
      <c r="Z35" s="2">
        <v>5</v>
      </c>
      <c r="AA35" s="2">
        <v>38</v>
      </c>
      <c r="AB35" s="2">
        <v>41.2</v>
      </c>
      <c r="AC35" s="2">
        <v>-1</v>
      </c>
      <c r="AD35" s="2">
        <v>25</v>
      </c>
      <c r="AE35" s="2">
        <v>28.6</v>
      </c>
      <c r="AF35" s="2">
        <v>27.6</v>
      </c>
      <c r="AG35" s="2">
        <v>28.6</v>
      </c>
      <c r="AH35" s="2"/>
      <c r="AI35" s="2">
        <f t="shared" si="7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73</v>
      </c>
      <c r="B36" s="2" t="s">
        <v>36</v>
      </c>
      <c r="C36" s="2">
        <v>122</v>
      </c>
      <c r="D36" s="2">
        <v>3</v>
      </c>
      <c r="E36" s="2">
        <v>51</v>
      </c>
      <c r="F36" s="2">
        <v>68</v>
      </c>
      <c r="G36" s="3">
        <v>0.2</v>
      </c>
      <c r="H36" s="2">
        <v>120</v>
      </c>
      <c r="I36" s="2" t="s">
        <v>74</v>
      </c>
      <c r="J36" s="2"/>
      <c r="K36" s="2">
        <v>54</v>
      </c>
      <c r="L36" s="2">
        <f t="shared" si="2"/>
        <v>-3</v>
      </c>
      <c r="M36" s="2"/>
      <c r="N36" s="2"/>
      <c r="O36" s="2">
        <v>0</v>
      </c>
      <c r="P36" s="2">
        <v>128</v>
      </c>
      <c r="Q36" s="2">
        <f t="shared" si="3"/>
        <v>10.199999999999999</v>
      </c>
      <c r="R36" s="24">
        <f t="shared" si="10"/>
        <v>8</v>
      </c>
      <c r="S36" s="24">
        <f t="shared" si="8"/>
        <v>8</v>
      </c>
      <c r="T36" s="24"/>
      <c r="U36" s="2"/>
      <c r="V36" s="2">
        <f t="shared" si="5"/>
        <v>20</v>
      </c>
      <c r="W36" s="2">
        <f t="shared" si="6"/>
        <v>19.2156862745098</v>
      </c>
      <c r="X36" s="2">
        <v>10</v>
      </c>
      <c r="Y36" s="2">
        <v>4.5999999999999996</v>
      </c>
      <c r="Z36" s="2">
        <v>6.6</v>
      </c>
      <c r="AA36" s="2">
        <v>12</v>
      </c>
      <c r="AB36" s="2">
        <v>5.2</v>
      </c>
      <c r="AC36" s="2">
        <v>6.4</v>
      </c>
      <c r="AD36" s="2">
        <v>10.4</v>
      </c>
      <c r="AE36" s="2">
        <v>6.8</v>
      </c>
      <c r="AF36" s="2">
        <v>8.6</v>
      </c>
      <c r="AG36" s="2">
        <v>6.4</v>
      </c>
      <c r="AH36" s="2"/>
      <c r="AI36" s="2">
        <f t="shared" si="7"/>
        <v>1.6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7" t="s">
        <v>75</v>
      </c>
      <c r="B37" s="8" t="s">
        <v>44</v>
      </c>
      <c r="C37" s="8">
        <v>-1.232</v>
      </c>
      <c r="D37" s="8">
        <v>1.232</v>
      </c>
      <c r="E37" s="8"/>
      <c r="F37" s="9"/>
      <c r="G37" s="3">
        <v>1</v>
      </c>
      <c r="H37" s="2">
        <v>120</v>
      </c>
      <c r="I37" s="2" t="s">
        <v>76</v>
      </c>
      <c r="J37" s="2"/>
      <c r="K37" s="2"/>
      <c r="L37" s="2">
        <f t="shared" si="2"/>
        <v>0</v>
      </c>
      <c r="M37" s="2"/>
      <c r="N37" s="2"/>
      <c r="O37" s="2">
        <v>108.776</v>
      </c>
      <c r="P37" s="2"/>
      <c r="Q37" s="2">
        <f t="shared" si="3"/>
        <v>0</v>
      </c>
      <c r="R37" s="24">
        <f>20*(Q37+Q38)-P37-O37-P38-O38-F37-F38</f>
        <v>40.918999999999997</v>
      </c>
      <c r="S37" s="24">
        <v>80</v>
      </c>
      <c r="T37" s="24">
        <v>100</v>
      </c>
      <c r="U37" s="2"/>
      <c r="V37" s="2" t="e">
        <f t="shared" si="5"/>
        <v>#DIV/0!</v>
      </c>
      <c r="W37" s="2" t="e">
        <f t="shared" si="6"/>
        <v>#DIV/0!</v>
      </c>
      <c r="X37" s="2">
        <v>0.81599999999999995</v>
      </c>
      <c r="Y37" s="2">
        <v>8.6942000000000004</v>
      </c>
      <c r="Z37" s="2">
        <v>6.9383999999999997</v>
      </c>
      <c r="AA37" s="2">
        <v>4.8259999999999996</v>
      </c>
      <c r="AB37" s="2">
        <v>5.9922000000000004</v>
      </c>
      <c r="AC37" s="2">
        <v>8.2550000000000008</v>
      </c>
      <c r="AD37" s="2">
        <v>3.7989999999999999</v>
      </c>
      <c r="AE37" s="2">
        <v>6.8811999999999998</v>
      </c>
      <c r="AF37" s="2">
        <v>7.1482000000000001</v>
      </c>
      <c r="AG37" s="2">
        <v>4.6130000000000004</v>
      </c>
      <c r="AH37" s="2"/>
      <c r="AI37" s="2">
        <f t="shared" si="7"/>
        <v>80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10" t="s">
        <v>77</v>
      </c>
      <c r="B38" s="11" t="s">
        <v>44</v>
      </c>
      <c r="C38" s="11"/>
      <c r="D38" s="11">
        <v>66.23</v>
      </c>
      <c r="E38" s="11">
        <v>43.185000000000002</v>
      </c>
      <c r="F38" s="12">
        <v>23.045000000000002</v>
      </c>
      <c r="G38" s="13">
        <v>0</v>
      </c>
      <c r="H38" s="14" t="e">
        <v>#N/A</v>
      </c>
      <c r="I38" s="14" t="s">
        <v>46</v>
      </c>
      <c r="J38" s="14" t="s">
        <v>75</v>
      </c>
      <c r="K38" s="14">
        <v>37</v>
      </c>
      <c r="L38" s="14">
        <f t="shared" si="2"/>
        <v>6.1849999999999996</v>
      </c>
      <c r="M38" s="14"/>
      <c r="N38" s="14"/>
      <c r="O38" s="14"/>
      <c r="P38" s="14"/>
      <c r="Q38" s="14">
        <f t="shared" si="3"/>
        <v>8.6370000000000005</v>
      </c>
      <c r="R38" s="25"/>
      <c r="S38" s="24">
        <f t="shared" si="8"/>
        <v>0</v>
      </c>
      <c r="T38" s="25"/>
      <c r="U38" s="14"/>
      <c r="V38" s="2">
        <f t="shared" si="5"/>
        <v>2.6681718189186059</v>
      </c>
      <c r="W38" s="14">
        <f t="shared" si="6"/>
        <v>2.6681718189186099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/>
      <c r="AI38" s="2">
        <f t="shared" si="7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78</v>
      </c>
      <c r="B39" s="2" t="s">
        <v>36</v>
      </c>
      <c r="C39" s="2">
        <v>99</v>
      </c>
      <c r="D39" s="2">
        <v>2</v>
      </c>
      <c r="E39" s="2">
        <v>38</v>
      </c>
      <c r="F39" s="2">
        <v>61</v>
      </c>
      <c r="G39" s="3">
        <v>0.2</v>
      </c>
      <c r="H39" s="2">
        <v>120</v>
      </c>
      <c r="I39" s="2" t="s">
        <v>79</v>
      </c>
      <c r="J39" s="2"/>
      <c r="K39" s="2">
        <v>38</v>
      </c>
      <c r="L39" s="2">
        <f t="shared" si="2"/>
        <v>0</v>
      </c>
      <c r="M39" s="2"/>
      <c r="N39" s="2"/>
      <c r="O39" s="2">
        <v>0</v>
      </c>
      <c r="P39" s="2">
        <v>121.8</v>
      </c>
      <c r="Q39" s="2">
        <f t="shared" si="3"/>
        <v>7.6</v>
      </c>
      <c r="R39" s="24"/>
      <c r="S39" s="24">
        <f t="shared" si="8"/>
        <v>0</v>
      </c>
      <c r="T39" s="24"/>
      <c r="U39" s="2"/>
      <c r="V39" s="2">
        <f t="shared" si="5"/>
        <v>24.05263157894737</v>
      </c>
      <c r="W39" s="2">
        <f t="shared" si="6"/>
        <v>24.052631578947398</v>
      </c>
      <c r="X39" s="2">
        <v>9.6</v>
      </c>
      <c r="Y39" s="2">
        <v>6.4</v>
      </c>
      <c r="Z39" s="2">
        <v>4.2</v>
      </c>
      <c r="AA39" s="2">
        <v>9.6</v>
      </c>
      <c r="AB39" s="2">
        <v>8.4</v>
      </c>
      <c r="AC39" s="2">
        <v>8.4</v>
      </c>
      <c r="AD39" s="2">
        <v>7.6</v>
      </c>
      <c r="AE39" s="2">
        <v>6.2</v>
      </c>
      <c r="AF39" s="2">
        <v>6.6</v>
      </c>
      <c r="AG39" s="2">
        <v>4.4000000000000004</v>
      </c>
      <c r="AH39" s="2"/>
      <c r="AI39" s="2">
        <f t="shared" si="7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7" t="s">
        <v>80</v>
      </c>
      <c r="B40" s="8" t="s">
        <v>44</v>
      </c>
      <c r="C40" s="8">
        <v>-6.6000000000000003E-2</v>
      </c>
      <c r="D40" s="8">
        <v>6.6000000000000003E-2</v>
      </c>
      <c r="E40" s="8">
        <v>-0.89</v>
      </c>
      <c r="F40" s="9"/>
      <c r="G40" s="3">
        <v>1</v>
      </c>
      <c r="H40" s="2">
        <v>120</v>
      </c>
      <c r="I40" s="2" t="s">
        <v>81</v>
      </c>
      <c r="J40" s="2"/>
      <c r="K40" s="2">
        <v>3.5</v>
      </c>
      <c r="L40" s="2">
        <f t="shared" si="2"/>
        <v>-4.3899999999999997</v>
      </c>
      <c r="M40" s="2"/>
      <c r="N40" s="2"/>
      <c r="O40" s="2">
        <v>0</v>
      </c>
      <c r="P40" s="2"/>
      <c r="Q40" s="2">
        <f t="shared" si="3"/>
        <v>-0.17799999999999999</v>
      </c>
      <c r="R40" s="24">
        <f>20*(Q40+Q41)-P40-O40-P41-O41-F40-F41</f>
        <v>50.723999999999997</v>
      </c>
      <c r="S40" s="24">
        <v>150</v>
      </c>
      <c r="T40" s="24">
        <v>250</v>
      </c>
      <c r="U40" s="2"/>
      <c r="V40" s="2">
        <f t="shared" si="5"/>
        <v>-842.69662921348322</v>
      </c>
      <c r="W40" s="2">
        <f t="shared" si="6"/>
        <v>0</v>
      </c>
      <c r="X40" s="2">
        <v>14.836399999999999</v>
      </c>
      <c r="Y40" s="2">
        <v>9.8003999999999998</v>
      </c>
      <c r="Z40" s="2">
        <v>31.572399999999998</v>
      </c>
      <c r="AA40" s="2">
        <v>14.308400000000001</v>
      </c>
      <c r="AB40" s="2">
        <v>19.543600000000001</v>
      </c>
      <c r="AC40" s="2">
        <v>17.5716</v>
      </c>
      <c r="AD40" s="2">
        <v>15.366199999999999</v>
      </c>
      <c r="AE40" s="2">
        <v>12.97</v>
      </c>
      <c r="AF40" s="2">
        <v>9.8274000000000008</v>
      </c>
      <c r="AG40" s="2">
        <v>12.7608</v>
      </c>
      <c r="AH40" s="2"/>
      <c r="AI40" s="2">
        <f t="shared" si="7"/>
        <v>150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0" t="s">
        <v>82</v>
      </c>
      <c r="B41" s="11" t="s">
        <v>44</v>
      </c>
      <c r="C41" s="11"/>
      <c r="D41" s="11">
        <v>312.17599999999999</v>
      </c>
      <c r="E41" s="11">
        <v>73.292000000000002</v>
      </c>
      <c r="F41" s="12">
        <v>238.88399999999999</v>
      </c>
      <c r="G41" s="13">
        <v>0</v>
      </c>
      <c r="H41" s="14" t="e">
        <v>#N/A</v>
      </c>
      <c r="I41" s="14" t="s">
        <v>46</v>
      </c>
      <c r="J41" s="14" t="s">
        <v>80</v>
      </c>
      <c r="K41" s="14">
        <v>72.7</v>
      </c>
      <c r="L41" s="14">
        <f t="shared" si="2"/>
        <v>0.59199999999999897</v>
      </c>
      <c r="M41" s="14"/>
      <c r="N41" s="14"/>
      <c r="O41" s="14"/>
      <c r="P41" s="14"/>
      <c r="Q41" s="14">
        <f t="shared" si="3"/>
        <v>14.6584</v>
      </c>
      <c r="R41" s="25"/>
      <c r="S41" s="24">
        <f t="shared" si="8"/>
        <v>0</v>
      </c>
      <c r="T41" s="25"/>
      <c r="U41" s="14"/>
      <c r="V41" s="2">
        <f t="shared" si="5"/>
        <v>16.296730884680453</v>
      </c>
      <c r="W41" s="14">
        <f t="shared" si="6"/>
        <v>16.2967308846805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/>
      <c r="AI41" s="2">
        <f t="shared" si="7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0"/>
      <c r="B42" s="20"/>
      <c r="C42" s="20"/>
      <c r="D42" s="20"/>
      <c r="E42" s="20"/>
      <c r="F42" s="20"/>
      <c r="G42" s="21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">
        <f t="shared" si="7"/>
        <v>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7" t="s">
        <v>83</v>
      </c>
      <c r="B43" s="8" t="s">
        <v>36</v>
      </c>
      <c r="C43" s="8">
        <v>175</v>
      </c>
      <c r="D43" s="8">
        <v>236</v>
      </c>
      <c r="E43" s="8">
        <v>291</v>
      </c>
      <c r="F43" s="9">
        <v>113</v>
      </c>
      <c r="G43" s="3">
        <v>0.18</v>
      </c>
      <c r="H43" s="2">
        <v>120</v>
      </c>
      <c r="I43" s="2"/>
      <c r="J43" s="2"/>
      <c r="K43" s="2">
        <v>298</v>
      </c>
      <c r="L43" s="2">
        <f>E43-K43</f>
        <v>-7</v>
      </c>
      <c r="M43" s="2"/>
      <c r="N43" s="2"/>
      <c r="O43" s="2">
        <v>300</v>
      </c>
      <c r="P43" s="2">
        <v>200</v>
      </c>
      <c r="Q43" s="2">
        <f t="shared" ref="Q43:Q45" si="11">E43/5</f>
        <v>58.2</v>
      </c>
      <c r="R43" s="24">
        <f>20*(Q43+Q44)-P43-O43-P44-O44-F43-F44</f>
        <v>551</v>
      </c>
      <c r="S43" s="24">
        <v>800</v>
      </c>
      <c r="T43" s="24">
        <v>2000</v>
      </c>
      <c r="U43" s="2"/>
      <c r="V43" s="2">
        <f t="shared" si="5"/>
        <v>24.278350515463917</v>
      </c>
      <c r="W43" s="2">
        <f t="shared" ref="W43:W45" si="12">(F43+O43+P43)/Q43</f>
        <v>10.532646048109966</v>
      </c>
      <c r="X43" s="2">
        <v>24.6</v>
      </c>
      <c r="Y43" s="2">
        <v>-0.2</v>
      </c>
      <c r="Z43" s="2">
        <v>2</v>
      </c>
      <c r="AA43" s="2">
        <v>22.8</v>
      </c>
      <c r="AB43" s="2">
        <v>50.2</v>
      </c>
      <c r="AC43" s="2">
        <v>49.4</v>
      </c>
      <c r="AD43" s="2">
        <v>63.2</v>
      </c>
      <c r="AE43" s="2">
        <v>56.4</v>
      </c>
      <c r="AF43" s="2">
        <v>47.4</v>
      </c>
      <c r="AG43" s="2">
        <v>48.4</v>
      </c>
      <c r="AH43" s="2">
        <v>2860</v>
      </c>
      <c r="AI43" s="2">
        <f t="shared" si="7"/>
        <v>144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10" t="s">
        <v>84</v>
      </c>
      <c r="B44" s="11" t="s">
        <v>36</v>
      </c>
      <c r="C44" s="11">
        <v>216</v>
      </c>
      <c r="D44" s="11"/>
      <c r="E44" s="11"/>
      <c r="F44" s="12"/>
      <c r="G44" s="13">
        <v>0</v>
      </c>
      <c r="H44" s="14" t="e">
        <v>#N/A</v>
      </c>
      <c r="I44" s="14" t="s">
        <v>46</v>
      </c>
      <c r="J44" s="14" t="s">
        <v>83</v>
      </c>
      <c r="K44" s="14">
        <v>8</v>
      </c>
      <c r="L44" s="14">
        <f>E44-K44</f>
        <v>-8</v>
      </c>
      <c r="M44" s="14"/>
      <c r="N44" s="14"/>
      <c r="O44" s="14"/>
      <c r="P44" s="14"/>
      <c r="Q44" s="14">
        <f t="shared" si="11"/>
        <v>0</v>
      </c>
      <c r="R44" s="25"/>
      <c r="S44" s="24">
        <f t="shared" si="8"/>
        <v>0</v>
      </c>
      <c r="T44" s="25"/>
      <c r="U44" s="14"/>
      <c r="V44" s="2" t="e">
        <f t="shared" si="5"/>
        <v>#DIV/0!</v>
      </c>
      <c r="W44" s="14" t="e">
        <f t="shared" si="12"/>
        <v>#DIV/0!</v>
      </c>
      <c r="X44" s="14">
        <v>9</v>
      </c>
      <c r="Y44" s="14">
        <v>20</v>
      </c>
      <c r="Z44" s="14">
        <v>38</v>
      </c>
      <c r="AA44" s="14">
        <v>21.2</v>
      </c>
      <c r="AB44" s="14">
        <v>3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/>
      <c r="AI44" s="2">
        <f t="shared" si="7"/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85</v>
      </c>
      <c r="B45" s="2" t="s">
        <v>36</v>
      </c>
      <c r="C45" s="2">
        <v>419</v>
      </c>
      <c r="D45" s="2">
        <v>37</v>
      </c>
      <c r="E45" s="2">
        <v>232</v>
      </c>
      <c r="F45" s="2">
        <v>177</v>
      </c>
      <c r="G45" s="3">
        <v>0.18</v>
      </c>
      <c r="H45" s="2">
        <v>120</v>
      </c>
      <c r="I45" s="2"/>
      <c r="J45" s="2"/>
      <c r="K45" s="2">
        <v>327</v>
      </c>
      <c r="L45" s="2">
        <f>E45-K45</f>
        <v>-95</v>
      </c>
      <c r="M45" s="2"/>
      <c r="N45" s="2"/>
      <c r="O45" s="2">
        <v>2300</v>
      </c>
      <c r="P45" s="2">
        <v>2500</v>
      </c>
      <c r="Q45" s="2">
        <f t="shared" si="11"/>
        <v>46.4</v>
      </c>
      <c r="R45" s="24"/>
      <c r="S45" s="24">
        <f t="shared" si="8"/>
        <v>0</v>
      </c>
      <c r="T45" s="24">
        <v>1000</v>
      </c>
      <c r="U45" s="2"/>
      <c r="V45" s="2">
        <f t="shared" si="5"/>
        <v>107.26293103448276</v>
      </c>
      <c r="W45" s="2">
        <f t="shared" si="12"/>
        <v>107.26293103448276</v>
      </c>
      <c r="X45" s="2">
        <v>206.8</v>
      </c>
      <c r="Y45" s="2">
        <v>209</v>
      </c>
      <c r="Z45" s="2">
        <v>149.6</v>
      </c>
      <c r="AA45" s="2">
        <v>158.6</v>
      </c>
      <c r="AB45" s="2">
        <v>145.19999999999999</v>
      </c>
      <c r="AC45" s="2">
        <v>186.4</v>
      </c>
      <c r="AD45" s="2">
        <v>182.4</v>
      </c>
      <c r="AE45" s="2">
        <v>157.4</v>
      </c>
      <c r="AF45" s="2">
        <v>138.80000000000001</v>
      </c>
      <c r="AG45" s="2">
        <v>184.4</v>
      </c>
      <c r="AH45" s="2">
        <v>2860</v>
      </c>
      <c r="AI45" s="2">
        <f t="shared" si="7"/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</sheetData>
  <autoFilter ref="A3:AI41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2025-07-07T08:15:00Z</dcterms:created>
  <dcterms:modified xsi:type="dcterms:W3CDTF">2025-07-09T11:12:24Z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6BE1FCE83BFC4450920897F70ACD6411_12</vt:lpwstr>
  </property>
  <property fmtid="{D5CDD505-2E9C-101B-9397-08002B2CF9AE}" pid="3" name="KSOProductBuildVer">
    <vt:lpwstr>1049-12.2.0.21546</vt:lpwstr>
  </property>
</Properties>
</file>