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7,25 Ост КИ филиалы\"/>
    </mc:Choice>
  </mc:AlternateContent>
  <xr:revisionPtr revIDLastSave="0" documentId="13_ncr:1_{3E8DA474-7705-4A33-BD74-4A31C4A6A2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4" i="1" l="1"/>
  <c r="R114" i="1" s="1"/>
  <c r="W114" i="1" s="1"/>
  <c r="L114" i="1"/>
  <c r="M113" i="1"/>
  <c r="R113" i="1" s="1"/>
  <c r="L113" i="1"/>
  <c r="M112" i="1"/>
  <c r="R112" i="1" s="1"/>
  <c r="L112" i="1"/>
  <c r="M111" i="1"/>
  <c r="R111" i="1" s="1"/>
  <c r="AI111" i="1" s="1"/>
  <c r="L111" i="1"/>
  <c r="AI110" i="1"/>
  <c r="M110" i="1"/>
  <c r="R110" i="1" s="1"/>
  <c r="L110" i="1"/>
  <c r="M109" i="1"/>
  <c r="R109" i="1" s="1"/>
  <c r="AI109" i="1" s="1"/>
  <c r="L109" i="1"/>
  <c r="M108" i="1"/>
  <c r="R108" i="1" s="1"/>
  <c r="L108" i="1"/>
  <c r="M107" i="1"/>
  <c r="R107" i="1" s="1"/>
  <c r="W107" i="1" s="1"/>
  <c r="L107" i="1"/>
  <c r="M106" i="1"/>
  <c r="R106" i="1" s="1"/>
  <c r="L106" i="1"/>
  <c r="M105" i="1"/>
  <c r="R105" i="1" s="1"/>
  <c r="L105" i="1"/>
  <c r="M104" i="1"/>
  <c r="R104" i="1" s="1"/>
  <c r="L104" i="1"/>
  <c r="M103" i="1"/>
  <c r="R103" i="1" s="1"/>
  <c r="L103" i="1"/>
  <c r="M102" i="1"/>
  <c r="R102" i="1" s="1"/>
  <c r="AI102" i="1" s="1"/>
  <c r="L102" i="1"/>
  <c r="AI101" i="1"/>
  <c r="M101" i="1"/>
  <c r="R101" i="1" s="1"/>
  <c r="L101" i="1"/>
  <c r="M100" i="1"/>
  <c r="R100" i="1" s="1"/>
  <c r="AI100" i="1" s="1"/>
  <c r="L100" i="1"/>
  <c r="M99" i="1"/>
  <c r="R99" i="1" s="1"/>
  <c r="L99" i="1"/>
  <c r="M98" i="1"/>
  <c r="R98" i="1" s="1"/>
  <c r="AI98" i="1" s="1"/>
  <c r="L98" i="1"/>
  <c r="M97" i="1"/>
  <c r="R97" i="1" s="1"/>
  <c r="AI97" i="1" s="1"/>
  <c r="L97" i="1"/>
  <c r="M96" i="1"/>
  <c r="R96" i="1" s="1"/>
  <c r="W96" i="1" s="1"/>
  <c r="L96" i="1"/>
  <c r="M95" i="1"/>
  <c r="R95" i="1" s="1"/>
  <c r="L95" i="1"/>
  <c r="M94" i="1"/>
  <c r="R94" i="1" s="1"/>
  <c r="L94" i="1"/>
  <c r="M93" i="1"/>
  <c r="R93" i="1" s="1"/>
  <c r="L93" i="1"/>
  <c r="M92" i="1"/>
  <c r="R92" i="1" s="1"/>
  <c r="L92" i="1"/>
  <c r="M91" i="1"/>
  <c r="R91" i="1" s="1"/>
  <c r="S91" i="1" s="1"/>
  <c r="AI91" i="1" s="1"/>
  <c r="L91" i="1"/>
  <c r="M90" i="1"/>
  <c r="R90" i="1" s="1"/>
  <c r="AI90" i="1" s="1"/>
  <c r="L90" i="1"/>
  <c r="AI89" i="1"/>
  <c r="M89" i="1"/>
  <c r="R89" i="1" s="1"/>
  <c r="L89" i="1"/>
  <c r="M88" i="1"/>
  <c r="R88" i="1" s="1"/>
  <c r="L88" i="1"/>
  <c r="M87" i="1"/>
  <c r="R87" i="1" s="1"/>
  <c r="L87" i="1"/>
  <c r="M86" i="1"/>
  <c r="R86" i="1" s="1"/>
  <c r="L86" i="1"/>
  <c r="M85" i="1"/>
  <c r="R85" i="1" s="1"/>
  <c r="S85" i="1" s="1"/>
  <c r="AI85" i="1" s="1"/>
  <c r="L85" i="1"/>
  <c r="M84" i="1"/>
  <c r="R84" i="1" s="1"/>
  <c r="S84" i="1" s="1"/>
  <c r="AI84" i="1" s="1"/>
  <c r="L84" i="1"/>
  <c r="M83" i="1"/>
  <c r="R83" i="1" s="1"/>
  <c r="AI83" i="1" s="1"/>
  <c r="L83" i="1"/>
  <c r="M82" i="1"/>
  <c r="R82" i="1" s="1"/>
  <c r="S82" i="1" s="1"/>
  <c r="AI82" i="1" s="1"/>
  <c r="L82" i="1"/>
  <c r="M81" i="1"/>
  <c r="R81" i="1" s="1"/>
  <c r="S81" i="1" s="1"/>
  <c r="AI81" i="1" s="1"/>
  <c r="L81" i="1"/>
  <c r="AI80" i="1"/>
  <c r="M80" i="1"/>
  <c r="R80" i="1" s="1"/>
  <c r="L80" i="1"/>
  <c r="M79" i="1"/>
  <c r="R79" i="1" s="1"/>
  <c r="S79" i="1" s="1"/>
  <c r="AI79" i="1" s="1"/>
  <c r="L79" i="1"/>
  <c r="M78" i="1"/>
  <c r="R78" i="1" s="1"/>
  <c r="S78" i="1" s="1"/>
  <c r="AI78" i="1" s="1"/>
  <c r="L78" i="1"/>
  <c r="M77" i="1"/>
  <c r="R77" i="1" s="1"/>
  <c r="S77" i="1" s="1"/>
  <c r="AI77" i="1" s="1"/>
  <c r="L77" i="1"/>
  <c r="AI76" i="1"/>
  <c r="M76" i="1"/>
  <c r="R76" i="1" s="1"/>
  <c r="L76" i="1"/>
  <c r="F75" i="1"/>
  <c r="E75" i="1"/>
  <c r="L75" i="1" s="1"/>
  <c r="F74" i="1"/>
  <c r="F5" i="1" s="1"/>
  <c r="E74" i="1"/>
  <c r="L74" i="1" s="1"/>
  <c r="M73" i="1"/>
  <c r="R73" i="1" s="1"/>
  <c r="S73" i="1" s="1"/>
  <c r="AI73" i="1" s="1"/>
  <c r="L73" i="1"/>
  <c r="M72" i="1"/>
  <c r="R72" i="1" s="1"/>
  <c r="L72" i="1"/>
  <c r="M71" i="1"/>
  <c r="R71" i="1" s="1"/>
  <c r="W71" i="1" s="1"/>
  <c r="L71" i="1"/>
  <c r="N70" i="1"/>
  <c r="N5" i="1" s="1"/>
  <c r="F70" i="1"/>
  <c r="E70" i="1"/>
  <c r="M70" i="1" s="1"/>
  <c r="R70" i="1" s="1"/>
  <c r="AI69" i="1"/>
  <c r="M69" i="1"/>
  <c r="R69" i="1" s="1"/>
  <c r="L69" i="1"/>
  <c r="M68" i="1"/>
  <c r="R68" i="1" s="1"/>
  <c r="S68" i="1" s="1"/>
  <c r="AI68" i="1" s="1"/>
  <c r="L68" i="1"/>
  <c r="M67" i="1"/>
  <c r="R67" i="1" s="1"/>
  <c r="L67" i="1"/>
  <c r="M66" i="1"/>
  <c r="R66" i="1" s="1"/>
  <c r="AI66" i="1" s="1"/>
  <c r="L66" i="1"/>
  <c r="M65" i="1"/>
  <c r="R65" i="1" s="1"/>
  <c r="S65" i="1" s="1"/>
  <c r="AI65" i="1" s="1"/>
  <c r="L65" i="1"/>
  <c r="M64" i="1"/>
  <c r="R64" i="1" s="1"/>
  <c r="S64" i="1" s="1"/>
  <c r="AI64" i="1" s="1"/>
  <c r="L64" i="1"/>
  <c r="M63" i="1"/>
  <c r="R63" i="1" s="1"/>
  <c r="L63" i="1"/>
  <c r="M62" i="1"/>
  <c r="R62" i="1" s="1"/>
  <c r="S62" i="1" s="1"/>
  <c r="AI62" i="1" s="1"/>
  <c r="L62" i="1"/>
  <c r="AI61" i="1"/>
  <c r="M61" i="1"/>
  <c r="R61" i="1" s="1"/>
  <c r="L61" i="1"/>
  <c r="M60" i="1"/>
  <c r="R60" i="1" s="1"/>
  <c r="AI60" i="1" s="1"/>
  <c r="L60" i="1"/>
  <c r="M59" i="1"/>
  <c r="R59" i="1" s="1"/>
  <c r="W59" i="1" s="1"/>
  <c r="L59" i="1"/>
  <c r="M58" i="1"/>
  <c r="R58" i="1" s="1"/>
  <c r="S58" i="1" s="1"/>
  <c r="L58" i="1"/>
  <c r="M57" i="1"/>
  <c r="R57" i="1" s="1"/>
  <c r="L57" i="1"/>
  <c r="M56" i="1"/>
  <c r="R56" i="1" s="1"/>
  <c r="L56" i="1"/>
  <c r="M55" i="1"/>
  <c r="R55" i="1" s="1"/>
  <c r="L55" i="1"/>
  <c r="M54" i="1"/>
  <c r="R54" i="1" s="1"/>
  <c r="L54" i="1"/>
  <c r="M53" i="1"/>
  <c r="R53" i="1" s="1"/>
  <c r="L53" i="1"/>
  <c r="M52" i="1"/>
  <c r="R52" i="1" s="1"/>
  <c r="L52" i="1"/>
  <c r="M51" i="1"/>
  <c r="R51" i="1" s="1"/>
  <c r="L51" i="1"/>
  <c r="M50" i="1"/>
  <c r="R50" i="1" s="1"/>
  <c r="L50" i="1"/>
  <c r="M49" i="1"/>
  <c r="R49" i="1" s="1"/>
  <c r="L49" i="1"/>
  <c r="M48" i="1"/>
  <c r="R48" i="1" s="1"/>
  <c r="L48" i="1"/>
  <c r="M47" i="1"/>
  <c r="R47" i="1" s="1"/>
  <c r="L47" i="1"/>
  <c r="M46" i="1"/>
  <c r="R46" i="1" s="1"/>
  <c r="L46" i="1"/>
  <c r="M45" i="1"/>
  <c r="R45" i="1" s="1"/>
  <c r="L45" i="1"/>
  <c r="M44" i="1"/>
  <c r="R44" i="1" s="1"/>
  <c r="L44" i="1"/>
  <c r="M43" i="1"/>
  <c r="R43" i="1" s="1"/>
  <c r="L43" i="1"/>
  <c r="M42" i="1"/>
  <c r="R42" i="1" s="1"/>
  <c r="L42" i="1"/>
  <c r="M41" i="1"/>
  <c r="R41" i="1" s="1"/>
  <c r="L41" i="1"/>
  <c r="M40" i="1"/>
  <c r="R40" i="1" s="1"/>
  <c r="S40" i="1" s="1"/>
  <c r="L40" i="1"/>
  <c r="M39" i="1"/>
  <c r="R39" i="1" s="1"/>
  <c r="L39" i="1"/>
  <c r="M38" i="1"/>
  <c r="R38" i="1" s="1"/>
  <c r="S38" i="1" s="1"/>
  <c r="AI38" i="1" s="1"/>
  <c r="L38" i="1"/>
  <c r="M37" i="1"/>
  <c r="R37" i="1" s="1"/>
  <c r="W37" i="1" s="1"/>
  <c r="L37" i="1"/>
  <c r="M36" i="1"/>
  <c r="R36" i="1" s="1"/>
  <c r="L36" i="1"/>
  <c r="M35" i="1"/>
  <c r="R35" i="1" s="1"/>
  <c r="L35" i="1"/>
  <c r="M34" i="1"/>
  <c r="R34" i="1" s="1"/>
  <c r="L34" i="1"/>
  <c r="M33" i="1"/>
  <c r="R33" i="1" s="1"/>
  <c r="L33" i="1"/>
  <c r="M32" i="1"/>
  <c r="R32" i="1" s="1"/>
  <c r="L32" i="1"/>
  <c r="M31" i="1"/>
  <c r="R31" i="1" s="1"/>
  <c r="AI31" i="1" s="1"/>
  <c r="L31" i="1"/>
  <c r="M30" i="1"/>
  <c r="R30" i="1" s="1"/>
  <c r="L30" i="1"/>
  <c r="M29" i="1"/>
  <c r="R29" i="1" s="1"/>
  <c r="S29" i="1" s="1"/>
  <c r="AI29" i="1" s="1"/>
  <c r="L29" i="1"/>
  <c r="M28" i="1"/>
  <c r="R28" i="1" s="1"/>
  <c r="L28" i="1"/>
  <c r="M27" i="1"/>
  <c r="R27" i="1" s="1"/>
  <c r="AI27" i="1" s="1"/>
  <c r="L27" i="1"/>
  <c r="M26" i="1"/>
  <c r="R26" i="1" s="1"/>
  <c r="S26" i="1" s="1"/>
  <c r="AI26" i="1" s="1"/>
  <c r="L26" i="1"/>
  <c r="M25" i="1"/>
  <c r="R25" i="1" s="1"/>
  <c r="S25" i="1" s="1"/>
  <c r="AI25" i="1" s="1"/>
  <c r="L25" i="1"/>
  <c r="AI24" i="1"/>
  <c r="M24" i="1"/>
  <c r="R24" i="1" s="1"/>
  <c r="L24" i="1"/>
  <c r="M23" i="1"/>
  <c r="R23" i="1" s="1"/>
  <c r="V23" i="1" s="1"/>
  <c r="L23" i="1"/>
  <c r="M22" i="1"/>
  <c r="R22" i="1" s="1"/>
  <c r="L22" i="1"/>
  <c r="M21" i="1"/>
  <c r="R21" i="1" s="1"/>
  <c r="L21" i="1"/>
  <c r="M20" i="1"/>
  <c r="R20" i="1" s="1"/>
  <c r="L20" i="1"/>
  <c r="M19" i="1"/>
  <c r="R19" i="1" s="1"/>
  <c r="S19" i="1" s="1"/>
  <c r="AI19" i="1" s="1"/>
  <c r="L19" i="1"/>
  <c r="M18" i="1"/>
  <c r="R18" i="1" s="1"/>
  <c r="S18" i="1" s="1"/>
  <c r="AI18" i="1" s="1"/>
  <c r="L18" i="1"/>
  <c r="M17" i="1"/>
  <c r="R17" i="1" s="1"/>
  <c r="AI17" i="1" s="1"/>
  <c r="L17" i="1"/>
  <c r="M16" i="1"/>
  <c r="R16" i="1" s="1"/>
  <c r="S16" i="1" s="1"/>
  <c r="AI16" i="1" s="1"/>
  <c r="L16" i="1"/>
  <c r="M15" i="1"/>
  <c r="R15" i="1" s="1"/>
  <c r="S15" i="1" s="1"/>
  <c r="AI15" i="1" s="1"/>
  <c r="L15" i="1"/>
  <c r="M14" i="1"/>
  <c r="R14" i="1" s="1"/>
  <c r="S14" i="1" s="1"/>
  <c r="AI14" i="1" s="1"/>
  <c r="L14" i="1"/>
  <c r="M13" i="1"/>
  <c r="R13" i="1" s="1"/>
  <c r="V13" i="1" s="1"/>
  <c r="L13" i="1"/>
  <c r="M12" i="1"/>
  <c r="R12" i="1" s="1"/>
  <c r="L12" i="1"/>
  <c r="M11" i="1"/>
  <c r="R11" i="1" s="1"/>
  <c r="L11" i="1"/>
  <c r="M10" i="1"/>
  <c r="R10" i="1" s="1"/>
  <c r="L10" i="1"/>
  <c r="M9" i="1"/>
  <c r="R9" i="1" s="1"/>
  <c r="L9" i="1"/>
  <c r="M8" i="1"/>
  <c r="R8" i="1" s="1"/>
  <c r="L8" i="1"/>
  <c r="M7" i="1"/>
  <c r="R7" i="1" s="1"/>
  <c r="L7" i="1"/>
  <c r="M6" i="1"/>
  <c r="R6" i="1" s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K5" i="1"/>
  <c r="S30" i="1" l="1"/>
  <c r="AI30" i="1" s="1"/>
  <c r="S87" i="1"/>
  <c r="AI87" i="1" s="1"/>
  <c r="S28" i="1"/>
  <c r="AI28" i="1" s="1"/>
  <c r="V37" i="1"/>
  <c r="S8" i="1"/>
  <c r="S10" i="1"/>
  <c r="AI10" i="1" s="1"/>
  <c r="AI12" i="1"/>
  <c r="AI22" i="1"/>
  <c r="S39" i="1"/>
  <c r="AI39" i="1" s="1"/>
  <c r="AI40" i="1"/>
  <c r="W43" i="1"/>
  <c r="S43" i="1"/>
  <c r="AI43" i="1" s="1"/>
  <c r="W45" i="1"/>
  <c r="AI45" i="1"/>
  <c r="W47" i="1"/>
  <c r="AI47" i="1"/>
  <c r="W49" i="1"/>
  <c r="S49" i="1"/>
  <c r="AI49" i="1" s="1"/>
  <c r="W51" i="1"/>
  <c r="S51" i="1"/>
  <c r="AI51" i="1" s="1"/>
  <c r="W53" i="1"/>
  <c r="AI53" i="1"/>
  <c r="W55" i="1"/>
  <c r="AI55" i="1"/>
  <c r="W57" i="1"/>
  <c r="AI57" i="1"/>
  <c r="AI88" i="1"/>
  <c r="S92" i="1"/>
  <c r="AI92" i="1" s="1"/>
  <c r="W95" i="1"/>
  <c r="S95" i="1"/>
  <c r="AI95" i="1" s="1"/>
  <c r="W105" i="1"/>
  <c r="S105" i="1"/>
  <c r="AI105" i="1" s="1"/>
  <c r="S9" i="1"/>
  <c r="AI9" i="1" s="1"/>
  <c r="S11" i="1"/>
  <c r="AI11" i="1" s="1"/>
  <c r="S21" i="1"/>
  <c r="AI21" i="1" s="1"/>
  <c r="W32" i="1"/>
  <c r="S32" i="1"/>
  <c r="W33" i="1"/>
  <c r="S33" i="1"/>
  <c r="W34" i="1"/>
  <c r="S34" i="1"/>
  <c r="W35" i="1"/>
  <c r="S35" i="1"/>
  <c r="W36" i="1"/>
  <c r="S36" i="1"/>
  <c r="S41" i="1"/>
  <c r="AI41" i="1" s="1"/>
  <c r="W44" i="1"/>
  <c r="AI44" i="1"/>
  <c r="W46" i="1"/>
  <c r="S46" i="1"/>
  <c r="AI46" i="1" s="1"/>
  <c r="W48" i="1"/>
  <c r="S48" i="1"/>
  <c r="AI48" i="1" s="1"/>
  <c r="W50" i="1"/>
  <c r="AI50" i="1"/>
  <c r="W52" i="1"/>
  <c r="S52" i="1"/>
  <c r="AI52" i="1" s="1"/>
  <c r="W54" i="1"/>
  <c r="AI54" i="1"/>
  <c r="W56" i="1"/>
  <c r="S56" i="1"/>
  <c r="AI56" i="1" s="1"/>
  <c r="W58" i="1"/>
  <c r="AI58" i="1"/>
  <c r="S63" i="1"/>
  <c r="AI63" i="1" s="1"/>
  <c r="S67" i="1"/>
  <c r="AI67" i="1" s="1"/>
  <c r="AI70" i="1"/>
  <c r="W94" i="1"/>
  <c r="S94" i="1"/>
  <c r="AI94" i="1" s="1"/>
  <c r="V99" i="1"/>
  <c r="AI99" i="1"/>
  <c r="V103" i="1"/>
  <c r="AI103" i="1"/>
  <c r="W106" i="1"/>
  <c r="S106" i="1"/>
  <c r="AI106" i="1" s="1"/>
  <c r="E5" i="1"/>
  <c r="V70" i="1"/>
  <c r="V71" i="1"/>
  <c r="V94" i="1"/>
  <c r="V95" i="1"/>
  <c r="V96" i="1"/>
  <c r="V105" i="1"/>
  <c r="V106" i="1"/>
  <c r="V107" i="1"/>
  <c r="V38" i="1"/>
  <c r="W38" i="1"/>
  <c r="V42" i="1"/>
  <c r="W42" i="1"/>
  <c r="V61" i="1"/>
  <c r="W61" i="1"/>
  <c r="V65" i="1"/>
  <c r="W65" i="1"/>
  <c r="V69" i="1"/>
  <c r="W69" i="1"/>
  <c r="V72" i="1"/>
  <c r="W72" i="1"/>
  <c r="V90" i="1"/>
  <c r="W90" i="1"/>
  <c r="V97" i="1"/>
  <c r="W97" i="1"/>
  <c r="V101" i="1"/>
  <c r="W101" i="1"/>
  <c r="V108" i="1"/>
  <c r="W108" i="1"/>
  <c r="M74" i="1"/>
  <c r="R74" i="1" s="1"/>
  <c r="W74" i="1" s="1"/>
  <c r="M75" i="1"/>
  <c r="R75" i="1" s="1"/>
  <c r="W40" i="1"/>
  <c r="W63" i="1"/>
  <c r="W67" i="1"/>
  <c r="W88" i="1"/>
  <c r="W92" i="1"/>
  <c r="W99" i="1"/>
  <c r="W103" i="1"/>
  <c r="V114" i="1"/>
  <c r="W7" i="1"/>
  <c r="V7" i="1"/>
  <c r="W15" i="1"/>
  <c r="V15" i="1"/>
  <c r="W17" i="1"/>
  <c r="V17" i="1"/>
  <c r="W19" i="1"/>
  <c r="V19" i="1"/>
  <c r="W24" i="1"/>
  <c r="V24" i="1"/>
  <c r="W26" i="1"/>
  <c r="V26" i="1"/>
  <c r="W28" i="1"/>
  <c r="W30" i="1"/>
  <c r="W14" i="1"/>
  <c r="V14" i="1"/>
  <c r="W16" i="1"/>
  <c r="V16" i="1"/>
  <c r="W18" i="1"/>
  <c r="V18" i="1"/>
  <c r="W20" i="1"/>
  <c r="V20" i="1"/>
  <c r="W25" i="1"/>
  <c r="V25" i="1"/>
  <c r="W27" i="1"/>
  <c r="V27" i="1"/>
  <c r="W29" i="1"/>
  <c r="V29" i="1"/>
  <c r="W31" i="1"/>
  <c r="V31" i="1"/>
  <c r="W6" i="1"/>
  <c r="W8" i="1"/>
  <c r="W9" i="1"/>
  <c r="W10" i="1"/>
  <c r="W11" i="1"/>
  <c r="W12" i="1"/>
  <c r="W13" i="1"/>
  <c r="W21" i="1"/>
  <c r="W22" i="1"/>
  <c r="W23" i="1"/>
  <c r="V60" i="1"/>
  <c r="W60" i="1"/>
  <c r="V64" i="1"/>
  <c r="W64" i="1"/>
  <c r="V68" i="1"/>
  <c r="W68" i="1"/>
  <c r="W77" i="1"/>
  <c r="V77" i="1"/>
  <c r="W79" i="1"/>
  <c r="V79" i="1"/>
  <c r="W81" i="1"/>
  <c r="V81" i="1"/>
  <c r="W83" i="1"/>
  <c r="V83" i="1"/>
  <c r="W85" i="1"/>
  <c r="V85" i="1"/>
  <c r="W87" i="1"/>
  <c r="V91" i="1"/>
  <c r="W91" i="1"/>
  <c r="V98" i="1"/>
  <c r="W98" i="1"/>
  <c r="V102" i="1"/>
  <c r="W102" i="1"/>
  <c r="W109" i="1"/>
  <c r="V109" i="1"/>
  <c r="W111" i="1"/>
  <c r="V111" i="1"/>
  <c r="V113" i="1"/>
  <c r="W113" i="1"/>
  <c r="W39" i="1"/>
  <c r="W41" i="1"/>
  <c r="V45" i="1"/>
  <c r="V47" i="1"/>
  <c r="V53" i="1"/>
  <c r="V55" i="1"/>
  <c r="V57" i="1"/>
  <c r="V59" i="1"/>
  <c r="V62" i="1"/>
  <c r="W62" i="1"/>
  <c r="V66" i="1"/>
  <c r="W66" i="1"/>
  <c r="L70" i="1"/>
  <c r="L5" i="1" s="1"/>
  <c r="W73" i="1"/>
  <c r="V73" i="1"/>
  <c r="W76" i="1"/>
  <c r="V76" i="1"/>
  <c r="W78" i="1"/>
  <c r="V78" i="1"/>
  <c r="W80" i="1"/>
  <c r="V80" i="1"/>
  <c r="W82" i="1"/>
  <c r="V82" i="1"/>
  <c r="W84" i="1"/>
  <c r="V84" i="1"/>
  <c r="W86" i="1"/>
  <c r="V86" i="1"/>
  <c r="V89" i="1"/>
  <c r="W89" i="1"/>
  <c r="V93" i="1"/>
  <c r="W93" i="1"/>
  <c r="V100" i="1"/>
  <c r="W100" i="1"/>
  <c r="V104" i="1"/>
  <c r="W104" i="1"/>
  <c r="W110" i="1"/>
  <c r="V110" i="1"/>
  <c r="W112" i="1"/>
  <c r="V112" i="1"/>
  <c r="W70" i="1"/>
  <c r="V87" i="1" l="1"/>
  <c r="V30" i="1"/>
  <c r="V28" i="1"/>
  <c r="V43" i="1"/>
  <c r="V51" i="1"/>
  <c r="V49" i="1"/>
  <c r="R5" i="1"/>
  <c r="AI75" i="1"/>
  <c r="AI36" i="1"/>
  <c r="V36" i="1"/>
  <c r="AI35" i="1"/>
  <c r="V35" i="1"/>
  <c r="AI34" i="1"/>
  <c r="V34" i="1"/>
  <c r="AI33" i="1"/>
  <c r="V33" i="1"/>
  <c r="AI32" i="1"/>
  <c r="V32" i="1"/>
  <c r="AI8" i="1"/>
  <c r="W75" i="1"/>
  <c r="V58" i="1"/>
  <c r="V56" i="1"/>
  <c r="V54" i="1"/>
  <c r="V52" i="1"/>
  <c r="V50" i="1"/>
  <c r="V48" i="1"/>
  <c r="V46" i="1"/>
  <c r="V44" i="1"/>
  <c r="M5" i="1"/>
  <c r="S74" i="1"/>
  <c r="AI74" i="1" s="1"/>
  <c r="V67" i="1"/>
  <c r="V63" i="1"/>
  <c r="V41" i="1"/>
  <c r="V21" i="1"/>
  <c r="V11" i="1"/>
  <c r="V9" i="1"/>
  <c r="V92" i="1"/>
  <c r="V88" i="1"/>
  <c r="V40" i="1"/>
  <c r="V39" i="1"/>
  <c r="V22" i="1"/>
  <c r="V12" i="1"/>
  <c r="V10" i="1"/>
  <c r="V8" i="1"/>
  <c r="S5" i="1" l="1"/>
  <c r="V75" i="1"/>
  <c r="V74" i="1"/>
  <c r="AI5" i="1"/>
</calcChain>
</file>

<file path=xl/sharedStrings.xml><?xml version="1.0" encoding="utf-8"?>
<sst xmlns="http://schemas.openxmlformats.org/spreadsheetml/2006/main" count="400" uniqueCount="169">
  <si>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</si>
  <si>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</si>
  <si>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</si>
  <si>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</si>
  <si>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</si>
  <si>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</si>
  <si>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</si>
  <si>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</si>
  <si>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</si>
  <si>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</si>
  <si>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</si>
  <si>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</si>
  <si>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</si>
  <si>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</si>
  <si>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</si>
  <si>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</si>
  <si>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</si>
  <si>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</si>
  <si>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</si>
  <si>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</si>
  <si>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</si>
  <si>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</si>
  <si>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</si>
  <si>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</si>
  <si>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05,07,(1)</t>
  </si>
  <si>
    <t>05,07,(2)</t>
  </si>
  <si>
    <t>07,07,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</si>
  <si>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</si>
  <si>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</si>
  <si>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</si>
  <si>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</si>
  <si>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</si>
  <si>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</si>
  <si>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</si>
  <si>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</si>
  <si>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</si>
  <si>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</si>
  <si>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</si>
  <si>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</si>
  <si>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</si>
  <si>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</si>
  <si>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</si>
  <si>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</si>
  <si>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</si>
  <si>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</si>
  <si>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</si>
  <si>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</si>
  <si>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</si>
  <si>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</si>
  <si>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</si>
  <si>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</si>
  <si>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</si>
  <si>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</si>
  <si>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</si>
  <si>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</si>
  <si>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</si>
  <si>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</si>
  <si>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</si>
  <si>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</si>
  <si>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</si>
  <si>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</si>
  <si>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</si>
  <si>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</si>
  <si>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</si>
  <si>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</si>
  <si>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</si>
  <si>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</si>
  <si>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</si>
  <si>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</si>
  <si>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</si>
  <si>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</si>
  <si>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</si>
  <si>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</si>
  <si>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</si>
  <si>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</si>
  <si>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</si>
  <si>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</si>
  <si>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</si>
  <si>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</si>
  <si>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</si>
  <si>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</si>
  <si>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</si>
  <si>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</si>
  <si>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</si>
  <si>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</si>
  <si>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</si>
  <si>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</si>
  <si>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</si>
  <si>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</si>
  <si>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</si>
  <si>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</si>
  <si>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</si>
  <si>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</si>
  <si>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</si>
  <si>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</si>
  <si>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</si>
  <si>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</si>
  <si>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</si>
  <si>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</si>
  <si>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</si>
  <si>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</si>
  <si>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</si>
  <si>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</si>
  <si>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</si>
  <si>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</si>
  <si>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</si>
  <si>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</si>
  <si>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</si>
  <si>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</si>
  <si>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</si>
  <si>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</si>
  <si>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</si>
  <si>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</si>
  <si>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</si>
  <si>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</si>
  <si>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</si>
  <si>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</si>
  <si>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</si>
  <si>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</si>
  <si>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</si>
  <si>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</si>
  <si>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</si>
  <si>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</si>
  <si>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</si>
  <si>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</si>
  <si>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</si>
  <si>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</si>
  <si>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</si>
  <si>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</si>
  <si>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</si>
  <si>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</si>
  <si>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</si>
  <si>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</si>
  <si>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</si>
  <si>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</si>
  <si>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</si>
  <si>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</si>
  <si>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</si>
  <si>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</si>
  <si>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</si>
  <si>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</si>
  <si>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</si>
  <si>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</si>
  <si>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</si>
  <si>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</si>
  <si>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</si>
  <si>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</si>
  <si>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</si>
  <si>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</si>
  <si>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</si>
  <si>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</si>
  <si>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</si>
  <si>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</si>
  <si>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</si>
  <si>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</si>
  <si>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</si>
  <si>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</si>
  <si>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</si>
  <si>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</si>
  <si>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</si>
  <si>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</si>
  <si>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</si>
  <si>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</si>
  <si>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</si>
  <si>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вместо 2675 / завод не отгружает</t>
  </si>
  <si>
    <t>завод не отгружает</t>
  </si>
  <si>
    <t>нужно увеличить продажи!!!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</si>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</sst>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1.28515625" customWidth="1"/>
    <col min="35" max="35" width="7" customWidth="1"/>
    <col min="36" max="48" width="8" customWidth="1"/>
  </cols>
  <sheetData>
    <row r="1" spans="1:48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spans="1:48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/>
      <c r="V4" s="9"/>
      <c r="W4" s="9"/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 t="s">
        <v>37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x14ac:dyDescent="0.25">
      <c r="A5" s="9"/>
      <c r="B5" s="9"/>
      <c r="C5" s="9"/>
      <c r="D5" s="9"/>
      <c r="E5" s="3">
        <f>SUM(E6:E498)</f>
        <v>23878.665000000001</v>
      </c>
      <c r="F5" s="3">
        <f>SUM(F6:F498)</f>
        <v>15213.986999999999</v>
      </c>
      <c r="G5" s="7"/>
      <c r="H5" s="9"/>
      <c r="I5" s="9"/>
      <c r="J5" s="9"/>
      <c r="K5" s="3">
        <f t="shared" ref="K5:T5" si="0">SUM(K6:K498)</f>
        <v>14147.499999999998</v>
      </c>
      <c r="L5" s="3">
        <f t="shared" si="0"/>
        <v>9731.1650000000009</v>
      </c>
      <c r="M5" s="3">
        <f t="shared" si="0"/>
        <v>14317.387000000002</v>
      </c>
      <c r="N5" s="3">
        <f t="shared" si="0"/>
        <v>9561.2779999999984</v>
      </c>
      <c r="O5" s="3">
        <f t="shared" si="0"/>
        <v>8403</v>
      </c>
      <c r="P5" s="3">
        <f t="shared" si="0"/>
        <v>6765</v>
      </c>
      <c r="Q5" s="3">
        <f t="shared" si="0"/>
        <v>1160</v>
      </c>
      <c r="R5" s="3">
        <f t="shared" si="0"/>
        <v>2863.4773999999998</v>
      </c>
      <c r="S5" s="3">
        <f t="shared" si="0"/>
        <v>10594.0712</v>
      </c>
      <c r="T5" s="3">
        <f t="shared" si="0"/>
        <v>0</v>
      </c>
      <c r="U5" s="9"/>
      <c r="V5" s="9"/>
      <c r="W5" s="9"/>
      <c r="X5" s="3">
        <f t="shared" ref="X5:AG5" si="1">SUM(X6:X498)</f>
        <v>2836.5573999999997</v>
      </c>
      <c r="Y5" s="3">
        <f t="shared" si="1"/>
        <v>2590.6045999999997</v>
      </c>
      <c r="Z5" s="3">
        <f t="shared" si="1"/>
        <v>3202.9773999999998</v>
      </c>
      <c r="AA5" s="3">
        <f t="shared" si="1"/>
        <v>2120.4314000000013</v>
      </c>
      <c r="AB5" s="3">
        <f t="shared" si="1"/>
        <v>2457.4071999999996</v>
      </c>
      <c r="AC5" s="3">
        <f t="shared" si="1"/>
        <v>2837.5541999999996</v>
      </c>
      <c r="AD5" s="3">
        <f t="shared" si="1"/>
        <v>2581.6357999999991</v>
      </c>
      <c r="AE5" s="3">
        <f t="shared" si="1"/>
        <v>2228.1734000000006</v>
      </c>
      <c r="AF5" s="3">
        <f t="shared" si="1"/>
        <v>2442.2290000000007</v>
      </c>
      <c r="AG5" s="3">
        <f t="shared" si="1"/>
        <v>1739.4174000000003</v>
      </c>
      <c r="AH5" s="9"/>
      <c r="AI5" s="3">
        <f>SUM(AI6:AI498)</f>
        <v>6488.8932000000032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48" x14ac:dyDescent="0.25">
      <c r="A6" s="11" t="s">
        <v>38</v>
      </c>
      <c r="B6" s="11" t="s">
        <v>39</v>
      </c>
      <c r="C6" s="11"/>
      <c r="D6" s="11">
        <v>11.462999999999999</v>
      </c>
      <c r="E6" s="11">
        <v>11.462999999999999</v>
      </c>
      <c r="F6" s="11"/>
      <c r="G6" s="12">
        <v>0</v>
      </c>
      <c r="H6" s="11" t="e">
        <v>#N/A</v>
      </c>
      <c r="I6" s="11" t="s">
        <v>40</v>
      </c>
      <c r="J6" s="11"/>
      <c r="K6" s="11"/>
      <c r="L6" s="11">
        <f t="shared" ref="L6:L37" si="2">E6-K6</f>
        <v>11.462999999999999</v>
      </c>
      <c r="M6" s="11">
        <f t="shared" ref="M6:M37" si="3">E6-N6</f>
        <v>0</v>
      </c>
      <c r="N6" s="11">
        <v>11.462999999999999</v>
      </c>
      <c r="O6" s="11"/>
      <c r="P6" s="11"/>
      <c r="Q6" s="11"/>
      <c r="R6" s="11">
        <f t="shared" ref="R6:R37" si="4">M6/5</f>
        <v>0</v>
      </c>
      <c r="S6" s="13"/>
      <c r="T6" s="13"/>
      <c r="U6" s="11"/>
      <c r="V6" s="11" t="e">
        <f t="shared" ref="V6:V37" si="5">(F6+O6+P6+Q6+S6)/R6</f>
        <v>#DIV/0!</v>
      </c>
      <c r="W6" s="11" t="e">
        <f t="shared" ref="W6:W37" si="6">(F6+O6+P6+Q6)/R6</f>
        <v>#DIV/0!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/>
      <c r="AI6" s="11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48" x14ac:dyDescent="0.25">
      <c r="A7" s="11" t="s">
        <v>41</v>
      </c>
      <c r="B7" s="11" t="s">
        <v>39</v>
      </c>
      <c r="C7" s="11"/>
      <c r="D7" s="11">
        <v>52.012</v>
      </c>
      <c r="E7" s="11">
        <v>52.012</v>
      </c>
      <c r="F7" s="11"/>
      <c r="G7" s="12">
        <v>0</v>
      </c>
      <c r="H7" s="11" t="e">
        <v>#N/A</v>
      </c>
      <c r="I7" s="11" t="s">
        <v>40</v>
      </c>
      <c r="J7" s="11"/>
      <c r="K7" s="11"/>
      <c r="L7" s="11">
        <f t="shared" si="2"/>
        <v>52.012</v>
      </c>
      <c r="M7" s="11">
        <f t="shared" si="3"/>
        <v>0</v>
      </c>
      <c r="N7" s="11">
        <v>52.012</v>
      </c>
      <c r="O7" s="11">
        <v>0</v>
      </c>
      <c r="P7" s="11"/>
      <c r="Q7" s="11"/>
      <c r="R7" s="11">
        <f t="shared" si="4"/>
        <v>0</v>
      </c>
      <c r="S7" s="13"/>
      <c r="T7" s="13"/>
      <c r="U7" s="11"/>
      <c r="V7" s="11" t="e">
        <f t="shared" si="5"/>
        <v>#DIV/0!</v>
      </c>
      <c r="W7" s="11" t="e">
        <f t="shared" si="6"/>
        <v>#DIV/0!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/>
      <c r="AI7" s="11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48" x14ac:dyDescent="0.25">
      <c r="A8" s="9" t="s">
        <v>42</v>
      </c>
      <c r="B8" s="9" t="s">
        <v>43</v>
      </c>
      <c r="C8" s="9">
        <v>277</v>
      </c>
      <c r="D8" s="9">
        <v>497</v>
      </c>
      <c r="E8" s="9">
        <v>332</v>
      </c>
      <c r="F8" s="9">
        <v>436</v>
      </c>
      <c r="G8" s="7">
        <v>0.4</v>
      </c>
      <c r="H8" s="9">
        <v>60</v>
      </c>
      <c r="I8" s="9" t="s">
        <v>44</v>
      </c>
      <c r="J8" s="9"/>
      <c r="K8" s="9">
        <v>232</v>
      </c>
      <c r="L8" s="9">
        <f t="shared" si="2"/>
        <v>100</v>
      </c>
      <c r="M8" s="9">
        <f t="shared" si="3"/>
        <v>236</v>
      </c>
      <c r="N8" s="9">
        <v>96</v>
      </c>
      <c r="O8" s="9">
        <v>60</v>
      </c>
      <c r="P8" s="9"/>
      <c r="Q8" s="9">
        <v>80</v>
      </c>
      <c r="R8" s="9">
        <f t="shared" si="4"/>
        <v>47.2</v>
      </c>
      <c r="S8" s="4">
        <f>14*R8-Q8-P8-O8-F8</f>
        <v>84.800000000000068</v>
      </c>
      <c r="T8" s="4"/>
      <c r="U8" s="9"/>
      <c r="V8" s="9">
        <f t="shared" si="5"/>
        <v>14</v>
      </c>
      <c r="W8" s="9">
        <f t="shared" si="6"/>
        <v>12.203389830508474</v>
      </c>
      <c r="X8" s="9">
        <v>46.8</v>
      </c>
      <c r="Y8" s="9">
        <v>58.6</v>
      </c>
      <c r="Z8" s="9">
        <v>56.2</v>
      </c>
      <c r="AA8" s="9">
        <v>15.6</v>
      </c>
      <c r="AB8" s="9">
        <v>33.6</v>
      </c>
      <c r="AC8" s="9">
        <v>66.8</v>
      </c>
      <c r="AD8" s="9">
        <v>23.6</v>
      </c>
      <c r="AE8" s="9">
        <v>41.8</v>
      </c>
      <c r="AF8" s="9">
        <v>41.6</v>
      </c>
      <c r="AG8" s="9">
        <v>14.4</v>
      </c>
      <c r="AH8" s="9"/>
      <c r="AI8" s="9">
        <f>G8*S8</f>
        <v>33.92000000000003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48" x14ac:dyDescent="0.25">
      <c r="A9" s="9" t="s">
        <v>45</v>
      </c>
      <c r="B9" s="9" t="s">
        <v>39</v>
      </c>
      <c r="C9" s="9">
        <v>33.991999999999997</v>
      </c>
      <c r="D9" s="9">
        <v>102.32899999999999</v>
      </c>
      <c r="E9" s="9">
        <v>73.566000000000003</v>
      </c>
      <c r="F9" s="9">
        <v>57.826000000000001</v>
      </c>
      <c r="G9" s="7">
        <v>1</v>
      </c>
      <c r="H9" s="9">
        <v>120</v>
      </c>
      <c r="I9" s="9" t="s">
        <v>44</v>
      </c>
      <c r="J9" s="9"/>
      <c r="K9" s="9">
        <v>25</v>
      </c>
      <c r="L9" s="9">
        <f t="shared" si="2"/>
        <v>48.566000000000003</v>
      </c>
      <c r="M9" s="9">
        <f t="shared" si="3"/>
        <v>22.275000000000006</v>
      </c>
      <c r="N9" s="9">
        <v>51.290999999999997</v>
      </c>
      <c r="O9" s="9">
        <v>0</v>
      </c>
      <c r="P9" s="9"/>
      <c r="Q9" s="9"/>
      <c r="R9" s="9">
        <f t="shared" si="4"/>
        <v>4.455000000000001</v>
      </c>
      <c r="S9" s="4">
        <f t="shared" ref="S9:S12" si="7">14*R9-Q9-P9-O9-F9</f>
        <v>4.5440000000000111</v>
      </c>
      <c r="T9" s="4"/>
      <c r="U9" s="9"/>
      <c r="V9" s="9">
        <f t="shared" si="5"/>
        <v>14</v>
      </c>
      <c r="W9" s="9">
        <f t="shared" si="6"/>
        <v>12.980022446689111</v>
      </c>
      <c r="X9" s="9">
        <v>4.3512000000000004</v>
      </c>
      <c r="Y9" s="9">
        <v>3.8014000000000001</v>
      </c>
      <c r="Z9" s="9">
        <v>5.4866000000000001</v>
      </c>
      <c r="AA9" s="9">
        <v>2.0973999999999999</v>
      </c>
      <c r="AB9" s="9">
        <v>3.1841999999999979</v>
      </c>
      <c r="AC9" s="9">
        <v>2.5592000000000001</v>
      </c>
      <c r="AD9" s="9">
        <v>4.6882000000000001</v>
      </c>
      <c r="AE9" s="9">
        <v>3.6566000000000001</v>
      </c>
      <c r="AF9" s="9">
        <v>4.8512000000000004</v>
      </c>
      <c r="AG9" s="9">
        <v>2.4891999999999981</v>
      </c>
      <c r="AH9" s="9"/>
      <c r="AI9" s="9">
        <f>G9*S9</f>
        <v>4.5440000000000111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48" x14ac:dyDescent="0.25">
      <c r="A10" s="9" t="s">
        <v>46</v>
      </c>
      <c r="B10" s="9" t="s">
        <v>39</v>
      </c>
      <c r="C10" s="9">
        <v>209.32</v>
      </c>
      <c r="D10" s="9">
        <v>1124.9570000000001</v>
      </c>
      <c r="E10" s="9">
        <v>925.79600000000005</v>
      </c>
      <c r="F10" s="9">
        <v>332.416</v>
      </c>
      <c r="G10" s="7">
        <v>1</v>
      </c>
      <c r="H10" s="9">
        <v>60</v>
      </c>
      <c r="I10" s="9" t="s">
        <v>44</v>
      </c>
      <c r="J10" s="9"/>
      <c r="K10" s="9">
        <v>318</v>
      </c>
      <c r="L10" s="9">
        <f t="shared" si="2"/>
        <v>607.79600000000005</v>
      </c>
      <c r="M10" s="9">
        <f t="shared" si="3"/>
        <v>329.34700000000009</v>
      </c>
      <c r="N10" s="9">
        <v>596.44899999999996</v>
      </c>
      <c r="O10" s="9">
        <v>289</v>
      </c>
      <c r="P10" s="9"/>
      <c r="Q10" s="9">
        <v>100</v>
      </c>
      <c r="R10" s="9">
        <f t="shared" si="4"/>
        <v>65.869400000000013</v>
      </c>
      <c r="S10" s="4">
        <f t="shared" si="7"/>
        <v>200.75560000000013</v>
      </c>
      <c r="T10" s="4"/>
      <c r="U10" s="9"/>
      <c r="V10" s="9">
        <f t="shared" si="5"/>
        <v>14</v>
      </c>
      <c r="W10" s="9">
        <f t="shared" si="6"/>
        <v>10.952217569918654</v>
      </c>
      <c r="X10" s="9">
        <v>60.375800000000012</v>
      </c>
      <c r="Y10" s="9">
        <v>65.179400000000001</v>
      </c>
      <c r="Z10" s="9">
        <v>66.014600000000002</v>
      </c>
      <c r="AA10" s="9">
        <v>57.743999999999993</v>
      </c>
      <c r="AB10" s="9">
        <v>67.385000000000005</v>
      </c>
      <c r="AC10" s="9">
        <v>64.848199999999991</v>
      </c>
      <c r="AD10" s="9">
        <v>73.055599999999998</v>
      </c>
      <c r="AE10" s="9">
        <v>57.397199999999998</v>
      </c>
      <c r="AF10" s="9">
        <v>56.106000000000023</v>
      </c>
      <c r="AG10" s="9">
        <v>49.461199999999998</v>
      </c>
      <c r="AH10" s="9"/>
      <c r="AI10" s="9">
        <f>G10*S10</f>
        <v>200.75560000000013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x14ac:dyDescent="0.25">
      <c r="A11" s="9" t="s">
        <v>47</v>
      </c>
      <c r="B11" s="9" t="s">
        <v>39</v>
      </c>
      <c r="C11" s="9">
        <v>35.518000000000001</v>
      </c>
      <c r="D11" s="9">
        <v>31.696000000000002</v>
      </c>
      <c r="E11" s="9">
        <v>37.720999999999997</v>
      </c>
      <c r="F11" s="9">
        <v>26.036000000000001</v>
      </c>
      <c r="G11" s="7">
        <v>1</v>
      </c>
      <c r="H11" s="9">
        <v>120</v>
      </c>
      <c r="I11" s="9" t="s">
        <v>44</v>
      </c>
      <c r="J11" s="9"/>
      <c r="K11" s="9">
        <v>24.8</v>
      </c>
      <c r="L11" s="9">
        <f t="shared" si="2"/>
        <v>12.920999999999996</v>
      </c>
      <c r="M11" s="9">
        <f t="shared" si="3"/>
        <v>21.902999999999999</v>
      </c>
      <c r="N11" s="9">
        <v>15.818</v>
      </c>
      <c r="O11" s="9">
        <v>30</v>
      </c>
      <c r="P11" s="9"/>
      <c r="Q11" s="9"/>
      <c r="R11" s="9">
        <f t="shared" si="4"/>
        <v>4.3805999999999994</v>
      </c>
      <c r="S11" s="4">
        <f t="shared" si="7"/>
        <v>5.2923999999999864</v>
      </c>
      <c r="T11" s="4"/>
      <c r="U11" s="9"/>
      <c r="V11" s="9">
        <f t="shared" si="5"/>
        <v>14</v>
      </c>
      <c r="W11" s="9">
        <f t="shared" si="6"/>
        <v>12.791854997032372</v>
      </c>
      <c r="X11" s="9">
        <v>3.1168</v>
      </c>
      <c r="Y11" s="9">
        <v>1.6952</v>
      </c>
      <c r="Z11" s="9">
        <v>5.6595999999999993</v>
      </c>
      <c r="AA11" s="9">
        <v>2.2909999999999999</v>
      </c>
      <c r="AB11" s="9">
        <v>2.3843999999999999</v>
      </c>
      <c r="AC11" s="9">
        <v>1.8939999999999999</v>
      </c>
      <c r="AD11" s="9">
        <v>5.0682</v>
      </c>
      <c r="AE11" s="9">
        <v>1.0848</v>
      </c>
      <c r="AF11" s="9">
        <v>4.7033999999999994</v>
      </c>
      <c r="AG11" s="9">
        <v>1.6849999999999989</v>
      </c>
      <c r="AH11" s="9"/>
      <c r="AI11" s="9">
        <f>G11*S11</f>
        <v>5.2923999999999864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x14ac:dyDescent="0.25">
      <c r="A12" s="9" t="s">
        <v>48</v>
      </c>
      <c r="B12" s="9" t="s">
        <v>39</v>
      </c>
      <c r="C12" s="9">
        <v>17.434999999999999</v>
      </c>
      <c r="D12" s="9">
        <v>149.50399999999999</v>
      </c>
      <c r="E12" s="9">
        <v>30.974</v>
      </c>
      <c r="F12" s="9">
        <v>125.227</v>
      </c>
      <c r="G12" s="7">
        <v>1</v>
      </c>
      <c r="H12" s="9">
        <v>60</v>
      </c>
      <c r="I12" s="9" t="s">
        <v>44</v>
      </c>
      <c r="J12" s="9"/>
      <c r="K12" s="9">
        <v>36.1</v>
      </c>
      <c r="L12" s="9">
        <f t="shared" si="2"/>
        <v>-5.1260000000000012</v>
      </c>
      <c r="M12" s="9">
        <f t="shared" si="3"/>
        <v>30.974</v>
      </c>
      <c r="N12" s="9"/>
      <c r="O12" s="9">
        <v>16</v>
      </c>
      <c r="P12" s="9"/>
      <c r="Q12" s="9"/>
      <c r="R12" s="9">
        <f t="shared" si="4"/>
        <v>6.1947999999999999</v>
      </c>
      <c r="S12" s="4"/>
      <c r="T12" s="4"/>
      <c r="U12" s="9"/>
      <c r="V12" s="9">
        <f t="shared" si="5"/>
        <v>22.797669012720348</v>
      </c>
      <c r="W12" s="9">
        <f t="shared" si="6"/>
        <v>22.797669012720348</v>
      </c>
      <c r="X12" s="9">
        <v>12.1318</v>
      </c>
      <c r="Y12" s="9">
        <v>16.717400000000001</v>
      </c>
      <c r="Z12" s="9">
        <v>10.634600000000001</v>
      </c>
      <c r="AA12" s="9">
        <v>11.0174</v>
      </c>
      <c r="AB12" s="9">
        <v>10.723800000000001</v>
      </c>
      <c r="AC12" s="9">
        <v>6.1980000000000004</v>
      </c>
      <c r="AD12" s="9">
        <v>17.535</v>
      </c>
      <c r="AE12" s="9">
        <v>13.7456</v>
      </c>
      <c r="AF12" s="9">
        <v>8.8886000000000003</v>
      </c>
      <c r="AG12" s="9">
        <v>11.1188</v>
      </c>
      <c r="AH12" s="9"/>
      <c r="AI12" s="9">
        <f>G12*S12</f>
        <v>0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x14ac:dyDescent="0.25">
      <c r="A13" s="11" t="s">
        <v>49</v>
      </c>
      <c r="B13" s="11" t="s">
        <v>39</v>
      </c>
      <c r="C13" s="11"/>
      <c r="D13" s="11">
        <v>22.76</v>
      </c>
      <c r="E13" s="11">
        <v>22.76</v>
      </c>
      <c r="F13" s="11"/>
      <c r="G13" s="12">
        <v>0</v>
      </c>
      <c r="H13" s="11" t="e">
        <v>#N/A</v>
      </c>
      <c r="I13" s="11" t="s">
        <v>40</v>
      </c>
      <c r="J13" s="11"/>
      <c r="K13" s="11"/>
      <c r="L13" s="11">
        <f t="shared" si="2"/>
        <v>22.76</v>
      </c>
      <c r="M13" s="11">
        <f t="shared" si="3"/>
        <v>0</v>
      </c>
      <c r="N13" s="11">
        <v>22.76</v>
      </c>
      <c r="O13" s="11"/>
      <c r="P13" s="11"/>
      <c r="Q13" s="11"/>
      <c r="R13" s="11">
        <f t="shared" si="4"/>
        <v>0</v>
      </c>
      <c r="S13" s="13"/>
      <c r="T13" s="13"/>
      <c r="U13" s="11"/>
      <c r="V13" s="11" t="e">
        <f t="shared" si="5"/>
        <v>#DIV/0!</v>
      </c>
      <c r="W13" s="11" t="e">
        <f t="shared" si="6"/>
        <v>#DIV/0!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/>
      <c r="AI13" s="11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x14ac:dyDescent="0.25">
      <c r="A14" s="9" t="s">
        <v>50</v>
      </c>
      <c r="B14" s="9" t="s">
        <v>39</v>
      </c>
      <c r="C14" s="9">
        <v>263.16300000000001</v>
      </c>
      <c r="D14" s="9">
        <v>823.58799999999997</v>
      </c>
      <c r="E14" s="9">
        <v>902.36500000000001</v>
      </c>
      <c r="F14" s="9">
        <v>135.91900000000001</v>
      </c>
      <c r="G14" s="7">
        <v>1</v>
      </c>
      <c r="H14" s="9">
        <v>60</v>
      </c>
      <c r="I14" s="9" t="s">
        <v>44</v>
      </c>
      <c r="J14" s="9"/>
      <c r="K14" s="9">
        <v>337.2</v>
      </c>
      <c r="L14" s="9">
        <f t="shared" si="2"/>
        <v>565.16499999999996</v>
      </c>
      <c r="M14" s="9">
        <f t="shared" si="3"/>
        <v>353.47199999999998</v>
      </c>
      <c r="N14" s="9">
        <v>548.89300000000003</v>
      </c>
      <c r="O14" s="9">
        <v>144</v>
      </c>
      <c r="P14" s="9">
        <v>300</v>
      </c>
      <c r="Q14" s="9">
        <v>100</v>
      </c>
      <c r="R14" s="9">
        <f t="shared" si="4"/>
        <v>70.694400000000002</v>
      </c>
      <c r="S14" s="4">
        <f t="shared" ref="S14:S19" si="8">14*R14-Q14-P14-O14-F14</f>
        <v>309.8026000000001</v>
      </c>
      <c r="T14" s="4"/>
      <c r="U14" s="9"/>
      <c r="V14" s="9">
        <f t="shared" si="5"/>
        <v>14</v>
      </c>
      <c r="W14" s="9">
        <f t="shared" si="6"/>
        <v>9.6177207812782903</v>
      </c>
      <c r="X14" s="9">
        <v>57.109799999999993</v>
      </c>
      <c r="Y14" s="9">
        <v>51.847000000000023</v>
      </c>
      <c r="Z14" s="9">
        <v>61.661999999999992</v>
      </c>
      <c r="AA14" s="9">
        <v>50.743199999999987</v>
      </c>
      <c r="AB14" s="9">
        <v>24.515399999999989</v>
      </c>
      <c r="AC14" s="9">
        <v>54.789199999999987</v>
      </c>
      <c r="AD14" s="9">
        <v>66.315600000000003</v>
      </c>
      <c r="AE14" s="9">
        <v>43.561999999999998</v>
      </c>
      <c r="AF14" s="9">
        <v>50.871599999999987</v>
      </c>
      <c r="AG14" s="9">
        <v>44.753599999999977</v>
      </c>
      <c r="AH14" s="9"/>
      <c r="AI14" s="9">
        <f t="shared" ref="AI14:AI19" si="9">G14*S14</f>
        <v>309.8026000000001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x14ac:dyDescent="0.25">
      <c r="A15" s="9" t="s">
        <v>51</v>
      </c>
      <c r="B15" s="9" t="s">
        <v>43</v>
      </c>
      <c r="C15" s="9">
        <v>118</v>
      </c>
      <c r="D15" s="9">
        <v>192</v>
      </c>
      <c r="E15" s="9">
        <v>143</v>
      </c>
      <c r="F15" s="9">
        <v>147</v>
      </c>
      <c r="G15" s="7">
        <v>0.25</v>
      </c>
      <c r="H15" s="9">
        <v>120</v>
      </c>
      <c r="I15" s="9" t="s">
        <v>44</v>
      </c>
      <c r="J15" s="9"/>
      <c r="K15" s="9">
        <v>145</v>
      </c>
      <c r="L15" s="9">
        <f t="shared" si="2"/>
        <v>-2</v>
      </c>
      <c r="M15" s="9">
        <f t="shared" si="3"/>
        <v>143</v>
      </c>
      <c r="N15" s="9"/>
      <c r="O15" s="9">
        <v>200</v>
      </c>
      <c r="P15" s="9"/>
      <c r="Q15" s="9"/>
      <c r="R15" s="9">
        <f t="shared" si="4"/>
        <v>28.6</v>
      </c>
      <c r="S15" s="4">
        <f t="shared" si="8"/>
        <v>53.400000000000034</v>
      </c>
      <c r="T15" s="4"/>
      <c r="U15" s="9"/>
      <c r="V15" s="9">
        <f t="shared" si="5"/>
        <v>14</v>
      </c>
      <c r="W15" s="9">
        <f t="shared" si="6"/>
        <v>12.132867132867132</v>
      </c>
      <c r="X15" s="9">
        <v>32.799999999999997</v>
      </c>
      <c r="Y15" s="9">
        <v>30</v>
      </c>
      <c r="Z15" s="9">
        <v>20.399999999999999</v>
      </c>
      <c r="AA15" s="9">
        <v>35.200000000000003</v>
      </c>
      <c r="AB15" s="9">
        <v>31.4</v>
      </c>
      <c r="AC15" s="9">
        <v>23.6</v>
      </c>
      <c r="AD15" s="9">
        <v>32.4</v>
      </c>
      <c r="AE15" s="9">
        <v>34.799999999999997</v>
      </c>
      <c r="AF15" s="9">
        <v>28.8</v>
      </c>
      <c r="AG15" s="9">
        <v>21.8</v>
      </c>
      <c r="AH15" s="9"/>
      <c r="AI15" s="9">
        <f t="shared" si="9"/>
        <v>13.350000000000009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x14ac:dyDescent="0.25">
      <c r="A16" s="9" t="s">
        <v>52</v>
      </c>
      <c r="B16" s="9" t="s">
        <v>39</v>
      </c>
      <c r="C16" s="9">
        <v>44.851999999999997</v>
      </c>
      <c r="D16" s="9">
        <v>151.95599999999999</v>
      </c>
      <c r="E16" s="9">
        <v>124.227</v>
      </c>
      <c r="F16" s="9">
        <v>58.862000000000002</v>
      </c>
      <c r="G16" s="7">
        <v>1</v>
      </c>
      <c r="H16" s="9">
        <v>60</v>
      </c>
      <c r="I16" s="9" t="s">
        <v>44</v>
      </c>
      <c r="J16" s="9"/>
      <c r="K16" s="9">
        <v>71.5</v>
      </c>
      <c r="L16" s="9">
        <f t="shared" si="2"/>
        <v>52.727000000000004</v>
      </c>
      <c r="M16" s="9">
        <f t="shared" si="3"/>
        <v>75.081000000000003</v>
      </c>
      <c r="N16" s="9">
        <v>49.146000000000001</v>
      </c>
      <c r="O16" s="9">
        <v>112</v>
      </c>
      <c r="P16" s="9"/>
      <c r="Q16" s="9"/>
      <c r="R16" s="9">
        <f t="shared" si="4"/>
        <v>15.016200000000001</v>
      </c>
      <c r="S16" s="4">
        <f t="shared" si="8"/>
        <v>39.364800000000024</v>
      </c>
      <c r="T16" s="4"/>
      <c r="U16" s="9"/>
      <c r="V16" s="9">
        <f t="shared" si="5"/>
        <v>14</v>
      </c>
      <c r="W16" s="9">
        <f t="shared" si="6"/>
        <v>11.378511207895471</v>
      </c>
      <c r="X16" s="9">
        <v>17.391200000000001</v>
      </c>
      <c r="Y16" s="9">
        <v>14.589</v>
      </c>
      <c r="Z16" s="9">
        <v>12.537000000000001</v>
      </c>
      <c r="AA16" s="9">
        <v>11.4566</v>
      </c>
      <c r="AB16" s="9">
        <v>3.021599999999999</v>
      </c>
      <c r="AC16" s="9">
        <v>9.1920000000000019</v>
      </c>
      <c r="AD16" s="9">
        <v>13.047800000000001</v>
      </c>
      <c r="AE16" s="9">
        <v>8.2901999999999987</v>
      </c>
      <c r="AF16" s="9">
        <v>9.0975999999999999</v>
      </c>
      <c r="AG16" s="9">
        <v>10.911199999999999</v>
      </c>
      <c r="AH16" s="9"/>
      <c r="AI16" s="9">
        <f t="shared" si="9"/>
        <v>39.364800000000024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 x14ac:dyDescent="0.25">
      <c r="A17" s="9" t="s">
        <v>53</v>
      </c>
      <c r="B17" s="9" t="s">
        <v>43</v>
      </c>
      <c r="C17" s="9">
        <v>262</v>
      </c>
      <c r="D17" s="9">
        <v>512</v>
      </c>
      <c r="E17" s="9">
        <v>437</v>
      </c>
      <c r="F17" s="9">
        <v>330</v>
      </c>
      <c r="G17" s="7">
        <v>0.25</v>
      </c>
      <c r="H17" s="9">
        <v>120</v>
      </c>
      <c r="I17" s="9" t="s">
        <v>44</v>
      </c>
      <c r="J17" s="9"/>
      <c r="K17" s="9">
        <v>221</v>
      </c>
      <c r="L17" s="9">
        <f t="shared" si="2"/>
        <v>216</v>
      </c>
      <c r="M17" s="9">
        <f t="shared" si="3"/>
        <v>221</v>
      </c>
      <c r="N17" s="9">
        <v>216</v>
      </c>
      <c r="O17" s="9">
        <v>297</v>
      </c>
      <c r="P17" s="9"/>
      <c r="Q17" s="9"/>
      <c r="R17" s="9">
        <f t="shared" si="4"/>
        <v>44.2</v>
      </c>
      <c r="S17" s="4"/>
      <c r="T17" s="4"/>
      <c r="U17" s="9"/>
      <c r="V17" s="9">
        <f t="shared" si="5"/>
        <v>14.18552036199095</v>
      </c>
      <c r="W17" s="9">
        <f t="shared" si="6"/>
        <v>14.18552036199095</v>
      </c>
      <c r="X17" s="9">
        <v>49</v>
      </c>
      <c r="Y17" s="9">
        <v>50.4</v>
      </c>
      <c r="Z17" s="9">
        <v>53.8</v>
      </c>
      <c r="AA17" s="9">
        <v>50.4</v>
      </c>
      <c r="AB17" s="9">
        <v>48.6</v>
      </c>
      <c r="AC17" s="9">
        <v>40.6</v>
      </c>
      <c r="AD17" s="9">
        <v>48.2</v>
      </c>
      <c r="AE17" s="9">
        <v>45.4</v>
      </c>
      <c r="AF17" s="9">
        <v>37.200000000000003</v>
      </c>
      <c r="AG17" s="9">
        <v>47.4</v>
      </c>
      <c r="AH17" s="9"/>
      <c r="AI17" s="9">
        <f t="shared" si="9"/>
        <v>0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 x14ac:dyDescent="0.25">
      <c r="A18" s="9" t="s">
        <v>54</v>
      </c>
      <c r="B18" s="9" t="s">
        <v>43</v>
      </c>
      <c r="C18" s="9">
        <v>78</v>
      </c>
      <c r="D18" s="9">
        <v>150</v>
      </c>
      <c r="E18" s="9">
        <v>109</v>
      </c>
      <c r="F18" s="9">
        <v>109</v>
      </c>
      <c r="G18" s="7">
        <v>0.4</v>
      </c>
      <c r="H18" s="9">
        <v>60</v>
      </c>
      <c r="I18" s="9" t="s">
        <v>44</v>
      </c>
      <c r="J18" s="9"/>
      <c r="K18" s="9">
        <v>116</v>
      </c>
      <c r="L18" s="9">
        <f t="shared" si="2"/>
        <v>-7</v>
      </c>
      <c r="M18" s="9">
        <f t="shared" si="3"/>
        <v>109</v>
      </c>
      <c r="N18" s="9"/>
      <c r="O18" s="9">
        <v>60</v>
      </c>
      <c r="P18" s="9"/>
      <c r="Q18" s="9"/>
      <c r="R18" s="9">
        <f t="shared" si="4"/>
        <v>21.8</v>
      </c>
      <c r="S18" s="4">
        <f t="shared" si="8"/>
        <v>136.19999999999999</v>
      </c>
      <c r="T18" s="4"/>
      <c r="U18" s="9"/>
      <c r="V18" s="9">
        <f t="shared" si="5"/>
        <v>13.999999999999998</v>
      </c>
      <c r="W18" s="9">
        <f t="shared" si="6"/>
        <v>7.7522935779816509</v>
      </c>
      <c r="X18" s="9">
        <v>18.8</v>
      </c>
      <c r="Y18" s="9">
        <v>25.4</v>
      </c>
      <c r="Z18" s="9">
        <v>19.8</v>
      </c>
      <c r="AA18" s="9">
        <v>17.399999999999999</v>
      </c>
      <c r="AB18" s="9">
        <v>19.2</v>
      </c>
      <c r="AC18" s="9">
        <v>13.4</v>
      </c>
      <c r="AD18" s="9">
        <v>19.2</v>
      </c>
      <c r="AE18" s="9">
        <v>16.600000000000001</v>
      </c>
      <c r="AF18" s="9">
        <v>14.8</v>
      </c>
      <c r="AG18" s="9">
        <v>14.4</v>
      </c>
      <c r="AH18" s="9"/>
      <c r="AI18" s="9">
        <f t="shared" si="9"/>
        <v>54.48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 x14ac:dyDescent="0.25">
      <c r="A19" s="9" t="s">
        <v>55</v>
      </c>
      <c r="B19" s="9" t="s">
        <v>39</v>
      </c>
      <c r="C19" s="9">
        <v>410.899</v>
      </c>
      <c r="D19" s="9">
        <v>164.67400000000001</v>
      </c>
      <c r="E19" s="9">
        <v>406.01299999999998</v>
      </c>
      <c r="F19" s="9">
        <v>106.905</v>
      </c>
      <c r="G19" s="7">
        <v>1</v>
      </c>
      <c r="H19" s="9">
        <v>45</v>
      </c>
      <c r="I19" s="9" t="s">
        <v>44</v>
      </c>
      <c r="J19" s="9"/>
      <c r="K19" s="9">
        <v>391.1</v>
      </c>
      <c r="L19" s="9">
        <f t="shared" si="2"/>
        <v>14.912999999999954</v>
      </c>
      <c r="M19" s="9">
        <f t="shared" si="3"/>
        <v>406.01299999999998</v>
      </c>
      <c r="N19" s="9"/>
      <c r="O19" s="9">
        <v>200</v>
      </c>
      <c r="P19" s="9">
        <v>400</v>
      </c>
      <c r="Q19" s="9"/>
      <c r="R19" s="9">
        <f t="shared" si="4"/>
        <v>81.20259999999999</v>
      </c>
      <c r="S19" s="4">
        <f t="shared" si="8"/>
        <v>429.93139999999994</v>
      </c>
      <c r="T19" s="4"/>
      <c r="U19" s="9"/>
      <c r="V19" s="9">
        <f t="shared" si="5"/>
        <v>14</v>
      </c>
      <c r="W19" s="9">
        <f t="shared" si="6"/>
        <v>8.7054478551179404</v>
      </c>
      <c r="X19" s="9">
        <v>73.794799999999995</v>
      </c>
      <c r="Y19" s="9">
        <v>60.906399999999998</v>
      </c>
      <c r="Z19" s="9">
        <v>66.009799999999998</v>
      </c>
      <c r="AA19" s="9">
        <v>62.093800000000002</v>
      </c>
      <c r="AB19" s="9">
        <v>56.831000000000003</v>
      </c>
      <c r="AC19" s="9">
        <v>64.650000000000006</v>
      </c>
      <c r="AD19" s="9">
        <v>60.746400000000008</v>
      </c>
      <c r="AE19" s="9">
        <v>50.914999999999999</v>
      </c>
      <c r="AF19" s="9">
        <v>68.290199999999999</v>
      </c>
      <c r="AG19" s="9">
        <v>73.460999999999984</v>
      </c>
      <c r="AH19" s="9"/>
      <c r="AI19" s="9">
        <f t="shared" si="9"/>
        <v>429.93139999999994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 x14ac:dyDescent="0.25">
      <c r="A20" s="11" t="s">
        <v>56</v>
      </c>
      <c r="B20" s="11" t="s">
        <v>43</v>
      </c>
      <c r="C20" s="11"/>
      <c r="D20" s="11">
        <v>152</v>
      </c>
      <c r="E20" s="11">
        <v>152</v>
      </c>
      <c r="F20" s="11"/>
      <c r="G20" s="12">
        <v>0</v>
      </c>
      <c r="H20" s="11" t="e">
        <v>#N/A</v>
      </c>
      <c r="I20" s="11" t="s">
        <v>40</v>
      </c>
      <c r="J20" s="11"/>
      <c r="K20" s="11"/>
      <c r="L20" s="11">
        <f t="shared" si="2"/>
        <v>152</v>
      </c>
      <c r="M20" s="11">
        <f t="shared" si="3"/>
        <v>0</v>
      </c>
      <c r="N20" s="11">
        <v>152</v>
      </c>
      <c r="O20" s="11">
        <v>0</v>
      </c>
      <c r="P20" s="11"/>
      <c r="Q20" s="11"/>
      <c r="R20" s="11">
        <f t="shared" si="4"/>
        <v>0</v>
      </c>
      <c r="S20" s="13"/>
      <c r="T20" s="13"/>
      <c r="U20" s="11"/>
      <c r="V20" s="11" t="e">
        <f t="shared" si="5"/>
        <v>#DIV/0!</v>
      </c>
      <c r="W20" s="11" t="e">
        <f t="shared" si="6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/>
      <c r="AI20" s="11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 x14ac:dyDescent="0.25">
      <c r="A21" s="9" t="s">
        <v>57</v>
      </c>
      <c r="B21" s="9" t="s">
        <v>43</v>
      </c>
      <c r="C21" s="9">
        <v>449</v>
      </c>
      <c r="D21" s="9">
        <v>352</v>
      </c>
      <c r="E21" s="9">
        <v>447</v>
      </c>
      <c r="F21" s="9">
        <v>335</v>
      </c>
      <c r="G21" s="7">
        <v>0.12</v>
      </c>
      <c r="H21" s="9">
        <v>60</v>
      </c>
      <c r="I21" s="9" t="s">
        <v>44</v>
      </c>
      <c r="J21" s="9"/>
      <c r="K21" s="9">
        <v>252</v>
      </c>
      <c r="L21" s="9">
        <f t="shared" si="2"/>
        <v>195</v>
      </c>
      <c r="M21" s="9">
        <f t="shared" si="3"/>
        <v>247</v>
      </c>
      <c r="N21" s="9">
        <v>200</v>
      </c>
      <c r="O21" s="9">
        <v>120</v>
      </c>
      <c r="P21" s="9">
        <v>200</v>
      </c>
      <c r="Q21" s="9"/>
      <c r="R21" s="9">
        <f t="shared" si="4"/>
        <v>49.4</v>
      </c>
      <c r="S21" s="4">
        <f t="shared" ref="S21:S22" si="10">14*R21-Q21-P21-O21-F21</f>
        <v>36.600000000000023</v>
      </c>
      <c r="T21" s="4"/>
      <c r="U21" s="9"/>
      <c r="V21" s="9">
        <f t="shared" si="5"/>
        <v>14</v>
      </c>
      <c r="W21" s="9">
        <f t="shared" si="6"/>
        <v>13.259109311740891</v>
      </c>
      <c r="X21" s="9">
        <v>53.2</v>
      </c>
      <c r="Y21" s="9">
        <v>44</v>
      </c>
      <c r="Z21" s="9">
        <v>64.599999999999994</v>
      </c>
      <c r="AA21" s="9">
        <v>24.6</v>
      </c>
      <c r="AB21" s="9">
        <v>59</v>
      </c>
      <c r="AC21" s="9">
        <v>43.2</v>
      </c>
      <c r="AD21" s="9">
        <v>26.6</v>
      </c>
      <c r="AE21" s="9">
        <v>40.4</v>
      </c>
      <c r="AF21" s="9">
        <v>44.6</v>
      </c>
      <c r="AG21" s="9">
        <v>19.600000000000001</v>
      </c>
      <c r="AH21" s="9"/>
      <c r="AI21" s="9">
        <f>G21*S21</f>
        <v>4.3920000000000021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 x14ac:dyDescent="0.25">
      <c r="A22" s="9" t="s">
        <v>58</v>
      </c>
      <c r="B22" s="9" t="s">
        <v>43</v>
      </c>
      <c r="C22" s="9">
        <v>341</v>
      </c>
      <c r="D22" s="9">
        <v>496</v>
      </c>
      <c r="E22" s="9">
        <v>371</v>
      </c>
      <c r="F22" s="9">
        <v>451</v>
      </c>
      <c r="G22" s="7">
        <v>0.25</v>
      </c>
      <c r="H22" s="9">
        <v>120</v>
      </c>
      <c r="I22" s="9" t="s">
        <v>44</v>
      </c>
      <c r="J22" s="9"/>
      <c r="K22" s="9">
        <v>172.2</v>
      </c>
      <c r="L22" s="9">
        <f t="shared" si="2"/>
        <v>198.8</v>
      </c>
      <c r="M22" s="9">
        <f t="shared" si="3"/>
        <v>171</v>
      </c>
      <c r="N22" s="9">
        <v>200</v>
      </c>
      <c r="O22" s="9">
        <v>204</v>
      </c>
      <c r="P22" s="9"/>
      <c r="Q22" s="9"/>
      <c r="R22" s="9">
        <f t="shared" si="4"/>
        <v>34.200000000000003</v>
      </c>
      <c r="S22" s="4"/>
      <c r="T22" s="4"/>
      <c r="U22" s="9"/>
      <c r="V22" s="9">
        <f t="shared" si="5"/>
        <v>19.152046783625728</v>
      </c>
      <c r="W22" s="9">
        <f t="shared" si="6"/>
        <v>19.152046783625728</v>
      </c>
      <c r="X22" s="9">
        <v>48</v>
      </c>
      <c r="Y22" s="9">
        <v>27.8</v>
      </c>
      <c r="Z22" s="9">
        <v>68.2</v>
      </c>
      <c r="AA22" s="9">
        <v>46.8</v>
      </c>
      <c r="AB22" s="9">
        <v>35.799999999999997</v>
      </c>
      <c r="AC22" s="9">
        <v>45.8</v>
      </c>
      <c r="AD22" s="9">
        <v>47</v>
      </c>
      <c r="AE22" s="9">
        <v>32.200000000000003</v>
      </c>
      <c r="AF22" s="9">
        <v>41.8</v>
      </c>
      <c r="AG22" s="9">
        <v>44</v>
      </c>
      <c r="AH22" s="9"/>
      <c r="AI22" s="9">
        <f>G22*S22</f>
        <v>0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x14ac:dyDescent="0.25">
      <c r="A23" s="11" t="s">
        <v>59</v>
      </c>
      <c r="B23" s="11" t="s">
        <v>43</v>
      </c>
      <c r="C23" s="11"/>
      <c r="D23" s="11">
        <v>56</v>
      </c>
      <c r="E23" s="11">
        <v>56</v>
      </c>
      <c r="F23" s="11"/>
      <c r="G23" s="12">
        <v>0</v>
      </c>
      <c r="H23" s="11" t="e">
        <v>#N/A</v>
      </c>
      <c r="I23" s="11" t="s">
        <v>40</v>
      </c>
      <c r="J23" s="11"/>
      <c r="K23" s="11"/>
      <c r="L23" s="11">
        <f t="shared" si="2"/>
        <v>56</v>
      </c>
      <c r="M23" s="11">
        <f t="shared" si="3"/>
        <v>0</v>
      </c>
      <c r="N23" s="11">
        <v>56</v>
      </c>
      <c r="O23" s="11">
        <v>0</v>
      </c>
      <c r="P23" s="11"/>
      <c r="Q23" s="11"/>
      <c r="R23" s="11">
        <f t="shared" si="4"/>
        <v>0</v>
      </c>
      <c r="S23" s="13"/>
      <c r="T23" s="13"/>
      <c r="U23" s="11"/>
      <c r="V23" s="11" t="e">
        <f t="shared" si="5"/>
        <v>#DIV/0!</v>
      </c>
      <c r="W23" s="11" t="e">
        <f t="shared" si="6"/>
        <v>#DIV/0!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/>
      <c r="AI23" s="11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x14ac:dyDescent="0.25">
      <c r="A24" s="9" t="s">
        <v>60</v>
      </c>
      <c r="B24" s="9" t="s">
        <v>39</v>
      </c>
      <c r="C24" s="9">
        <v>40</v>
      </c>
      <c r="D24" s="9">
        <v>56.033999999999999</v>
      </c>
      <c r="E24" s="9">
        <v>38.139000000000003</v>
      </c>
      <c r="F24" s="9">
        <v>55.347000000000001</v>
      </c>
      <c r="G24" s="7">
        <v>1</v>
      </c>
      <c r="H24" s="9">
        <v>120</v>
      </c>
      <c r="I24" s="9" t="s">
        <v>44</v>
      </c>
      <c r="J24" s="9"/>
      <c r="K24" s="9">
        <v>16</v>
      </c>
      <c r="L24" s="9">
        <f t="shared" si="2"/>
        <v>22.139000000000003</v>
      </c>
      <c r="M24" s="9">
        <f t="shared" si="3"/>
        <v>14.285000000000004</v>
      </c>
      <c r="N24" s="9">
        <v>23.853999999999999</v>
      </c>
      <c r="O24" s="9">
        <v>0</v>
      </c>
      <c r="P24" s="9"/>
      <c r="Q24" s="9"/>
      <c r="R24" s="9">
        <f t="shared" si="4"/>
        <v>2.8570000000000007</v>
      </c>
      <c r="S24" s="4"/>
      <c r="T24" s="4"/>
      <c r="U24" s="9"/>
      <c r="V24" s="9">
        <f t="shared" si="5"/>
        <v>19.372418620931043</v>
      </c>
      <c r="W24" s="9">
        <f t="shared" si="6"/>
        <v>19.372418620931043</v>
      </c>
      <c r="X24" s="9">
        <v>1.6684000000000001</v>
      </c>
      <c r="Y24" s="9">
        <v>4.1772000000000009</v>
      </c>
      <c r="Z24" s="9">
        <v>4.7030000000000003</v>
      </c>
      <c r="AA24" s="9">
        <v>1.6554</v>
      </c>
      <c r="AB24" s="9">
        <v>1.3293999999999999</v>
      </c>
      <c r="AC24" s="9">
        <v>1.6356000000000011</v>
      </c>
      <c r="AD24" s="9">
        <v>3.4807999999999999</v>
      </c>
      <c r="AE24" s="9">
        <v>3.2877999999999998</v>
      </c>
      <c r="AF24" s="9">
        <v>2.9515999999999991</v>
      </c>
      <c r="AG24" s="9">
        <v>2.3633999999999999</v>
      </c>
      <c r="AH24" s="9"/>
      <c r="AI24" s="9">
        <f t="shared" ref="AI24:AI36" si="11">G24*S24</f>
        <v>0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x14ac:dyDescent="0.25">
      <c r="A25" s="9" t="s">
        <v>61</v>
      </c>
      <c r="B25" s="9" t="s">
        <v>43</v>
      </c>
      <c r="C25" s="9">
        <v>354</v>
      </c>
      <c r="D25" s="9">
        <v>88</v>
      </c>
      <c r="E25" s="9">
        <v>152</v>
      </c>
      <c r="F25" s="9">
        <v>280</v>
      </c>
      <c r="G25" s="7">
        <v>0.4</v>
      </c>
      <c r="H25" s="9">
        <v>45</v>
      </c>
      <c r="I25" s="9" t="s">
        <v>44</v>
      </c>
      <c r="J25" s="9"/>
      <c r="K25" s="9">
        <v>155.5</v>
      </c>
      <c r="L25" s="9">
        <f t="shared" si="2"/>
        <v>-3.5</v>
      </c>
      <c r="M25" s="9">
        <f t="shared" si="3"/>
        <v>152</v>
      </c>
      <c r="N25" s="9"/>
      <c r="O25" s="9">
        <v>109</v>
      </c>
      <c r="P25" s="9"/>
      <c r="Q25" s="9"/>
      <c r="R25" s="9">
        <f t="shared" si="4"/>
        <v>30.4</v>
      </c>
      <c r="S25" s="4">
        <f t="shared" ref="S24:S36" si="12">14*R25-Q25-P25-O25-F25</f>
        <v>36.599999999999966</v>
      </c>
      <c r="T25" s="4"/>
      <c r="U25" s="9"/>
      <c r="V25" s="9">
        <f t="shared" si="5"/>
        <v>14</v>
      </c>
      <c r="W25" s="9">
        <f t="shared" si="6"/>
        <v>12.796052631578949</v>
      </c>
      <c r="X25" s="9">
        <v>38.799999999999997</v>
      </c>
      <c r="Y25" s="9">
        <v>43</v>
      </c>
      <c r="Z25" s="9">
        <v>56</v>
      </c>
      <c r="AA25" s="9">
        <v>1.4</v>
      </c>
      <c r="AB25" s="9">
        <v>10.199999999999999</v>
      </c>
      <c r="AC25" s="9">
        <v>44.6</v>
      </c>
      <c r="AD25" s="9">
        <v>11.6</v>
      </c>
      <c r="AE25" s="9">
        <v>24.8</v>
      </c>
      <c r="AF25" s="9">
        <v>18.399999999999999</v>
      </c>
      <c r="AG25" s="9">
        <v>31.6</v>
      </c>
      <c r="AH25" s="9"/>
      <c r="AI25" s="9">
        <f t="shared" si="11"/>
        <v>14.639999999999986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x14ac:dyDescent="0.25">
      <c r="A26" s="9" t="s">
        <v>62</v>
      </c>
      <c r="B26" s="9" t="s">
        <v>39</v>
      </c>
      <c r="C26" s="9">
        <v>237.76499999999999</v>
      </c>
      <c r="D26" s="9">
        <v>32.194000000000003</v>
      </c>
      <c r="E26" s="9">
        <v>157.726</v>
      </c>
      <c r="F26" s="9">
        <v>94.736999999999995</v>
      </c>
      <c r="G26" s="7">
        <v>1</v>
      </c>
      <c r="H26" s="9">
        <v>60</v>
      </c>
      <c r="I26" s="9" t="s">
        <v>44</v>
      </c>
      <c r="J26" s="9"/>
      <c r="K26" s="9">
        <v>149</v>
      </c>
      <c r="L26" s="9">
        <f t="shared" si="2"/>
        <v>8.7259999999999991</v>
      </c>
      <c r="M26" s="9">
        <f t="shared" si="3"/>
        <v>157.726</v>
      </c>
      <c r="N26" s="9"/>
      <c r="O26" s="9">
        <v>155</v>
      </c>
      <c r="P26" s="9">
        <v>125</v>
      </c>
      <c r="Q26" s="9"/>
      <c r="R26" s="9">
        <f t="shared" si="4"/>
        <v>31.545200000000001</v>
      </c>
      <c r="S26" s="4">
        <f t="shared" si="12"/>
        <v>66.895800000000037</v>
      </c>
      <c r="T26" s="4"/>
      <c r="U26" s="9"/>
      <c r="V26" s="9">
        <f t="shared" si="5"/>
        <v>13.999999999999998</v>
      </c>
      <c r="W26" s="9">
        <f t="shared" si="6"/>
        <v>11.879366749933427</v>
      </c>
      <c r="X26" s="9">
        <v>37.039400000000001</v>
      </c>
      <c r="Y26" s="9">
        <v>26.540199999999999</v>
      </c>
      <c r="Z26" s="9">
        <v>34.049400000000013</v>
      </c>
      <c r="AA26" s="9">
        <v>34.8108</v>
      </c>
      <c r="AB26" s="9">
        <v>28.040600000000001</v>
      </c>
      <c r="AC26" s="9">
        <v>34.970799999999997</v>
      </c>
      <c r="AD26" s="9">
        <v>42.596600000000002</v>
      </c>
      <c r="AE26" s="9">
        <v>31.910599999999999</v>
      </c>
      <c r="AF26" s="9">
        <v>30.489599999999999</v>
      </c>
      <c r="AG26" s="9">
        <v>28.898800000000001</v>
      </c>
      <c r="AH26" s="9"/>
      <c r="AI26" s="9">
        <f t="shared" si="11"/>
        <v>66.895800000000037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x14ac:dyDescent="0.25">
      <c r="A27" s="9" t="s">
        <v>63</v>
      </c>
      <c r="B27" s="9" t="s">
        <v>43</v>
      </c>
      <c r="C27" s="9">
        <v>365</v>
      </c>
      <c r="D27" s="9">
        <v>48</v>
      </c>
      <c r="E27" s="9">
        <v>122</v>
      </c>
      <c r="F27" s="9">
        <v>284</v>
      </c>
      <c r="G27" s="7">
        <v>0.22</v>
      </c>
      <c r="H27" s="9">
        <v>120</v>
      </c>
      <c r="I27" s="9" t="s">
        <v>44</v>
      </c>
      <c r="J27" s="9"/>
      <c r="K27" s="9">
        <v>122</v>
      </c>
      <c r="L27" s="9">
        <f t="shared" si="2"/>
        <v>0</v>
      </c>
      <c r="M27" s="9">
        <f t="shared" si="3"/>
        <v>122</v>
      </c>
      <c r="N27" s="9"/>
      <c r="O27" s="9">
        <v>100</v>
      </c>
      <c r="P27" s="9"/>
      <c r="Q27" s="9"/>
      <c r="R27" s="9">
        <f t="shared" si="4"/>
        <v>24.4</v>
      </c>
      <c r="S27" s="4"/>
      <c r="T27" s="4"/>
      <c r="U27" s="9"/>
      <c r="V27" s="9">
        <f t="shared" si="5"/>
        <v>15.737704918032788</v>
      </c>
      <c r="W27" s="9">
        <f t="shared" si="6"/>
        <v>15.737704918032788</v>
      </c>
      <c r="X27" s="9">
        <v>32.4</v>
      </c>
      <c r="Y27" s="9">
        <v>7.6</v>
      </c>
      <c r="Z27" s="9">
        <v>39.6</v>
      </c>
      <c r="AA27" s="9">
        <v>28</v>
      </c>
      <c r="AB27" s="9">
        <v>13.4</v>
      </c>
      <c r="AC27" s="9">
        <v>26.4</v>
      </c>
      <c r="AD27" s="9">
        <v>24.4</v>
      </c>
      <c r="AE27" s="9">
        <v>8.6</v>
      </c>
      <c r="AF27" s="9">
        <v>25.4</v>
      </c>
      <c r="AG27" s="9">
        <v>14.2</v>
      </c>
      <c r="AH27" s="9"/>
      <c r="AI27" s="9">
        <f t="shared" si="11"/>
        <v>0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x14ac:dyDescent="0.25">
      <c r="A28" s="9" t="s">
        <v>64</v>
      </c>
      <c r="B28" s="9" t="s">
        <v>43</v>
      </c>
      <c r="C28" s="9">
        <v>102</v>
      </c>
      <c r="D28" s="9"/>
      <c r="E28" s="9">
        <v>59</v>
      </c>
      <c r="F28" s="9">
        <v>29</v>
      </c>
      <c r="G28" s="7">
        <v>0.09</v>
      </c>
      <c r="H28" s="9">
        <v>45</v>
      </c>
      <c r="I28" s="9" t="s">
        <v>44</v>
      </c>
      <c r="J28" s="9"/>
      <c r="K28" s="9">
        <v>62</v>
      </c>
      <c r="L28" s="9">
        <f t="shared" si="2"/>
        <v>-3</v>
      </c>
      <c r="M28" s="9">
        <f t="shared" si="3"/>
        <v>59</v>
      </c>
      <c r="N28" s="9"/>
      <c r="O28" s="9">
        <v>5</v>
      </c>
      <c r="P28" s="9"/>
      <c r="Q28" s="9"/>
      <c r="R28" s="9">
        <f t="shared" si="4"/>
        <v>11.8</v>
      </c>
      <c r="S28" s="4">
        <f>12*R28-Q28-P28-O28-F28</f>
        <v>107.60000000000002</v>
      </c>
      <c r="T28" s="4"/>
      <c r="U28" s="9"/>
      <c r="V28" s="9">
        <f t="shared" si="5"/>
        <v>12.000000000000002</v>
      </c>
      <c r="W28" s="9">
        <f t="shared" si="6"/>
        <v>2.8813559322033897</v>
      </c>
      <c r="X28" s="9">
        <v>7.2</v>
      </c>
      <c r="Y28" s="9">
        <v>4.8</v>
      </c>
      <c r="Z28" s="9">
        <v>16.8</v>
      </c>
      <c r="AA28" s="9">
        <v>8</v>
      </c>
      <c r="AB28" s="9">
        <v>8.1999999999999993</v>
      </c>
      <c r="AC28" s="9">
        <v>11.8</v>
      </c>
      <c r="AD28" s="9">
        <v>13.4</v>
      </c>
      <c r="AE28" s="9">
        <v>7.8</v>
      </c>
      <c r="AF28" s="9">
        <v>11.6</v>
      </c>
      <c r="AG28" s="9">
        <v>-0.4</v>
      </c>
      <c r="AH28" s="9"/>
      <c r="AI28" s="9">
        <f t="shared" si="11"/>
        <v>9.6840000000000011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x14ac:dyDescent="0.25">
      <c r="A29" s="9" t="s">
        <v>65</v>
      </c>
      <c r="B29" s="9" t="s">
        <v>39</v>
      </c>
      <c r="C29" s="9">
        <v>468.197</v>
      </c>
      <c r="D29" s="9">
        <v>3.0329999999999999</v>
      </c>
      <c r="E29" s="9">
        <v>303.85000000000002</v>
      </c>
      <c r="F29" s="9">
        <v>115.06</v>
      </c>
      <c r="G29" s="7">
        <v>1</v>
      </c>
      <c r="H29" s="9">
        <v>45</v>
      </c>
      <c r="I29" s="9" t="s">
        <v>44</v>
      </c>
      <c r="J29" s="9"/>
      <c r="K29" s="9">
        <v>308</v>
      </c>
      <c r="L29" s="9">
        <f t="shared" si="2"/>
        <v>-4.1499999999999773</v>
      </c>
      <c r="M29" s="9">
        <f t="shared" si="3"/>
        <v>303.85000000000002</v>
      </c>
      <c r="N29" s="9"/>
      <c r="O29" s="9">
        <v>186</v>
      </c>
      <c r="P29" s="9">
        <v>200</v>
      </c>
      <c r="Q29" s="9"/>
      <c r="R29" s="9">
        <f t="shared" si="4"/>
        <v>60.77</v>
      </c>
      <c r="S29" s="4">
        <f t="shared" si="12"/>
        <v>349.72000000000008</v>
      </c>
      <c r="T29" s="4"/>
      <c r="U29" s="9"/>
      <c r="V29" s="9">
        <f t="shared" si="5"/>
        <v>14</v>
      </c>
      <c r="W29" s="9">
        <f t="shared" si="6"/>
        <v>8.2451867697877237</v>
      </c>
      <c r="X29" s="9">
        <v>58.315800000000003</v>
      </c>
      <c r="Y29" s="9">
        <v>43.335799999999999</v>
      </c>
      <c r="Z29" s="9">
        <v>64.100200000000001</v>
      </c>
      <c r="AA29" s="9">
        <v>53.619399999999999</v>
      </c>
      <c r="AB29" s="9">
        <v>36.131400000000014</v>
      </c>
      <c r="AC29" s="9">
        <v>60.12</v>
      </c>
      <c r="AD29" s="9">
        <v>60.603400000000008</v>
      </c>
      <c r="AE29" s="9">
        <v>39.859400000000008</v>
      </c>
      <c r="AF29" s="9">
        <v>43.773600000000002</v>
      </c>
      <c r="AG29" s="9">
        <v>37.223599999999998</v>
      </c>
      <c r="AH29" s="9"/>
      <c r="AI29" s="9">
        <f t="shared" si="11"/>
        <v>349.72000000000008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x14ac:dyDescent="0.25">
      <c r="A30" s="9" t="s">
        <v>66</v>
      </c>
      <c r="B30" s="9" t="s">
        <v>43</v>
      </c>
      <c r="C30" s="9">
        <v>135</v>
      </c>
      <c r="D30" s="9">
        <v>49</v>
      </c>
      <c r="E30" s="9">
        <v>109</v>
      </c>
      <c r="F30" s="9">
        <v>65</v>
      </c>
      <c r="G30" s="7">
        <v>0.4</v>
      </c>
      <c r="H30" s="9" t="e">
        <v>#N/A</v>
      </c>
      <c r="I30" s="9" t="s">
        <v>44</v>
      </c>
      <c r="J30" s="9"/>
      <c r="K30" s="9">
        <v>111</v>
      </c>
      <c r="L30" s="9">
        <f t="shared" si="2"/>
        <v>-2</v>
      </c>
      <c r="M30" s="9">
        <f t="shared" si="3"/>
        <v>109</v>
      </c>
      <c r="N30" s="9"/>
      <c r="O30" s="9">
        <v>25</v>
      </c>
      <c r="P30" s="9"/>
      <c r="Q30" s="9"/>
      <c r="R30" s="9">
        <f t="shared" si="4"/>
        <v>21.8</v>
      </c>
      <c r="S30" s="4">
        <f>13*R30-Q30-P30-O30-F30</f>
        <v>193.40000000000003</v>
      </c>
      <c r="T30" s="4"/>
      <c r="U30" s="9"/>
      <c r="V30" s="9">
        <f t="shared" si="5"/>
        <v>13.000000000000002</v>
      </c>
      <c r="W30" s="9">
        <f t="shared" si="6"/>
        <v>4.1284403669724767</v>
      </c>
      <c r="X30" s="9">
        <v>13</v>
      </c>
      <c r="Y30" s="9">
        <v>8</v>
      </c>
      <c r="Z30" s="9">
        <v>22.4</v>
      </c>
      <c r="AA30" s="9">
        <v>11.2</v>
      </c>
      <c r="AB30" s="9">
        <v>14</v>
      </c>
      <c r="AC30" s="9">
        <v>17.2</v>
      </c>
      <c r="AD30" s="9">
        <v>13</v>
      </c>
      <c r="AE30" s="9">
        <v>10</v>
      </c>
      <c r="AF30" s="9">
        <v>16.2</v>
      </c>
      <c r="AG30" s="9">
        <v>11.6</v>
      </c>
      <c r="AH30" s="9"/>
      <c r="AI30" s="9">
        <f t="shared" si="11"/>
        <v>77.360000000000014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x14ac:dyDescent="0.25">
      <c r="A31" s="9" t="s">
        <v>67</v>
      </c>
      <c r="B31" s="9" t="s">
        <v>43</v>
      </c>
      <c r="C31" s="9">
        <v>459</v>
      </c>
      <c r="D31" s="9">
        <v>697</v>
      </c>
      <c r="E31" s="9">
        <v>420</v>
      </c>
      <c r="F31" s="9">
        <v>718</v>
      </c>
      <c r="G31" s="7">
        <v>0.4</v>
      </c>
      <c r="H31" s="9">
        <v>60</v>
      </c>
      <c r="I31" s="9" t="s">
        <v>44</v>
      </c>
      <c r="J31" s="9"/>
      <c r="K31" s="9">
        <v>422</v>
      </c>
      <c r="L31" s="9">
        <f t="shared" si="2"/>
        <v>-2</v>
      </c>
      <c r="M31" s="9">
        <f t="shared" si="3"/>
        <v>420</v>
      </c>
      <c r="N31" s="9"/>
      <c r="O31" s="9">
        <v>202</v>
      </c>
      <c r="P31" s="9">
        <v>100</v>
      </c>
      <c r="Q31" s="9">
        <v>180</v>
      </c>
      <c r="R31" s="9">
        <f t="shared" si="4"/>
        <v>84</v>
      </c>
      <c r="S31" s="4"/>
      <c r="T31" s="4"/>
      <c r="U31" s="9"/>
      <c r="V31" s="9">
        <f t="shared" si="5"/>
        <v>14.285714285714286</v>
      </c>
      <c r="W31" s="9">
        <f t="shared" si="6"/>
        <v>14.285714285714286</v>
      </c>
      <c r="X31" s="9">
        <v>94.6</v>
      </c>
      <c r="Y31" s="9">
        <v>100.6</v>
      </c>
      <c r="Z31" s="9">
        <v>107.2</v>
      </c>
      <c r="AA31" s="9">
        <v>92.4</v>
      </c>
      <c r="AB31" s="9">
        <v>97.4</v>
      </c>
      <c r="AC31" s="9">
        <v>106</v>
      </c>
      <c r="AD31" s="9">
        <v>103.8</v>
      </c>
      <c r="AE31" s="9">
        <v>50.8</v>
      </c>
      <c r="AF31" s="9">
        <v>93</v>
      </c>
      <c r="AG31" s="9">
        <v>87.4</v>
      </c>
      <c r="AH31" s="9"/>
      <c r="AI31" s="9">
        <f t="shared" si="11"/>
        <v>0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x14ac:dyDescent="0.25">
      <c r="A32" s="9" t="s">
        <v>68</v>
      </c>
      <c r="B32" s="9" t="s">
        <v>43</v>
      </c>
      <c r="C32" s="9">
        <v>288</v>
      </c>
      <c r="D32" s="9">
        <v>777</v>
      </c>
      <c r="E32" s="9">
        <v>524</v>
      </c>
      <c r="F32" s="9">
        <v>533</v>
      </c>
      <c r="G32" s="7">
        <v>0.4</v>
      </c>
      <c r="H32" s="9">
        <v>60</v>
      </c>
      <c r="I32" s="9" t="s">
        <v>44</v>
      </c>
      <c r="J32" s="9"/>
      <c r="K32" s="9">
        <v>277</v>
      </c>
      <c r="L32" s="9">
        <f t="shared" si="2"/>
        <v>247</v>
      </c>
      <c r="M32" s="9">
        <f t="shared" si="3"/>
        <v>276</v>
      </c>
      <c r="N32" s="9">
        <v>248</v>
      </c>
      <c r="O32" s="9">
        <v>0</v>
      </c>
      <c r="P32" s="9"/>
      <c r="Q32" s="9"/>
      <c r="R32" s="9">
        <f t="shared" si="4"/>
        <v>55.2</v>
      </c>
      <c r="S32" s="4">
        <f t="shared" si="12"/>
        <v>239.80000000000007</v>
      </c>
      <c r="T32" s="4"/>
      <c r="U32" s="9"/>
      <c r="V32" s="9">
        <f t="shared" si="5"/>
        <v>14</v>
      </c>
      <c r="W32" s="9">
        <f t="shared" si="6"/>
        <v>9.6557971014492754</v>
      </c>
      <c r="X32" s="9">
        <v>49.4</v>
      </c>
      <c r="Y32" s="9">
        <v>77.8</v>
      </c>
      <c r="Z32" s="9">
        <v>73.599999999999994</v>
      </c>
      <c r="AA32" s="9">
        <v>34.6</v>
      </c>
      <c r="AB32" s="9">
        <v>72.599999999999994</v>
      </c>
      <c r="AC32" s="9">
        <v>74</v>
      </c>
      <c r="AD32" s="9">
        <v>36.4</v>
      </c>
      <c r="AE32" s="9">
        <v>69</v>
      </c>
      <c r="AF32" s="9">
        <v>61.2</v>
      </c>
      <c r="AG32" s="9">
        <v>53</v>
      </c>
      <c r="AH32" s="9"/>
      <c r="AI32" s="9">
        <f t="shared" si="11"/>
        <v>95.92000000000003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 x14ac:dyDescent="0.25">
      <c r="A33" s="9" t="s">
        <v>69</v>
      </c>
      <c r="B33" s="9" t="s">
        <v>43</v>
      </c>
      <c r="C33" s="9">
        <v>286</v>
      </c>
      <c r="D33" s="9">
        <v>785</v>
      </c>
      <c r="E33" s="9">
        <v>407</v>
      </c>
      <c r="F33" s="9">
        <v>640</v>
      </c>
      <c r="G33" s="7">
        <v>0.4</v>
      </c>
      <c r="H33" s="9">
        <v>60</v>
      </c>
      <c r="I33" s="9" t="s">
        <v>44</v>
      </c>
      <c r="J33" s="9"/>
      <c r="K33" s="9">
        <v>405</v>
      </c>
      <c r="L33" s="9">
        <f t="shared" si="2"/>
        <v>2</v>
      </c>
      <c r="M33" s="9">
        <f t="shared" si="3"/>
        <v>407</v>
      </c>
      <c r="N33" s="9"/>
      <c r="O33" s="9">
        <v>0</v>
      </c>
      <c r="P33" s="9"/>
      <c r="Q33" s="9"/>
      <c r="R33" s="9">
        <f t="shared" si="4"/>
        <v>81.400000000000006</v>
      </c>
      <c r="S33" s="4">
        <f t="shared" si="12"/>
        <v>499.60000000000014</v>
      </c>
      <c r="T33" s="4"/>
      <c r="U33" s="9"/>
      <c r="V33" s="9">
        <f t="shared" si="5"/>
        <v>14</v>
      </c>
      <c r="W33" s="9">
        <f t="shared" si="6"/>
        <v>7.8624078624078617</v>
      </c>
      <c r="X33" s="9">
        <v>60.2</v>
      </c>
      <c r="Y33" s="9">
        <v>91.2</v>
      </c>
      <c r="Z33" s="9">
        <v>94.6</v>
      </c>
      <c r="AA33" s="9">
        <v>41.2</v>
      </c>
      <c r="AB33" s="9">
        <v>81.2</v>
      </c>
      <c r="AC33" s="9">
        <v>101.8</v>
      </c>
      <c r="AD33" s="9">
        <v>69.8</v>
      </c>
      <c r="AE33" s="9">
        <v>81.2</v>
      </c>
      <c r="AF33" s="9">
        <v>65.400000000000006</v>
      </c>
      <c r="AG33" s="9">
        <v>60.6</v>
      </c>
      <c r="AH33" s="9"/>
      <c r="AI33" s="9">
        <f t="shared" si="11"/>
        <v>199.84000000000006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 x14ac:dyDescent="0.25">
      <c r="A34" s="9" t="s">
        <v>70</v>
      </c>
      <c r="B34" s="9" t="s">
        <v>43</v>
      </c>
      <c r="C34" s="9">
        <v>157</v>
      </c>
      <c r="D34" s="9">
        <v>50</v>
      </c>
      <c r="E34" s="9">
        <v>111</v>
      </c>
      <c r="F34" s="9">
        <v>84</v>
      </c>
      <c r="G34" s="7">
        <v>0.1</v>
      </c>
      <c r="H34" s="9">
        <v>45</v>
      </c>
      <c r="I34" s="9" t="s">
        <v>44</v>
      </c>
      <c r="J34" s="9"/>
      <c r="K34" s="9">
        <v>118</v>
      </c>
      <c r="L34" s="9">
        <f t="shared" si="2"/>
        <v>-7</v>
      </c>
      <c r="M34" s="9">
        <f t="shared" si="3"/>
        <v>111</v>
      </c>
      <c r="N34" s="9"/>
      <c r="O34" s="9">
        <v>90</v>
      </c>
      <c r="P34" s="9"/>
      <c r="Q34" s="9"/>
      <c r="R34" s="9">
        <f t="shared" si="4"/>
        <v>22.2</v>
      </c>
      <c r="S34" s="4">
        <f t="shared" si="12"/>
        <v>136.80000000000001</v>
      </c>
      <c r="T34" s="4"/>
      <c r="U34" s="9"/>
      <c r="V34" s="9">
        <f t="shared" si="5"/>
        <v>14.000000000000002</v>
      </c>
      <c r="W34" s="9">
        <f t="shared" si="6"/>
        <v>7.8378378378378377</v>
      </c>
      <c r="X34" s="9">
        <v>18.600000000000001</v>
      </c>
      <c r="Y34" s="9">
        <v>20.8</v>
      </c>
      <c r="Z34" s="9">
        <v>28.2</v>
      </c>
      <c r="AA34" s="9">
        <v>-1.8</v>
      </c>
      <c r="AB34" s="9">
        <v>16</v>
      </c>
      <c r="AC34" s="9">
        <v>23.8</v>
      </c>
      <c r="AD34" s="9">
        <v>13</v>
      </c>
      <c r="AE34" s="9">
        <v>18.399999999999999</v>
      </c>
      <c r="AF34" s="9">
        <v>26</v>
      </c>
      <c r="AG34" s="9">
        <v>17.2</v>
      </c>
      <c r="AH34" s="9"/>
      <c r="AI34" s="9">
        <f t="shared" si="11"/>
        <v>13.680000000000001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 x14ac:dyDescent="0.25">
      <c r="A35" s="9" t="s">
        <v>71</v>
      </c>
      <c r="B35" s="9" t="s">
        <v>43</v>
      </c>
      <c r="C35" s="9">
        <v>117</v>
      </c>
      <c r="D35" s="9">
        <v>350</v>
      </c>
      <c r="E35" s="9">
        <v>147</v>
      </c>
      <c r="F35" s="9">
        <v>314</v>
      </c>
      <c r="G35" s="7">
        <v>0.1</v>
      </c>
      <c r="H35" s="9">
        <v>60</v>
      </c>
      <c r="I35" s="9" t="s">
        <v>44</v>
      </c>
      <c r="J35" s="9"/>
      <c r="K35" s="9">
        <v>145</v>
      </c>
      <c r="L35" s="9">
        <f t="shared" si="2"/>
        <v>2</v>
      </c>
      <c r="M35" s="9">
        <f t="shared" si="3"/>
        <v>147</v>
      </c>
      <c r="N35" s="9"/>
      <c r="O35" s="9">
        <v>61</v>
      </c>
      <c r="P35" s="9"/>
      <c r="Q35" s="9"/>
      <c r="R35" s="9">
        <f t="shared" si="4"/>
        <v>29.4</v>
      </c>
      <c r="S35" s="4">
        <f t="shared" si="12"/>
        <v>36.599999999999966</v>
      </c>
      <c r="T35" s="4"/>
      <c r="U35" s="9"/>
      <c r="V35" s="9">
        <f t="shared" si="5"/>
        <v>14</v>
      </c>
      <c r="W35" s="9">
        <f t="shared" si="6"/>
        <v>12.755102040816327</v>
      </c>
      <c r="X35" s="9">
        <v>37.200000000000003</v>
      </c>
      <c r="Y35" s="9">
        <v>44.6</v>
      </c>
      <c r="Z35" s="9">
        <v>44.2</v>
      </c>
      <c r="AA35" s="9">
        <v>23.6</v>
      </c>
      <c r="AB35" s="9">
        <v>37</v>
      </c>
      <c r="AC35" s="9">
        <v>39.6</v>
      </c>
      <c r="AD35" s="9">
        <v>38.799999999999997</v>
      </c>
      <c r="AE35" s="9">
        <v>34</v>
      </c>
      <c r="AF35" s="9">
        <v>31.2</v>
      </c>
      <c r="AG35" s="9">
        <v>41</v>
      </c>
      <c r="AH35" s="9"/>
      <c r="AI35" s="9">
        <f t="shared" si="11"/>
        <v>3.6599999999999966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 x14ac:dyDescent="0.25">
      <c r="A36" s="9" t="s">
        <v>72</v>
      </c>
      <c r="B36" s="9" t="s">
        <v>43</v>
      </c>
      <c r="C36" s="9">
        <v>208</v>
      </c>
      <c r="D36" s="9">
        <v>370</v>
      </c>
      <c r="E36" s="9">
        <v>318</v>
      </c>
      <c r="F36" s="9">
        <v>249</v>
      </c>
      <c r="G36" s="7">
        <v>0.1</v>
      </c>
      <c r="H36" s="9">
        <v>60</v>
      </c>
      <c r="I36" s="9" t="s">
        <v>44</v>
      </c>
      <c r="J36" s="9"/>
      <c r="K36" s="9">
        <v>151</v>
      </c>
      <c r="L36" s="9">
        <f t="shared" si="2"/>
        <v>167</v>
      </c>
      <c r="M36" s="9">
        <f t="shared" si="3"/>
        <v>148</v>
      </c>
      <c r="N36" s="9">
        <v>170</v>
      </c>
      <c r="O36" s="9">
        <v>100</v>
      </c>
      <c r="P36" s="9"/>
      <c r="Q36" s="9"/>
      <c r="R36" s="9">
        <f t="shared" si="4"/>
        <v>29.6</v>
      </c>
      <c r="S36" s="4">
        <f t="shared" si="12"/>
        <v>65.400000000000034</v>
      </c>
      <c r="T36" s="4"/>
      <c r="U36" s="9"/>
      <c r="V36" s="9">
        <f t="shared" si="5"/>
        <v>14</v>
      </c>
      <c r="W36" s="9">
        <f t="shared" si="6"/>
        <v>11.79054054054054</v>
      </c>
      <c r="X36" s="9">
        <v>33.799999999999997</v>
      </c>
      <c r="Y36" s="9">
        <v>37</v>
      </c>
      <c r="Z36" s="9">
        <v>38.6</v>
      </c>
      <c r="AA36" s="9">
        <v>24.4</v>
      </c>
      <c r="AB36" s="9">
        <v>36.200000000000003</v>
      </c>
      <c r="AC36" s="9">
        <v>29</v>
      </c>
      <c r="AD36" s="9">
        <v>17</v>
      </c>
      <c r="AE36" s="9">
        <v>26.8</v>
      </c>
      <c r="AF36" s="9">
        <v>39.6</v>
      </c>
      <c r="AG36" s="9">
        <v>-0.8</v>
      </c>
      <c r="AH36" s="9"/>
      <c r="AI36" s="9">
        <f t="shared" si="11"/>
        <v>6.5400000000000036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 x14ac:dyDescent="0.25">
      <c r="A37" s="11" t="s">
        <v>73</v>
      </c>
      <c r="B37" s="11" t="s">
        <v>39</v>
      </c>
      <c r="C37" s="11"/>
      <c r="D37" s="11">
        <v>121.315</v>
      </c>
      <c r="E37" s="11">
        <v>121.315</v>
      </c>
      <c r="F37" s="11"/>
      <c r="G37" s="12">
        <v>0</v>
      </c>
      <c r="H37" s="11" t="e">
        <v>#N/A</v>
      </c>
      <c r="I37" s="11" t="s">
        <v>40</v>
      </c>
      <c r="J37" s="11"/>
      <c r="K37" s="11"/>
      <c r="L37" s="11">
        <f t="shared" si="2"/>
        <v>121.315</v>
      </c>
      <c r="M37" s="11">
        <f t="shared" si="3"/>
        <v>0</v>
      </c>
      <c r="N37" s="11">
        <v>121.315</v>
      </c>
      <c r="O37" s="11">
        <v>0</v>
      </c>
      <c r="P37" s="11"/>
      <c r="Q37" s="11"/>
      <c r="R37" s="11">
        <f t="shared" si="4"/>
        <v>0</v>
      </c>
      <c r="S37" s="13"/>
      <c r="T37" s="13"/>
      <c r="U37" s="11"/>
      <c r="V37" s="11" t="e">
        <f t="shared" si="5"/>
        <v>#DIV/0!</v>
      </c>
      <c r="W37" s="11" t="e">
        <f t="shared" si="6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/>
      <c r="AI37" s="11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 x14ac:dyDescent="0.25">
      <c r="A38" s="9" t="s">
        <v>74</v>
      </c>
      <c r="B38" s="9" t="s">
        <v>43</v>
      </c>
      <c r="C38" s="9">
        <v>297</v>
      </c>
      <c r="D38" s="9">
        <v>191</v>
      </c>
      <c r="E38" s="9">
        <v>284</v>
      </c>
      <c r="F38" s="9">
        <v>178</v>
      </c>
      <c r="G38" s="7">
        <v>0.4</v>
      </c>
      <c r="H38" s="9">
        <v>45</v>
      </c>
      <c r="I38" s="9" t="s">
        <v>44</v>
      </c>
      <c r="J38" s="9"/>
      <c r="K38" s="9">
        <v>276</v>
      </c>
      <c r="L38" s="9">
        <f t="shared" ref="L38:L69" si="13">E38-K38</f>
        <v>8</v>
      </c>
      <c r="M38" s="9">
        <f t="shared" ref="M38:M69" si="14">E38-N38</f>
        <v>284</v>
      </c>
      <c r="N38" s="9"/>
      <c r="O38" s="9">
        <v>100</v>
      </c>
      <c r="P38" s="9">
        <v>100</v>
      </c>
      <c r="Q38" s="9"/>
      <c r="R38" s="9">
        <f t="shared" ref="R38:R69" si="15">M38/5</f>
        <v>56.8</v>
      </c>
      <c r="S38" s="4">
        <f t="shared" ref="S38:S41" si="16">14*R38-Q38-P38-O38-F38</f>
        <v>417.19999999999993</v>
      </c>
      <c r="T38" s="4"/>
      <c r="U38" s="9"/>
      <c r="V38" s="9">
        <f t="shared" ref="V38:V69" si="17">(F38+O38+P38+Q38+S38)/R38</f>
        <v>14</v>
      </c>
      <c r="W38" s="9">
        <f t="shared" ref="W38:W69" si="18">(F38+O38+P38+Q38)/R38</f>
        <v>6.654929577464789</v>
      </c>
      <c r="X38" s="9">
        <v>46.8</v>
      </c>
      <c r="Y38" s="9">
        <v>24.2</v>
      </c>
      <c r="Z38" s="9">
        <v>79</v>
      </c>
      <c r="AA38" s="9">
        <v>2.2000000000000002</v>
      </c>
      <c r="AB38" s="9">
        <v>30</v>
      </c>
      <c r="AC38" s="9">
        <v>61.8</v>
      </c>
      <c r="AD38" s="9">
        <v>19.8</v>
      </c>
      <c r="AE38" s="9">
        <v>39.6</v>
      </c>
      <c r="AF38" s="9">
        <v>47.8</v>
      </c>
      <c r="AG38" s="9">
        <v>35.200000000000003</v>
      </c>
      <c r="AH38" s="9"/>
      <c r="AI38" s="9">
        <f>G38*S38</f>
        <v>166.88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 x14ac:dyDescent="0.25">
      <c r="A39" s="9" t="s">
        <v>75</v>
      </c>
      <c r="B39" s="9" t="s">
        <v>39</v>
      </c>
      <c r="C39" s="9">
        <v>190.65600000000001</v>
      </c>
      <c r="D39" s="9">
        <v>222.46299999999999</v>
      </c>
      <c r="E39" s="9">
        <v>169.50399999999999</v>
      </c>
      <c r="F39" s="9">
        <v>226.71199999999999</v>
      </c>
      <c r="G39" s="7">
        <v>1</v>
      </c>
      <c r="H39" s="9">
        <v>60</v>
      </c>
      <c r="I39" s="9" t="s">
        <v>44</v>
      </c>
      <c r="J39" s="9"/>
      <c r="K39" s="9">
        <v>164.2</v>
      </c>
      <c r="L39" s="9">
        <f t="shared" si="13"/>
        <v>5.304000000000002</v>
      </c>
      <c r="M39" s="9">
        <f t="shared" si="14"/>
        <v>169.50399999999999</v>
      </c>
      <c r="N39" s="9"/>
      <c r="O39" s="9">
        <v>50</v>
      </c>
      <c r="P39" s="9"/>
      <c r="Q39" s="9"/>
      <c r="R39" s="9">
        <f t="shared" si="15"/>
        <v>33.900799999999997</v>
      </c>
      <c r="S39" s="4">
        <f t="shared" si="16"/>
        <v>197.89919999999995</v>
      </c>
      <c r="T39" s="4"/>
      <c r="U39" s="9"/>
      <c r="V39" s="9">
        <f t="shared" si="17"/>
        <v>14</v>
      </c>
      <c r="W39" s="9">
        <f t="shared" si="18"/>
        <v>8.1624032471210128</v>
      </c>
      <c r="X39" s="9">
        <v>30.3796</v>
      </c>
      <c r="Y39" s="9">
        <v>35.927599999999998</v>
      </c>
      <c r="Z39" s="9">
        <v>33.181800000000003</v>
      </c>
      <c r="AA39" s="9">
        <v>28.456199999999999</v>
      </c>
      <c r="AB39" s="9">
        <v>41.143799999999999</v>
      </c>
      <c r="AC39" s="9">
        <v>23.216799999999999</v>
      </c>
      <c r="AD39" s="9">
        <v>34.612400000000001</v>
      </c>
      <c r="AE39" s="9">
        <v>38.884599999999999</v>
      </c>
      <c r="AF39" s="9">
        <v>26.727399999999999</v>
      </c>
      <c r="AG39" s="9">
        <v>30.028400000000001</v>
      </c>
      <c r="AH39" s="9"/>
      <c r="AI39" s="9">
        <f>G39*S39</f>
        <v>197.89919999999995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 x14ac:dyDescent="0.25">
      <c r="A40" s="9" t="s">
        <v>76</v>
      </c>
      <c r="B40" s="9" t="s">
        <v>39</v>
      </c>
      <c r="C40" s="9">
        <v>189.65</v>
      </c>
      <c r="D40" s="9">
        <v>536.99400000000003</v>
      </c>
      <c r="E40" s="9">
        <v>606.17700000000002</v>
      </c>
      <c r="F40" s="9">
        <v>86.254000000000005</v>
      </c>
      <c r="G40" s="7">
        <v>1</v>
      </c>
      <c r="H40" s="9">
        <v>45</v>
      </c>
      <c r="I40" s="9" t="s">
        <v>44</v>
      </c>
      <c r="J40" s="9"/>
      <c r="K40" s="9">
        <v>236</v>
      </c>
      <c r="L40" s="9">
        <f t="shared" si="13"/>
        <v>370.17700000000002</v>
      </c>
      <c r="M40" s="9">
        <f t="shared" si="14"/>
        <v>240.56400000000002</v>
      </c>
      <c r="N40" s="9">
        <v>365.613</v>
      </c>
      <c r="O40" s="9">
        <v>50</v>
      </c>
      <c r="P40" s="9">
        <v>70</v>
      </c>
      <c r="Q40" s="9"/>
      <c r="R40" s="9">
        <f t="shared" si="15"/>
        <v>48.112800000000007</v>
      </c>
      <c r="S40" s="4">
        <f>13*R40-Q40-P40-O40-F40</f>
        <v>419.21240000000012</v>
      </c>
      <c r="T40" s="4"/>
      <c r="U40" s="9"/>
      <c r="V40" s="9">
        <f t="shared" si="17"/>
        <v>13</v>
      </c>
      <c r="W40" s="9">
        <f t="shared" si="18"/>
        <v>4.2868841555677486</v>
      </c>
      <c r="X40" s="9">
        <v>28.823</v>
      </c>
      <c r="Y40" s="9">
        <v>32.454000000000001</v>
      </c>
      <c r="Z40" s="9">
        <v>45.600800000000007</v>
      </c>
      <c r="AA40" s="9">
        <v>0.279200000000003</v>
      </c>
      <c r="AB40" s="9">
        <v>24.77480000000001</v>
      </c>
      <c r="AC40" s="9">
        <v>42.441800000000008</v>
      </c>
      <c r="AD40" s="9">
        <v>23.382000000000001</v>
      </c>
      <c r="AE40" s="9">
        <v>28.097999999999999</v>
      </c>
      <c r="AF40" s="9">
        <v>34.483400000000003</v>
      </c>
      <c r="AG40" s="9">
        <v>21.465399999999999</v>
      </c>
      <c r="AH40" s="9"/>
      <c r="AI40" s="9">
        <f>G40*S40</f>
        <v>419.21240000000012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 x14ac:dyDescent="0.25">
      <c r="A41" s="9" t="s">
        <v>77</v>
      </c>
      <c r="B41" s="9" t="s">
        <v>39</v>
      </c>
      <c r="C41" s="9">
        <v>465.88400000000001</v>
      </c>
      <c r="D41" s="9">
        <v>215.84100000000001</v>
      </c>
      <c r="E41" s="9">
        <v>450.61399999999998</v>
      </c>
      <c r="F41" s="9">
        <v>205.41</v>
      </c>
      <c r="G41" s="7">
        <v>1</v>
      </c>
      <c r="H41" s="9">
        <v>45</v>
      </c>
      <c r="I41" s="9" t="s">
        <v>44</v>
      </c>
      <c r="J41" s="9"/>
      <c r="K41" s="9">
        <v>234</v>
      </c>
      <c r="L41" s="9">
        <f t="shared" si="13"/>
        <v>216.61399999999998</v>
      </c>
      <c r="M41" s="9">
        <f t="shared" si="14"/>
        <v>240.95699999999997</v>
      </c>
      <c r="N41" s="9">
        <v>209.65700000000001</v>
      </c>
      <c r="O41" s="9">
        <v>122</v>
      </c>
      <c r="P41" s="9">
        <v>100</v>
      </c>
      <c r="Q41" s="9"/>
      <c r="R41" s="9">
        <f t="shared" si="15"/>
        <v>48.191399999999994</v>
      </c>
      <c r="S41" s="4">
        <f t="shared" si="16"/>
        <v>247.26959999999994</v>
      </c>
      <c r="T41" s="4"/>
      <c r="U41" s="9"/>
      <c r="V41" s="9">
        <f t="shared" si="17"/>
        <v>14</v>
      </c>
      <c r="W41" s="9">
        <f t="shared" si="18"/>
        <v>8.8690098233294741</v>
      </c>
      <c r="X41" s="9">
        <v>46.33</v>
      </c>
      <c r="Y41" s="9">
        <v>16.440999999999999</v>
      </c>
      <c r="Z41" s="9">
        <v>48.303999999999988</v>
      </c>
      <c r="AA41" s="9">
        <v>50.658800000000006</v>
      </c>
      <c r="AB41" s="9">
        <v>33.056600000000003</v>
      </c>
      <c r="AC41" s="9">
        <v>39.499600000000001</v>
      </c>
      <c r="AD41" s="9">
        <v>51.622199999999999</v>
      </c>
      <c r="AE41" s="9">
        <v>33.297199999999997</v>
      </c>
      <c r="AF41" s="9">
        <v>34.4816</v>
      </c>
      <c r="AG41" s="9">
        <v>28.029199999999989</v>
      </c>
      <c r="AH41" s="9"/>
      <c r="AI41" s="9">
        <f>G41*S41</f>
        <v>247.26959999999994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 x14ac:dyDescent="0.25">
      <c r="A42" s="11" t="s">
        <v>78</v>
      </c>
      <c r="B42" s="11" t="s">
        <v>43</v>
      </c>
      <c r="C42" s="11"/>
      <c r="D42" s="11">
        <v>40</v>
      </c>
      <c r="E42" s="11">
        <v>40</v>
      </c>
      <c r="F42" s="11"/>
      <c r="G42" s="12">
        <v>0</v>
      </c>
      <c r="H42" s="11" t="e">
        <v>#N/A</v>
      </c>
      <c r="I42" s="11" t="s">
        <v>40</v>
      </c>
      <c r="J42" s="11"/>
      <c r="K42" s="11"/>
      <c r="L42" s="11">
        <f t="shared" si="13"/>
        <v>40</v>
      </c>
      <c r="M42" s="11">
        <f t="shared" si="14"/>
        <v>0</v>
      </c>
      <c r="N42" s="11">
        <v>40</v>
      </c>
      <c r="O42" s="11">
        <v>0</v>
      </c>
      <c r="P42" s="11"/>
      <c r="Q42" s="11"/>
      <c r="R42" s="11">
        <f t="shared" si="15"/>
        <v>0</v>
      </c>
      <c r="S42" s="13"/>
      <c r="T42" s="13"/>
      <c r="U42" s="11"/>
      <c r="V42" s="11" t="e">
        <f t="shared" si="17"/>
        <v>#DIV/0!</v>
      </c>
      <c r="W42" s="11" t="e">
        <f t="shared" si="18"/>
        <v>#DIV/0!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/>
      <c r="AI42" s="11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spans="1:48" x14ac:dyDescent="0.25">
      <c r="A43" s="9" t="s">
        <v>79</v>
      </c>
      <c r="B43" s="9" t="s">
        <v>43</v>
      </c>
      <c r="C43" s="9"/>
      <c r="D43" s="9">
        <v>20</v>
      </c>
      <c r="E43" s="9">
        <v>10</v>
      </c>
      <c r="F43" s="9">
        <v>9</v>
      </c>
      <c r="G43" s="7">
        <v>0.09</v>
      </c>
      <c r="H43" s="9">
        <v>45</v>
      </c>
      <c r="I43" s="9" t="s">
        <v>44</v>
      </c>
      <c r="J43" s="9"/>
      <c r="K43" s="9">
        <v>10</v>
      </c>
      <c r="L43" s="9">
        <f t="shared" si="13"/>
        <v>0</v>
      </c>
      <c r="M43" s="9">
        <f t="shared" si="14"/>
        <v>10</v>
      </c>
      <c r="N43" s="9"/>
      <c r="O43" s="9">
        <v>10</v>
      </c>
      <c r="P43" s="9"/>
      <c r="Q43" s="9"/>
      <c r="R43" s="9">
        <f t="shared" si="15"/>
        <v>2</v>
      </c>
      <c r="S43" s="4">
        <f t="shared" ref="S43:S58" si="19">14*R43-Q43-P43-O43-F43</f>
        <v>9</v>
      </c>
      <c r="T43" s="4"/>
      <c r="U43" s="9"/>
      <c r="V43" s="9">
        <f t="shared" si="17"/>
        <v>14</v>
      </c>
      <c r="W43" s="9">
        <f t="shared" si="18"/>
        <v>9.5</v>
      </c>
      <c r="X43" s="9">
        <v>-0.2</v>
      </c>
      <c r="Y43" s="9">
        <v>2</v>
      </c>
      <c r="Z43" s="9">
        <v>-0.4</v>
      </c>
      <c r="AA43" s="9">
        <v>0.2</v>
      </c>
      <c r="AB43" s="9">
        <v>1.2</v>
      </c>
      <c r="AC43" s="9">
        <v>2.8</v>
      </c>
      <c r="AD43" s="9">
        <v>4.2</v>
      </c>
      <c r="AE43" s="9">
        <v>0.2</v>
      </c>
      <c r="AF43" s="9">
        <v>1.8</v>
      </c>
      <c r="AG43" s="9">
        <v>5.2</v>
      </c>
      <c r="AH43" s="9"/>
      <c r="AI43" s="9">
        <f t="shared" ref="AI43:AI58" si="20">G43*S43</f>
        <v>0.80999999999999994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spans="1:48" x14ac:dyDescent="0.25">
      <c r="A44" s="9" t="s">
        <v>80</v>
      </c>
      <c r="B44" s="9" t="s">
        <v>43</v>
      </c>
      <c r="C44" s="9"/>
      <c r="D44" s="9">
        <v>96</v>
      </c>
      <c r="E44" s="9">
        <v>10</v>
      </c>
      <c r="F44" s="9">
        <v>82</v>
      </c>
      <c r="G44" s="7">
        <v>0.35</v>
      </c>
      <c r="H44" s="9">
        <v>45</v>
      </c>
      <c r="I44" s="9" t="s">
        <v>44</v>
      </c>
      <c r="J44" s="9"/>
      <c r="K44" s="9">
        <v>10</v>
      </c>
      <c r="L44" s="9">
        <f t="shared" si="13"/>
        <v>0</v>
      </c>
      <c r="M44" s="9">
        <f t="shared" si="14"/>
        <v>10</v>
      </c>
      <c r="N44" s="9"/>
      <c r="O44" s="9">
        <v>50</v>
      </c>
      <c r="P44" s="9"/>
      <c r="Q44" s="9"/>
      <c r="R44" s="9">
        <f t="shared" si="15"/>
        <v>2</v>
      </c>
      <c r="S44" s="4"/>
      <c r="T44" s="4"/>
      <c r="U44" s="9"/>
      <c r="V44" s="9">
        <f t="shared" si="17"/>
        <v>66</v>
      </c>
      <c r="W44" s="9">
        <f t="shared" si="18"/>
        <v>66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 t="s">
        <v>81</v>
      </c>
      <c r="AI44" s="9">
        <f t="shared" si="20"/>
        <v>0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spans="1:48" x14ac:dyDescent="0.25">
      <c r="A45" s="9" t="s">
        <v>82</v>
      </c>
      <c r="B45" s="9" t="s">
        <v>39</v>
      </c>
      <c r="C45" s="9">
        <v>-0.20100000000000001</v>
      </c>
      <c r="D45" s="9">
        <v>686.54200000000003</v>
      </c>
      <c r="E45" s="9">
        <v>395.23599999999999</v>
      </c>
      <c r="F45" s="9">
        <v>263.87</v>
      </c>
      <c r="G45" s="7">
        <v>1</v>
      </c>
      <c r="H45" s="9">
        <v>45</v>
      </c>
      <c r="I45" s="9" t="s">
        <v>44</v>
      </c>
      <c r="J45" s="9"/>
      <c r="K45" s="9">
        <v>81</v>
      </c>
      <c r="L45" s="9">
        <f t="shared" si="13"/>
        <v>314.23599999999999</v>
      </c>
      <c r="M45" s="9">
        <f t="shared" si="14"/>
        <v>83.84699999999998</v>
      </c>
      <c r="N45" s="9">
        <v>311.38900000000001</v>
      </c>
      <c r="O45" s="9">
        <v>100</v>
      </c>
      <c r="P45" s="9">
        <v>100</v>
      </c>
      <c r="Q45" s="9"/>
      <c r="R45" s="9">
        <f t="shared" si="15"/>
        <v>16.769399999999997</v>
      </c>
      <c r="S45" s="4"/>
      <c r="T45" s="4"/>
      <c r="U45" s="9"/>
      <c r="V45" s="9">
        <f t="shared" si="17"/>
        <v>27.661693322360971</v>
      </c>
      <c r="W45" s="9">
        <f t="shared" si="18"/>
        <v>27.661693322360971</v>
      </c>
      <c r="X45" s="9">
        <v>37.715000000000003</v>
      </c>
      <c r="Y45" s="9">
        <v>37.833799999999997</v>
      </c>
      <c r="Z45" s="9">
        <v>30.785</v>
      </c>
      <c r="AA45" s="9">
        <v>38.028399999999998</v>
      </c>
      <c r="AB45" s="9">
        <v>36.332000000000008</v>
      </c>
      <c r="AC45" s="9">
        <v>17.5702</v>
      </c>
      <c r="AD45" s="9">
        <v>33.548400000000001</v>
      </c>
      <c r="AE45" s="9">
        <v>24.808800000000002</v>
      </c>
      <c r="AF45" s="9">
        <v>20.728000000000002</v>
      </c>
      <c r="AG45" s="9">
        <v>23.415199999999999</v>
      </c>
      <c r="AH45" s="9"/>
      <c r="AI45" s="9">
        <f t="shared" si="20"/>
        <v>0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spans="1:48" x14ac:dyDescent="0.25">
      <c r="A46" s="9" t="s">
        <v>83</v>
      </c>
      <c r="B46" s="9" t="s">
        <v>43</v>
      </c>
      <c r="C46" s="9">
        <v>311</v>
      </c>
      <c r="D46" s="9">
        <v>544</v>
      </c>
      <c r="E46" s="9">
        <v>271</v>
      </c>
      <c r="F46" s="9">
        <v>562</v>
      </c>
      <c r="G46" s="7">
        <v>0.3</v>
      </c>
      <c r="H46" s="9" t="e">
        <v>#N/A</v>
      </c>
      <c r="I46" s="9" t="s">
        <v>44</v>
      </c>
      <c r="J46" s="9"/>
      <c r="K46" s="9">
        <v>270</v>
      </c>
      <c r="L46" s="9">
        <f t="shared" si="13"/>
        <v>1</v>
      </c>
      <c r="M46" s="9">
        <f t="shared" si="14"/>
        <v>271</v>
      </c>
      <c r="N46" s="9"/>
      <c r="O46" s="9">
        <v>0</v>
      </c>
      <c r="P46" s="9"/>
      <c r="Q46" s="9"/>
      <c r="R46" s="9">
        <f t="shared" si="15"/>
        <v>54.2</v>
      </c>
      <c r="S46" s="4">
        <f t="shared" si="19"/>
        <v>196.80000000000007</v>
      </c>
      <c r="T46" s="4"/>
      <c r="U46" s="9"/>
      <c r="V46" s="9">
        <f t="shared" si="17"/>
        <v>14</v>
      </c>
      <c r="W46" s="9">
        <f t="shared" si="18"/>
        <v>10.3690036900369</v>
      </c>
      <c r="X46" s="9">
        <v>42.2</v>
      </c>
      <c r="Y46" s="9">
        <v>71</v>
      </c>
      <c r="Z46" s="9">
        <v>63.4</v>
      </c>
      <c r="AA46" s="9">
        <v>48.6</v>
      </c>
      <c r="AB46" s="9">
        <v>31.8</v>
      </c>
      <c r="AC46" s="9">
        <v>24.4</v>
      </c>
      <c r="AD46" s="9">
        <v>38</v>
      </c>
      <c r="AE46" s="9">
        <v>41.6</v>
      </c>
      <c r="AF46" s="9">
        <v>16.399999999999999</v>
      </c>
      <c r="AG46" s="9">
        <v>0</v>
      </c>
      <c r="AH46" s="9"/>
      <c r="AI46" s="9">
        <f t="shared" si="20"/>
        <v>59.04000000000002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spans="1:48" x14ac:dyDescent="0.25">
      <c r="A47" s="9" t="s">
        <v>84</v>
      </c>
      <c r="B47" s="9" t="s">
        <v>39</v>
      </c>
      <c r="C47" s="9">
        <v>47.432000000000002</v>
      </c>
      <c r="D47" s="9">
        <v>1.1180000000000001</v>
      </c>
      <c r="E47" s="9">
        <v>9.3520000000000003</v>
      </c>
      <c r="F47" s="9">
        <v>30.99</v>
      </c>
      <c r="G47" s="7">
        <v>1</v>
      </c>
      <c r="H47" s="9">
        <v>30</v>
      </c>
      <c r="I47" s="9" t="s">
        <v>44</v>
      </c>
      <c r="J47" s="9"/>
      <c r="K47" s="9">
        <v>9</v>
      </c>
      <c r="L47" s="9">
        <f t="shared" si="13"/>
        <v>0.35200000000000031</v>
      </c>
      <c r="M47" s="9">
        <f t="shared" si="14"/>
        <v>9.3520000000000003</v>
      </c>
      <c r="N47" s="9"/>
      <c r="O47" s="9">
        <v>49</v>
      </c>
      <c r="P47" s="9">
        <v>50</v>
      </c>
      <c r="Q47" s="9"/>
      <c r="R47" s="9">
        <f t="shared" si="15"/>
        <v>1.8704000000000001</v>
      </c>
      <c r="S47" s="4"/>
      <c r="T47" s="4"/>
      <c r="U47" s="9"/>
      <c r="V47" s="9">
        <f t="shared" si="17"/>
        <v>69.498502994011972</v>
      </c>
      <c r="W47" s="9">
        <f t="shared" si="18"/>
        <v>69.498502994011972</v>
      </c>
      <c r="X47" s="9">
        <v>10.986800000000001</v>
      </c>
      <c r="Y47" s="9">
        <v>3.032</v>
      </c>
      <c r="Z47" s="9">
        <v>5.2308000000000003</v>
      </c>
      <c r="AA47" s="9">
        <v>10.2088</v>
      </c>
      <c r="AB47" s="9">
        <v>4.2248000000000001</v>
      </c>
      <c r="AC47" s="9">
        <v>1.8375999999999999</v>
      </c>
      <c r="AD47" s="9">
        <v>7.0523999999999996</v>
      </c>
      <c r="AE47" s="9">
        <v>0</v>
      </c>
      <c r="AF47" s="9">
        <v>5.3639999999999999</v>
      </c>
      <c r="AG47" s="9">
        <v>0</v>
      </c>
      <c r="AH47" s="20" t="s">
        <v>166</v>
      </c>
      <c r="AI47" s="9">
        <f t="shared" si="20"/>
        <v>0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spans="1:48" x14ac:dyDescent="0.25">
      <c r="A48" s="9" t="s">
        <v>86</v>
      </c>
      <c r="B48" s="9" t="s">
        <v>39</v>
      </c>
      <c r="C48" s="9">
        <v>195.542</v>
      </c>
      <c r="D48" s="9">
        <v>107.485</v>
      </c>
      <c r="E48" s="9">
        <v>139.57</v>
      </c>
      <c r="F48" s="9">
        <v>135.22399999999999</v>
      </c>
      <c r="G48" s="7">
        <v>1</v>
      </c>
      <c r="H48" s="9">
        <v>45</v>
      </c>
      <c r="I48" s="9" t="s">
        <v>44</v>
      </c>
      <c r="J48" s="9"/>
      <c r="K48" s="9">
        <v>130</v>
      </c>
      <c r="L48" s="9">
        <f t="shared" si="13"/>
        <v>9.5699999999999932</v>
      </c>
      <c r="M48" s="9">
        <f t="shared" si="14"/>
        <v>139.57</v>
      </c>
      <c r="N48" s="9"/>
      <c r="O48" s="9">
        <v>0</v>
      </c>
      <c r="P48" s="9"/>
      <c r="Q48" s="9"/>
      <c r="R48" s="9">
        <f t="shared" si="15"/>
        <v>27.913999999999998</v>
      </c>
      <c r="S48" s="4">
        <f t="shared" si="19"/>
        <v>255.572</v>
      </c>
      <c r="T48" s="4"/>
      <c r="U48" s="9"/>
      <c r="V48" s="9">
        <f t="shared" si="17"/>
        <v>14</v>
      </c>
      <c r="W48" s="9">
        <f t="shared" si="18"/>
        <v>4.8443075159418214</v>
      </c>
      <c r="X48" s="9">
        <v>19.046399999999998</v>
      </c>
      <c r="Y48" s="9">
        <v>20.0106</v>
      </c>
      <c r="Z48" s="9">
        <v>40.477400000000003</v>
      </c>
      <c r="AA48" s="9">
        <v>21.309200000000001</v>
      </c>
      <c r="AB48" s="9">
        <v>9.9591999999999992</v>
      </c>
      <c r="AC48" s="9">
        <v>35.158799999999999</v>
      </c>
      <c r="AD48" s="9">
        <v>36.550600000000003</v>
      </c>
      <c r="AE48" s="9">
        <v>24.369599999999998</v>
      </c>
      <c r="AF48" s="9">
        <v>25.849</v>
      </c>
      <c r="AG48" s="9">
        <v>25.031400000000001</v>
      </c>
      <c r="AH48" s="9"/>
      <c r="AI48" s="9">
        <f t="shared" si="20"/>
        <v>255.572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spans="1:48" x14ac:dyDescent="0.25">
      <c r="A49" s="9" t="s">
        <v>87</v>
      </c>
      <c r="B49" s="9" t="s">
        <v>43</v>
      </c>
      <c r="C49" s="9">
        <v>449</v>
      </c>
      <c r="D49" s="9">
        <v>1152</v>
      </c>
      <c r="E49" s="9">
        <v>664</v>
      </c>
      <c r="F49" s="9">
        <v>879</v>
      </c>
      <c r="G49" s="7">
        <v>0.35</v>
      </c>
      <c r="H49" s="9">
        <v>45</v>
      </c>
      <c r="I49" s="9" t="s">
        <v>44</v>
      </c>
      <c r="J49" s="9"/>
      <c r="K49" s="9">
        <v>512</v>
      </c>
      <c r="L49" s="9">
        <f t="shared" si="13"/>
        <v>152</v>
      </c>
      <c r="M49" s="9">
        <f t="shared" si="14"/>
        <v>512</v>
      </c>
      <c r="N49" s="9">
        <v>152</v>
      </c>
      <c r="O49" s="9">
        <v>100</v>
      </c>
      <c r="P49" s="9">
        <v>200</v>
      </c>
      <c r="Q49" s="9"/>
      <c r="R49" s="9">
        <f t="shared" si="15"/>
        <v>102.4</v>
      </c>
      <c r="S49" s="4">
        <f t="shared" si="19"/>
        <v>254.60000000000014</v>
      </c>
      <c r="T49" s="4"/>
      <c r="U49" s="9"/>
      <c r="V49" s="9">
        <f t="shared" si="17"/>
        <v>14</v>
      </c>
      <c r="W49" s="9">
        <f t="shared" si="18"/>
        <v>11.513671875</v>
      </c>
      <c r="X49" s="9">
        <v>102.8</v>
      </c>
      <c r="Y49" s="9">
        <v>113</v>
      </c>
      <c r="Z49" s="9">
        <v>112.6</v>
      </c>
      <c r="AA49" s="9">
        <v>101.4</v>
      </c>
      <c r="AB49" s="9">
        <v>108</v>
      </c>
      <c r="AC49" s="9">
        <v>123.2</v>
      </c>
      <c r="AD49" s="9">
        <v>113.2</v>
      </c>
      <c r="AE49" s="9">
        <v>105.4</v>
      </c>
      <c r="AF49" s="9">
        <v>112</v>
      </c>
      <c r="AG49" s="9">
        <v>108.4</v>
      </c>
      <c r="AH49" s="9"/>
      <c r="AI49" s="9">
        <f t="shared" si="20"/>
        <v>89.110000000000042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spans="1:48" x14ac:dyDescent="0.25">
      <c r="A50" s="9" t="s">
        <v>88</v>
      </c>
      <c r="B50" s="9" t="s">
        <v>43</v>
      </c>
      <c r="C50" s="9">
        <v>488</v>
      </c>
      <c r="D50" s="9">
        <v>296</v>
      </c>
      <c r="E50" s="9">
        <v>410</v>
      </c>
      <c r="F50" s="9">
        <v>352</v>
      </c>
      <c r="G50" s="7">
        <v>0.41</v>
      </c>
      <c r="H50" s="9">
        <v>45</v>
      </c>
      <c r="I50" s="9" t="s">
        <v>44</v>
      </c>
      <c r="J50" s="9"/>
      <c r="K50" s="9">
        <v>314</v>
      </c>
      <c r="L50" s="9">
        <f t="shared" si="13"/>
        <v>96</v>
      </c>
      <c r="M50" s="9">
        <f t="shared" si="14"/>
        <v>314</v>
      </c>
      <c r="N50" s="9">
        <v>96</v>
      </c>
      <c r="O50" s="9">
        <v>239</v>
      </c>
      <c r="P50" s="9">
        <v>300</v>
      </c>
      <c r="Q50" s="9"/>
      <c r="R50" s="9">
        <f t="shared" si="15"/>
        <v>62.8</v>
      </c>
      <c r="S50" s="4"/>
      <c r="T50" s="4"/>
      <c r="U50" s="9"/>
      <c r="V50" s="9">
        <f t="shared" si="17"/>
        <v>14.187898089171975</v>
      </c>
      <c r="W50" s="9">
        <f t="shared" si="18"/>
        <v>14.187898089171975</v>
      </c>
      <c r="X50" s="9">
        <v>86.6</v>
      </c>
      <c r="Y50" s="9">
        <v>34.4</v>
      </c>
      <c r="Z50" s="9">
        <v>90</v>
      </c>
      <c r="AA50" s="9">
        <v>79.599999999999994</v>
      </c>
      <c r="AB50" s="9">
        <v>38</v>
      </c>
      <c r="AC50" s="9">
        <v>76.599999999999994</v>
      </c>
      <c r="AD50" s="9">
        <v>66</v>
      </c>
      <c r="AE50" s="9">
        <v>50.8</v>
      </c>
      <c r="AF50" s="9">
        <v>47.6</v>
      </c>
      <c r="AG50" s="9">
        <v>50.6</v>
      </c>
      <c r="AH50" s="9"/>
      <c r="AI50" s="9">
        <f t="shared" si="20"/>
        <v>0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spans="1:48" x14ac:dyDescent="0.25">
      <c r="A51" s="9" t="s">
        <v>89</v>
      </c>
      <c r="B51" s="9" t="s">
        <v>43</v>
      </c>
      <c r="C51" s="9">
        <v>75</v>
      </c>
      <c r="D51" s="9"/>
      <c r="E51" s="9">
        <v>66</v>
      </c>
      <c r="F51" s="9">
        <v>-1</v>
      </c>
      <c r="G51" s="7">
        <v>0.4</v>
      </c>
      <c r="H51" s="9">
        <v>30</v>
      </c>
      <c r="I51" s="9" t="s">
        <v>44</v>
      </c>
      <c r="J51" s="9"/>
      <c r="K51" s="9">
        <v>70</v>
      </c>
      <c r="L51" s="9">
        <f t="shared" si="13"/>
        <v>-4</v>
      </c>
      <c r="M51" s="9">
        <f t="shared" si="14"/>
        <v>66</v>
      </c>
      <c r="N51" s="9"/>
      <c r="O51" s="9">
        <v>61</v>
      </c>
      <c r="P51" s="9"/>
      <c r="Q51" s="9"/>
      <c r="R51" s="9">
        <f t="shared" si="15"/>
        <v>13.2</v>
      </c>
      <c r="S51" s="4">
        <f t="shared" si="19"/>
        <v>124.79999999999998</v>
      </c>
      <c r="T51" s="4"/>
      <c r="U51" s="9"/>
      <c r="V51" s="9">
        <f t="shared" si="17"/>
        <v>14</v>
      </c>
      <c r="W51" s="9">
        <f t="shared" si="18"/>
        <v>4.5454545454545459</v>
      </c>
      <c r="X51" s="9">
        <v>9.6</v>
      </c>
      <c r="Y51" s="9">
        <v>7.4</v>
      </c>
      <c r="Z51" s="9">
        <v>12.2</v>
      </c>
      <c r="AA51" s="9">
        <v>9.1999999999999993</v>
      </c>
      <c r="AB51" s="9">
        <v>2.6</v>
      </c>
      <c r="AC51" s="9">
        <v>0.4</v>
      </c>
      <c r="AD51" s="9">
        <v>13.6</v>
      </c>
      <c r="AE51" s="9">
        <v>1.2</v>
      </c>
      <c r="AF51" s="9">
        <v>8.1999999999999993</v>
      </c>
      <c r="AG51" s="9">
        <v>-0.2</v>
      </c>
      <c r="AH51" s="9"/>
      <c r="AI51" s="9">
        <f t="shared" si="20"/>
        <v>49.919999999999995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spans="1:48" x14ac:dyDescent="0.25">
      <c r="A52" s="9" t="s">
        <v>90</v>
      </c>
      <c r="B52" s="9" t="s">
        <v>39</v>
      </c>
      <c r="C52" s="9">
        <v>20.608000000000001</v>
      </c>
      <c r="D52" s="9"/>
      <c r="E52" s="9">
        <v>7.5739999999999998</v>
      </c>
      <c r="F52" s="9">
        <v>8.74</v>
      </c>
      <c r="G52" s="7">
        <v>1</v>
      </c>
      <c r="H52" s="9">
        <v>30</v>
      </c>
      <c r="I52" s="9" t="s">
        <v>44</v>
      </c>
      <c r="J52" s="9"/>
      <c r="K52" s="9">
        <v>8</v>
      </c>
      <c r="L52" s="9">
        <f t="shared" si="13"/>
        <v>-0.42600000000000016</v>
      </c>
      <c r="M52" s="9">
        <f t="shared" si="14"/>
        <v>7.5739999999999998</v>
      </c>
      <c r="N52" s="9"/>
      <c r="O52" s="9">
        <v>0</v>
      </c>
      <c r="P52" s="9"/>
      <c r="Q52" s="9"/>
      <c r="R52" s="9">
        <f t="shared" si="15"/>
        <v>1.5147999999999999</v>
      </c>
      <c r="S52" s="4">
        <f t="shared" si="19"/>
        <v>12.4672</v>
      </c>
      <c r="T52" s="4"/>
      <c r="U52" s="9"/>
      <c r="V52" s="9">
        <f t="shared" si="17"/>
        <v>14</v>
      </c>
      <c r="W52" s="9">
        <f t="shared" si="18"/>
        <v>5.7697385793504097</v>
      </c>
      <c r="X52" s="9">
        <v>-0.1014</v>
      </c>
      <c r="Y52" s="9">
        <v>1.3018000000000001</v>
      </c>
      <c r="Z52" s="9">
        <v>2.1145999999999998</v>
      </c>
      <c r="AA52" s="9">
        <v>1.2396</v>
      </c>
      <c r="AB52" s="9">
        <v>0.2044</v>
      </c>
      <c r="AC52" s="9">
        <v>1.9076</v>
      </c>
      <c r="AD52" s="9">
        <v>1.4874000000000001</v>
      </c>
      <c r="AE52" s="9">
        <v>0</v>
      </c>
      <c r="AF52" s="9">
        <v>0.54720000000000002</v>
      </c>
      <c r="AG52" s="9">
        <v>-0.2</v>
      </c>
      <c r="AH52" s="9"/>
      <c r="AI52" s="9">
        <f t="shared" si="20"/>
        <v>12.4672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spans="1:48" x14ac:dyDescent="0.25">
      <c r="A53" s="9" t="s">
        <v>91</v>
      </c>
      <c r="B53" s="9" t="s">
        <v>43</v>
      </c>
      <c r="C53" s="9">
        <v>27</v>
      </c>
      <c r="D53" s="9">
        <v>232</v>
      </c>
      <c r="E53" s="9">
        <v>49</v>
      </c>
      <c r="F53" s="9">
        <v>201</v>
      </c>
      <c r="G53" s="7">
        <v>0.41</v>
      </c>
      <c r="H53" s="9">
        <v>45</v>
      </c>
      <c r="I53" s="9" t="s">
        <v>44</v>
      </c>
      <c r="J53" s="9"/>
      <c r="K53" s="9">
        <v>60</v>
      </c>
      <c r="L53" s="9">
        <f t="shared" si="13"/>
        <v>-11</v>
      </c>
      <c r="M53" s="9">
        <f t="shared" si="14"/>
        <v>49</v>
      </c>
      <c r="N53" s="9"/>
      <c r="O53" s="9">
        <v>0</v>
      </c>
      <c r="P53" s="9"/>
      <c r="Q53" s="9"/>
      <c r="R53" s="9">
        <f t="shared" si="15"/>
        <v>9.8000000000000007</v>
      </c>
      <c r="S53" s="4"/>
      <c r="T53" s="4"/>
      <c r="U53" s="9"/>
      <c r="V53" s="9">
        <f t="shared" si="17"/>
        <v>20.510204081632651</v>
      </c>
      <c r="W53" s="9">
        <f t="shared" si="18"/>
        <v>20.510204081632651</v>
      </c>
      <c r="X53" s="9">
        <v>7.8</v>
      </c>
      <c r="Y53" s="9">
        <v>22.6</v>
      </c>
      <c r="Z53" s="9">
        <v>10.6</v>
      </c>
      <c r="AA53" s="9">
        <v>13.4</v>
      </c>
      <c r="AB53" s="9">
        <v>14.6</v>
      </c>
      <c r="AC53" s="9">
        <v>7.6</v>
      </c>
      <c r="AD53" s="9">
        <v>15.6</v>
      </c>
      <c r="AE53" s="9">
        <v>13.4</v>
      </c>
      <c r="AF53" s="9">
        <v>3.4</v>
      </c>
      <c r="AG53" s="9">
        <v>13.6</v>
      </c>
      <c r="AH53" s="9"/>
      <c r="AI53" s="9">
        <f t="shared" si="20"/>
        <v>0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1:48" x14ac:dyDescent="0.25">
      <c r="A54" s="9" t="s">
        <v>92</v>
      </c>
      <c r="B54" s="9" t="s">
        <v>39</v>
      </c>
      <c r="C54" s="9">
        <v>9.1999999999999993</v>
      </c>
      <c r="D54" s="9">
        <v>17.161000000000001</v>
      </c>
      <c r="E54" s="9">
        <v>7.2869999999999999</v>
      </c>
      <c r="F54" s="9">
        <v>18.018999999999998</v>
      </c>
      <c r="G54" s="7">
        <v>1</v>
      </c>
      <c r="H54" s="9">
        <v>45</v>
      </c>
      <c r="I54" s="9" t="s">
        <v>44</v>
      </c>
      <c r="J54" s="9"/>
      <c r="K54" s="9">
        <v>7.5</v>
      </c>
      <c r="L54" s="9">
        <f t="shared" si="13"/>
        <v>-0.21300000000000008</v>
      </c>
      <c r="M54" s="9">
        <f t="shared" si="14"/>
        <v>7.2869999999999999</v>
      </c>
      <c r="N54" s="9"/>
      <c r="O54" s="9">
        <v>4</v>
      </c>
      <c r="P54" s="9"/>
      <c r="Q54" s="9"/>
      <c r="R54" s="9">
        <f t="shared" si="15"/>
        <v>1.4574</v>
      </c>
      <c r="S54" s="4"/>
      <c r="T54" s="4"/>
      <c r="U54" s="9"/>
      <c r="V54" s="9">
        <f t="shared" si="17"/>
        <v>15.108412240977081</v>
      </c>
      <c r="W54" s="9">
        <f t="shared" si="18"/>
        <v>15.108412240977081</v>
      </c>
      <c r="X54" s="9">
        <v>1.7272000000000001</v>
      </c>
      <c r="Y54" s="9">
        <v>1.9476</v>
      </c>
      <c r="Z54" s="9">
        <v>1.8774</v>
      </c>
      <c r="AA54" s="9">
        <v>2.3894000000000002</v>
      </c>
      <c r="AB54" s="9">
        <v>1.8348</v>
      </c>
      <c r="AC54" s="9">
        <v>3.3727999999999998</v>
      </c>
      <c r="AD54" s="9">
        <v>1.4712000000000001</v>
      </c>
      <c r="AE54" s="9">
        <v>1.7170000000000001</v>
      </c>
      <c r="AF54" s="9">
        <v>3.46</v>
      </c>
      <c r="AG54" s="9">
        <v>5.2555999999999994</v>
      </c>
      <c r="AH54" s="9"/>
      <c r="AI54" s="9">
        <f t="shared" si="20"/>
        <v>0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spans="1:48" x14ac:dyDescent="0.25">
      <c r="A55" s="9" t="s">
        <v>93</v>
      </c>
      <c r="B55" s="9" t="s">
        <v>43</v>
      </c>
      <c r="C55" s="9">
        <v>108</v>
      </c>
      <c r="D55" s="9">
        <v>282</v>
      </c>
      <c r="E55" s="9">
        <v>137</v>
      </c>
      <c r="F55" s="9">
        <v>238</v>
      </c>
      <c r="G55" s="7">
        <v>0.36</v>
      </c>
      <c r="H55" s="9">
        <v>45</v>
      </c>
      <c r="I55" s="9" t="s">
        <v>44</v>
      </c>
      <c r="J55" s="9"/>
      <c r="K55" s="9">
        <v>142</v>
      </c>
      <c r="L55" s="9">
        <f t="shared" si="13"/>
        <v>-5</v>
      </c>
      <c r="M55" s="9">
        <f t="shared" si="14"/>
        <v>137</v>
      </c>
      <c r="N55" s="9"/>
      <c r="O55" s="9">
        <v>109</v>
      </c>
      <c r="P55" s="9">
        <v>200</v>
      </c>
      <c r="Q55" s="9"/>
      <c r="R55" s="9">
        <f t="shared" si="15"/>
        <v>27.4</v>
      </c>
      <c r="S55" s="4"/>
      <c r="T55" s="4"/>
      <c r="U55" s="9"/>
      <c r="V55" s="9">
        <f t="shared" si="17"/>
        <v>19.963503649635037</v>
      </c>
      <c r="W55" s="9">
        <f t="shared" si="18"/>
        <v>19.963503649635037</v>
      </c>
      <c r="X55" s="9">
        <v>49.6</v>
      </c>
      <c r="Y55" s="9">
        <v>42.8</v>
      </c>
      <c r="Z55" s="9">
        <v>36</v>
      </c>
      <c r="AA55" s="9">
        <v>37.4</v>
      </c>
      <c r="AB55" s="9">
        <v>32.6</v>
      </c>
      <c r="AC55" s="9">
        <v>36.6</v>
      </c>
      <c r="AD55" s="9">
        <v>35.200000000000003</v>
      </c>
      <c r="AE55" s="9">
        <v>22.6</v>
      </c>
      <c r="AF55" s="9">
        <v>35.4</v>
      </c>
      <c r="AG55" s="9">
        <v>16.600000000000001</v>
      </c>
      <c r="AH55" s="9"/>
      <c r="AI55" s="9">
        <f t="shared" si="20"/>
        <v>0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spans="1:48" x14ac:dyDescent="0.25">
      <c r="A56" s="9" t="s">
        <v>94</v>
      </c>
      <c r="B56" s="9" t="s">
        <v>39</v>
      </c>
      <c r="C56" s="9">
        <v>67.587000000000003</v>
      </c>
      <c r="D56" s="9"/>
      <c r="E56" s="9">
        <v>26.757000000000001</v>
      </c>
      <c r="F56" s="9">
        <v>38.761000000000003</v>
      </c>
      <c r="G56" s="7">
        <v>1</v>
      </c>
      <c r="H56" s="9">
        <v>45</v>
      </c>
      <c r="I56" s="9" t="s">
        <v>44</v>
      </c>
      <c r="J56" s="9"/>
      <c r="K56" s="9">
        <v>25</v>
      </c>
      <c r="L56" s="9">
        <f t="shared" si="13"/>
        <v>1.7570000000000014</v>
      </c>
      <c r="M56" s="9">
        <f t="shared" si="14"/>
        <v>26.757000000000001</v>
      </c>
      <c r="N56" s="9"/>
      <c r="O56" s="9">
        <v>12</v>
      </c>
      <c r="P56" s="9"/>
      <c r="Q56" s="9"/>
      <c r="R56" s="9">
        <f t="shared" si="15"/>
        <v>5.3513999999999999</v>
      </c>
      <c r="S56" s="4">
        <f t="shared" si="19"/>
        <v>24.1586</v>
      </c>
      <c r="T56" s="4"/>
      <c r="U56" s="9"/>
      <c r="V56" s="9">
        <f t="shared" si="17"/>
        <v>14</v>
      </c>
      <c r="W56" s="9">
        <f t="shared" si="18"/>
        <v>9.4855551818215798</v>
      </c>
      <c r="X56" s="9">
        <v>5.4882</v>
      </c>
      <c r="Y56" s="9">
        <v>4.4206000000000003</v>
      </c>
      <c r="Z56" s="9">
        <v>8.3469999999999995</v>
      </c>
      <c r="AA56" s="9">
        <v>2.5701999999999998</v>
      </c>
      <c r="AB56" s="9">
        <v>6.6150000000000002</v>
      </c>
      <c r="AC56" s="9">
        <v>6.3924000000000003</v>
      </c>
      <c r="AD56" s="9">
        <v>4.6736000000000004</v>
      </c>
      <c r="AE56" s="9">
        <v>5.3398000000000003</v>
      </c>
      <c r="AF56" s="9">
        <v>7.0476000000000001</v>
      </c>
      <c r="AG56" s="9">
        <v>6.6400000000000006</v>
      </c>
      <c r="AH56" s="9"/>
      <c r="AI56" s="9">
        <f t="shared" si="20"/>
        <v>24.1586</v>
      </c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spans="1:48" x14ac:dyDescent="0.25">
      <c r="A57" s="9" t="s">
        <v>95</v>
      </c>
      <c r="B57" s="9" t="s">
        <v>43</v>
      </c>
      <c r="C57" s="9">
        <v>21</v>
      </c>
      <c r="D57" s="9">
        <v>198</v>
      </c>
      <c r="E57" s="9">
        <v>27</v>
      </c>
      <c r="F57" s="9">
        <v>181</v>
      </c>
      <c r="G57" s="7">
        <v>0.41</v>
      </c>
      <c r="H57" s="9">
        <v>45</v>
      </c>
      <c r="I57" s="9" t="s">
        <v>44</v>
      </c>
      <c r="J57" s="9"/>
      <c r="K57" s="9">
        <v>36</v>
      </c>
      <c r="L57" s="9">
        <f t="shared" si="13"/>
        <v>-9</v>
      </c>
      <c r="M57" s="9">
        <f t="shared" si="14"/>
        <v>27</v>
      </c>
      <c r="N57" s="9"/>
      <c r="O57" s="9">
        <v>0</v>
      </c>
      <c r="P57" s="9"/>
      <c r="Q57" s="9"/>
      <c r="R57" s="9">
        <f t="shared" si="15"/>
        <v>5.4</v>
      </c>
      <c r="S57" s="4"/>
      <c r="T57" s="4"/>
      <c r="U57" s="9"/>
      <c r="V57" s="9">
        <f t="shared" si="17"/>
        <v>33.518518518518519</v>
      </c>
      <c r="W57" s="9">
        <f t="shared" si="18"/>
        <v>33.518518518518519</v>
      </c>
      <c r="X57" s="9">
        <v>5.4</v>
      </c>
      <c r="Y57" s="9">
        <v>19.8</v>
      </c>
      <c r="Z57" s="9">
        <v>9.8000000000000007</v>
      </c>
      <c r="AA57" s="9">
        <v>9</v>
      </c>
      <c r="AB57" s="9">
        <v>13</v>
      </c>
      <c r="AC57" s="9">
        <v>8.8000000000000007</v>
      </c>
      <c r="AD57" s="9">
        <v>10.199999999999999</v>
      </c>
      <c r="AE57" s="9">
        <v>9.4</v>
      </c>
      <c r="AF57" s="9">
        <v>11.6</v>
      </c>
      <c r="AG57" s="9">
        <v>8.4</v>
      </c>
      <c r="AH57" s="9"/>
      <c r="AI57" s="9">
        <f t="shared" si="20"/>
        <v>0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spans="1:48" x14ac:dyDescent="0.25">
      <c r="A58" s="9" t="s">
        <v>96</v>
      </c>
      <c r="B58" s="9" t="s">
        <v>43</v>
      </c>
      <c r="C58" s="9">
        <v>71</v>
      </c>
      <c r="D58" s="9"/>
      <c r="E58" s="9">
        <v>50</v>
      </c>
      <c r="F58" s="9">
        <v>20</v>
      </c>
      <c r="G58" s="7">
        <v>0.41</v>
      </c>
      <c r="H58" s="9">
        <v>45</v>
      </c>
      <c r="I58" s="9" t="s">
        <v>44</v>
      </c>
      <c r="J58" s="9"/>
      <c r="K58" s="9">
        <v>50</v>
      </c>
      <c r="L58" s="9">
        <f t="shared" si="13"/>
        <v>0</v>
      </c>
      <c r="M58" s="9">
        <f t="shared" si="14"/>
        <v>50</v>
      </c>
      <c r="N58" s="9"/>
      <c r="O58" s="9">
        <v>0</v>
      </c>
      <c r="P58" s="9"/>
      <c r="Q58" s="9"/>
      <c r="R58" s="9">
        <f t="shared" si="15"/>
        <v>10</v>
      </c>
      <c r="S58" s="4">
        <f>11*R58-Q58-P58-O58-F58</f>
        <v>90</v>
      </c>
      <c r="T58" s="4"/>
      <c r="U58" s="9"/>
      <c r="V58" s="9">
        <f t="shared" si="17"/>
        <v>11</v>
      </c>
      <c r="W58" s="9">
        <f t="shared" si="18"/>
        <v>2</v>
      </c>
      <c r="X58" s="9">
        <v>3.6</v>
      </c>
      <c r="Y58" s="9">
        <v>0.4</v>
      </c>
      <c r="Z58" s="9">
        <v>10</v>
      </c>
      <c r="AA58" s="9">
        <v>2</v>
      </c>
      <c r="AB58" s="9">
        <v>4.8</v>
      </c>
      <c r="AC58" s="9">
        <v>4.4000000000000004</v>
      </c>
      <c r="AD58" s="9">
        <v>3.8</v>
      </c>
      <c r="AE58" s="9">
        <v>4.2</v>
      </c>
      <c r="AF58" s="9">
        <v>3</v>
      </c>
      <c r="AG58" s="9">
        <v>3.4</v>
      </c>
      <c r="AH58" s="9" t="s">
        <v>97</v>
      </c>
      <c r="AI58" s="9">
        <f t="shared" si="20"/>
        <v>36.9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spans="1:48" x14ac:dyDescent="0.25">
      <c r="A59" s="11" t="s">
        <v>98</v>
      </c>
      <c r="B59" s="11" t="s">
        <v>43</v>
      </c>
      <c r="C59" s="11"/>
      <c r="D59" s="11">
        <v>96</v>
      </c>
      <c r="E59" s="11">
        <v>96</v>
      </c>
      <c r="F59" s="11"/>
      <c r="G59" s="12">
        <v>0</v>
      </c>
      <c r="H59" s="11" t="e">
        <v>#N/A</v>
      </c>
      <c r="I59" s="11" t="s">
        <v>40</v>
      </c>
      <c r="J59" s="11"/>
      <c r="K59" s="11"/>
      <c r="L59" s="11">
        <f t="shared" si="13"/>
        <v>96</v>
      </c>
      <c r="M59" s="11">
        <f t="shared" si="14"/>
        <v>0</v>
      </c>
      <c r="N59" s="11">
        <v>96</v>
      </c>
      <c r="O59" s="11">
        <v>0</v>
      </c>
      <c r="P59" s="11"/>
      <c r="Q59" s="11"/>
      <c r="R59" s="11">
        <f t="shared" si="15"/>
        <v>0</v>
      </c>
      <c r="S59" s="13"/>
      <c r="T59" s="13"/>
      <c r="U59" s="11"/>
      <c r="V59" s="11" t="e">
        <f t="shared" si="17"/>
        <v>#DIV/0!</v>
      </c>
      <c r="W59" s="11" t="e">
        <f t="shared" si="18"/>
        <v>#DIV/0!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/>
      <c r="AI59" s="11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spans="1:48" x14ac:dyDescent="0.25">
      <c r="A60" s="9" t="s">
        <v>99</v>
      </c>
      <c r="B60" s="9" t="s">
        <v>43</v>
      </c>
      <c r="C60" s="9">
        <v>5</v>
      </c>
      <c r="D60" s="9">
        <v>144</v>
      </c>
      <c r="E60" s="9">
        <v>15</v>
      </c>
      <c r="F60" s="9">
        <v>127</v>
      </c>
      <c r="G60" s="7">
        <v>0.33</v>
      </c>
      <c r="H60" s="9" t="e">
        <v>#N/A</v>
      </c>
      <c r="I60" s="9" t="s">
        <v>44</v>
      </c>
      <c r="J60" s="9"/>
      <c r="K60" s="9">
        <v>22</v>
      </c>
      <c r="L60" s="9">
        <f t="shared" si="13"/>
        <v>-7</v>
      </c>
      <c r="M60" s="9">
        <f t="shared" si="14"/>
        <v>15</v>
      </c>
      <c r="N60" s="9"/>
      <c r="O60" s="9">
        <v>0</v>
      </c>
      <c r="P60" s="9"/>
      <c r="Q60" s="9"/>
      <c r="R60" s="9">
        <f t="shared" si="15"/>
        <v>3</v>
      </c>
      <c r="S60" s="4"/>
      <c r="T60" s="4"/>
      <c r="U60" s="9"/>
      <c r="V60" s="9">
        <f t="shared" si="17"/>
        <v>42.333333333333336</v>
      </c>
      <c r="W60" s="9">
        <f t="shared" si="18"/>
        <v>42.333333333333336</v>
      </c>
      <c r="X60" s="9">
        <v>9.1999999999999993</v>
      </c>
      <c r="Y60" s="9">
        <v>13.2</v>
      </c>
      <c r="Z60" s="9">
        <v>9.6</v>
      </c>
      <c r="AA60" s="9">
        <v>9</v>
      </c>
      <c r="AB60" s="9">
        <v>2</v>
      </c>
      <c r="AC60" s="9">
        <v>7.2</v>
      </c>
      <c r="AD60" s="9">
        <v>14.4</v>
      </c>
      <c r="AE60" s="9">
        <v>7.6</v>
      </c>
      <c r="AF60" s="9">
        <v>10.199999999999999</v>
      </c>
      <c r="AG60" s="9">
        <v>8.4</v>
      </c>
      <c r="AH60" s="9"/>
      <c r="AI60" s="9">
        <f t="shared" ref="AI60:AI70" si="21">G60*S60</f>
        <v>0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1:48" x14ac:dyDescent="0.25">
      <c r="A61" s="9" t="s">
        <v>100</v>
      </c>
      <c r="B61" s="9" t="s">
        <v>43</v>
      </c>
      <c r="C61" s="9"/>
      <c r="D61" s="9">
        <v>112</v>
      </c>
      <c r="E61" s="9">
        <v>2</v>
      </c>
      <c r="F61" s="9">
        <v>101</v>
      </c>
      <c r="G61" s="7">
        <v>0.33</v>
      </c>
      <c r="H61" s="9">
        <v>45</v>
      </c>
      <c r="I61" s="9" t="s">
        <v>44</v>
      </c>
      <c r="J61" s="9"/>
      <c r="K61" s="9">
        <v>2</v>
      </c>
      <c r="L61" s="9">
        <f t="shared" si="13"/>
        <v>0</v>
      </c>
      <c r="M61" s="9">
        <f t="shared" si="14"/>
        <v>2</v>
      </c>
      <c r="N61" s="9"/>
      <c r="O61" s="9">
        <v>0</v>
      </c>
      <c r="P61" s="9"/>
      <c r="Q61" s="9"/>
      <c r="R61" s="9">
        <f t="shared" si="15"/>
        <v>0.4</v>
      </c>
      <c r="S61" s="4"/>
      <c r="T61" s="4"/>
      <c r="U61" s="9"/>
      <c r="V61" s="9">
        <f t="shared" si="17"/>
        <v>252.5</v>
      </c>
      <c r="W61" s="9">
        <f t="shared" si="18"/>
        <v>252.5</v>
      </c>
      <c r="X61" s="9">
        <v>0.6</v>
      </c>
      <c r="Y61" s="9">
        <v>11.4</v>
      </c>
      <c r="Z61" s="9">
        <v>7.2</v>
      </c>
      <c r="AA61" s="9">
        <v>6.4</v>
      </c>
      <c r="AB61" s="9">
        <v>9.8000000000000007</v>
      </c>
      <c r="AC61" s="9">
        <v>3.6</v>
      </c>
      <c r="AD61" s="9">
        <v>8.1999999999999993</v>
      </c>
      <c r="AE61" s="9">
        <v>11.4</v>
      </c>
      <c r="AF61" s="9">
        <v>-0.2</v>
      </c>
      <c r="AG61" s="9">
        <v>0</v>
      </c>
      <c r="AH61" s="9"/>
      <c r="AI61" s="9">
        <f t="shared" si="21"/>
        <v>0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1:48" x14ac:dyDescent="0.25">
      <c r="A62" s="9" t="s">
        <v>101</v>
      </c>
      <c r="B62" s="9" t="s">
        <v>43</v>
      </c>
      <c r="C62" s="9">
        <v>172</v>
      </c>
      <c r="D62" s="9">
        <v>296</v>
      </c>
      <c r="E62" s="9">
        <v>166</v>
      </c>
      <c r="F62" s="9">
        <v>290</v>
      </c>
      <c r="G62" s="7">
        <v>0.33</v>
      </c>
      <c r="H62" s="9">
        <v>45</v>
      </c>
      <c r="I62" s="9" t="s">
        <v>44</v>
      </c>
      <c r="J62" s="9"/>
      <c r="K62" s="9">
        <v>167</v>
      </c>
      <c r="L62" s="9">
        <f t="shared" si="13"/>
        <v>-1</v>
      </c>
      <c r="M62" s="9">
        <f t="shared" si="14"/>
        <v>166</v>
      </c>
      <c r="N62" s="9"/>
      <c r="O62" s="9">
        <v>30</v>
      </c>
      <c r="P62" s="9"/>
      <c r="Q62" s="9"/>
      <c r="R62" s="9">
        <f t="shared" si="15"/>
        <v>33.200000000000003</v>
      </c>
      <c r="S62" s="4">
        <f t="shared" ref="S60:S70" si="22">14*R62-Q62-P62-O62-F62</f>
        <v>144.80000000000007</v>
      </c>
      <c r="T62" s="4"/>
      <c r="U62" s="9"/>
      <c r="V62" s="9">
        <f t="shared" si="17"/>
        <v>14</v>
      </c>
      <c r="W62" s="9">
        <f t="shared" si="18"/>
        <v>9.6385542168674689</v>
      </c>
      <c r="X62" s="9">
        <v>27.8</v>
      </c>
      <c r="Y62" s="9">
        <v>31</v>
      </c>
      <c r="Z62" s="9">
        <v>45.4</v>
      </c>
      <c r="AA62" s="9">
        <v>9.8000000000000007</v>
      </c>
      <c r="AB62" s="9">
        <v>17.600000000000001</v>
      </c>
      <c r="AC62" s="9">
        <v>27</v>
      </c>
      <c r="AD62" s="9">
        <v>15.8</v>
      </c>
      <c r="AE62" s="9">
        <v>7.8</v>
      </c>
      <c r="AF62" s="9">
        <v>33</v>
      </c>
      <c r="AG62" s="9">
        <v>0.2</v>
      </c>
      <c r="AH62" s="9"/>
      <c r="AI62" s="9">
        <f t="shared" si="21"/>
        <v>47.784000000000027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spans="1:48" x14ac:dyDescent="0.25">
      <c r="A63" s="9" t="s">
        <v>102</v>
      </c>
      <c r="B63" s="9" t="s">
        <v>43</v>
      </c>
      <c r="C63" s="9">
        <v>128</v>
      </c>
      <c r="D63" s="9">
        <v>72</v>
      </c>
      <c r="E63" s="9">
        <v>123</v>
      </c>
      <c r="F63" s="9">
        <v>67</v>
      </c>
      <c r="G63" s="7">
        <v>0.33</v>
      </c>
      <c r="H63" s="9">
        <v>45</v>
      </c>
      <c r="I63" s="9" t="s">
        <v>44</v>
      </c>
      <c r="J63" s="9"/>
      <c r="K63" s="9">
        <v>67</v>
      </c>
      <c r="L63" s="9">
        <f t="shared" si="13"/>
        <v>56</v>
      </c>
      <c r="M63" s="9">
        <f t="shared" si="14"/>
        <v>67</v>
      </c>
      <c r="N63" s="9">
        <v>56</v>
      </c>
      <c r="O63" s="9">
        <v>0</v>
      </c>
      <c r="P63" s="9"/>
      <c r="Q63" s="9"/>
      <c r="R63" s="9">
        <f t="shared" si="15"/>
        <v>13.4</v>
      </c>
      <c r="S63" s="4">
        <f t="shared" si="22"/>
        <v>120.6</v>
      </c>
      <c r="T63" s="4"/>
      <c r="U63" s="9"/>
      <c r="V63" s="9">
        <f t="shared" si="17"/>
        <v>14</v>
      </c>
      <c r="W63" s="9">
        <f t="shared" si="18"/>
        <v>5</v>
      </c>
      <c r="X63" s="9">
        <v>4.4000000000000004</v>
      </c>
      <c r="Y63" s="9">
        <v>10</v>
      </c>
      <c r="Z63" s="9">
        <v>14.6</v>
      </c>
      <c r="AA63" s="9">
        <v>8.1999999999999993</v>
      </c>
      <c r="AB63" s="9">
        <v>6</v>
      </c>
      <c r="AC63" s="9">
        <v>10.4</v>
      </c>
      <c r="AD63" s="9">
        <v>9</v>
      </c>
      <c r="AE63" s="9">
        <v>9</v>
      </c>
      <c r="AF63" s="9">
        <v>11</v>
      </c>
      <c r="AG63" s="9">
        <v>0.2</v>
      </c>
      <c r="AH63" s="9"/>
      <c r="AI63" s="9">
        <f t="shared" si="21"/>
        <v>39.798000000000002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spans="1:48" x14ac:dyDescent="0.25">
      <c r="A64" s="9" t="s">
        <v>103</v>
      </c>
      <c r="B64" s="9" t="s">
        <v>43</v>
      </c>
      <c r="C64" s="9">
        <v>150</v>
      </c>
      <c r="D64" s="9">
        <v>96</v>
      </c>
      <c r="E64" s="9">
        <v>130</v>
      </c>
      <c r="F64" s="9">
        <v>106</v>
      </c>
      <c r="G64" s="7">
        <v>0.36</v>
      </c>
      <c r="H64" s="9">
        <v>45</v>
      </c>
      <c r="I64" s="9" t="s">
        <v>44</v>
      </c>
      <c r="J64" s="9"/>
      <c r="K64" s="9">
        <v>131</v>
      </c>
      <c r="L64" s="9">
        <f t="shared" si="13"/>
        <v>-1</v>
      </c>
      <c r="M64" s="9">
        <f t="shared" si="14"/>
        <v>130</v>
      </c>
      <c r="N64" s="9"/>
      <c r="O64" s="9">
        <v>50</v>
      </c>
      <c r="P64" s="9"/>
      <c r="Q64" s="9"/>
      <c r="R64" s="9">
        <f t="shared" si="15"/>
        <v>26</v>
      </c>
      <c r="S64" s="4">
        <f t="shared" si="22"/>
        <v>208</v>
      </c>
      <c r="T64" s="4"/>
      <c r="U64" s="9"/>
      <c r="V64" s="9">
        <f t="shared" si="17"/>
        <v>14</v>
      </c>
      <c r="W64" s="9">
        <f t="shared" si="18"/>
        <v>6</v>
      </c>
      <c r="X64" s="9">
        <v>20.2</v>
      </c>
      <c r="Y64" s="9">
        <v>24.2</v>
      </c>
      <c r="Z64" s="9">
        <v>43.8</v>
      </c>
      <c r="AA64" s="9">
        <v>21.6</v>
      </c>
      <c r="AB64" s="9">
        <v>24.6</v>
      </c>
      <c r="AC64" s="9">
        <v>33.6</v>
      </c>
      <c r="AD64" s="9">
        <v>23.6</v>
      </c>
      <c r="AE64" s="9">
        <v>14.8</v>
      </c>
      <c r="AF64" s="9">
        <v>33.4</v>
      </c>
      <c r="AG64" s="9">
        <v>21</v>
      </c>
      <c r="AH64" s="9"/>
      <c r="AI64" s="9">
        <f t="shared" si="21"/>
        <v>74.88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spans="1:48" x14ac:dyDescent="0.25">
      <c r="A65" s="9" t="s">
        <v>104</v>
      </c>
      <c r="B65" s="9" t="s">
        <v>39</v>
      </c>
      <c r="C65" s="9">
        <v>406.142</v>
      </c>
      <c r="D65" s="9">
        <v>1894.4459999999999</v>
      </c>
      <c r="E65" s="9">
        <v>1929.8430000000001</v>
      </c>
      <c r="F65" s="9">
        <v>267.48899999999998</v>
      </c>
      <c r="G65" s="7">
        <v>1</v>
      </c>
      <c r="H65" s="9">
        <v>45</v>
      </c>
      <c r="I65" s="9" t="s">
        <v>44</v>
      </c>
      <c r="J65" s="9"/>
      <c r="K65" s="9">
        <v>640</v>
      </c>
      <c r="L65" s="9">
        <f t="shared" si="13"/>
        <v>1289.8430000000001</v>
      </c>
      <c r="M65" s="9">
        <f t="shared" si="14"/>
        <v>713.68299999999999</v>
      </c>
      <c r="N65" s="9">
        <v>1216.1600000000001</v>
      </c>
      <c r="O65" s="9">
        <v>200</v>
      </c>
      <c r="P65" s="9">
        <v>300</v>
      </c>
      <c r="Q65" s="9"/>
      <c r="R65" s="9">
        <f t="shared" si="15"/>
        <v>142.73660000000001</v>
      </c>
      <c r="S65" s="4">
        <f t="shared" si="22"/>
        <v>1230.8234000000002</v>
      </c>
      <c r="T65" s="4"/>
      <c r="U65" s="9"/>
      <c r="V65" s="9">
        <f t="shared" si="17"/>
        <v>14</v>
      </c>
      <c r="W65" s="9">
        <f t="shared" si="18"/>
        <v>5.3769600789145882</v>
      </c>
      <c r="X65" s="9">
        <v>95.06140000000002</v>
      </c>
      <c r="Y65" s="9">
        <v>107.208</v>
      </c>
      <c r="Z65" s="9">
        <v>131.41159999999999</v>
      </c>
      <c r="AA65" s="9">
        <v>95.568600000000018</v>
      </c>
      <c r="AB65" s="9">
        <v>131.2552</v>
      </c>
      <c r="AC65" s="9">
        <v>137.6628</v>
      </c>
      <c r="AD65" s="9">
        <v>107.2636</v>
      </c>
      <c r="AE65" s="9">
        <v>105.3086</v>
      </c>
      <c r="AF65" s="9">
        <v>103.2814</v>
      </c>
      <c r="AG65" s="9">
        <v>81.070999999999984</v>
      </c>
      <c r="AH65" s="9"/>
      <c r="AI65" s="9">
        <f t="shared" si="21"/>
        <v>1230.8234000000002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1:48" x14ac:dyDescent="0.25">
      <c r="A66" s="9" t="s">
        <v>105</v>
      </c>
      <c r="B66" s="9" t="s">
        <v>43</v>
      </c>
      <c r="C66" s="9">
        <v>34</v>
      </c>
      <c r="D66" s="9">
        <v>60</v>
      </c>
      <c r="E66" s="9">
        <v>63</v>
      </c>
      <c r="F66" s="9">
        <v>31</v>
      </c>
      <c r="G66" s="7">
        <v>0.1</v>
      </c>
      <c r="H66" s="9">
        <v>60</v>
      </c>
      <c r="I66" s="9" t="s">
        <v>44</v>
      </c>
      <c r="J66" s="9"/>
      <c r="K66" s="9">
        <v>13</v>
      </c>
      <c r="L66" s="9">
        <f t="shared" si="13"/>
        <v>50</v>
      </c>
      <c r="M66" s="9">
        <f t="shared" si="14"/>
        <v>13</v>
      </c>
      <c r="N66" s="9">
        <v>50</v>
      </c>
      <c r="O66" s="9">
        <v>45</v>
      </c>
      <c r="P66" s="9"/>
      <c r="Q66" s="9"/>
      <c r="R66" s="9">
        <f t="shared" si="15"/>
        <v>2.6</v>
      </c>
      <c r="S66" s="4"/>
      <c r="T66" s="4"/>
      <c r="U66" s="9"/>
      <c r="V66" s="9">
        <f t="shared" si="17"/>
        <v>29.23076923076923</v>
      </c>
      <c r="W66" s="9">
        <f t="shared" si="18"/>
        <v>29.23076923076923</v>
      </c>
      <c r="X66" s="9">
        <v>6.6</v>
      </c>
      <c r="Y66" s="9">
        <v>6</v>
      </c>
      <c r="Z66" s="9">
        <v>4.8</v>
      </c>
      <c r="AA66" s="9">
        <v>0</v>
      </c>
      <c r="AB66" s="9">
        <v>1.6</v>
      </c>
      <c r="AC66" s="9">
        <v>0.8</v>
      </c>
      <c r="AD66" s="9">
        <v>4.8</v>
      </c>
      <c r="AE66" s="9">
        <v>-0.2</v>
      </c>
      <c r="AF66" s="9">
        <v>4.2</v>
      </c>
      <c r="AG66" s="9">
        <v>1.2</v>
      </c>
      <c r="AH66" s="9" t="s">
        <v>106</v>
      </c>
      <c r="AI66" s="9">
        <f t="shared" si="21"/>
        <v>0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1:48" x14ac:dyDescent="0.25">
      <c r="A67" s="9" t="s">
        <v>107</v>
      </c>
      <c r="B67" s="9" t="s">
        <v>39</v>
      </c>
      <c r="C67" s="9">
        <v>111.745</v>
      </c>
      <c r="D67" s="9">
        <v>102.45</v>
      </c>
      <c r="E67" s="9">
        <v>83.075000000000003</v>
      </c>
      <c r="F67" s="9">
        <v>110.01</v>
      </c>
      <c r="G67" s="7">
        <v>1</v>
      </c>
      <c r="H67" s="9">
        <v>60</v>
      </c>
      <c r="I67" s="9" t="s">
        <v>44</v>
      </c>
      <c r="J67" s="9"/>
      <c r="K67" s="9">
        <v>80.900000000000006</v>
      </c>
      <c r="L67" s="9">
        <f t="shared" si="13"/>
        <v>2.1749999999999972</v>
      </c>
      <c r="M67" s="9">
        <f t="shared" si="14"/>
        <v>83.075000000000003</v>
      </c>
      <c r="N67" s="9"/>
      <c r="O67" s="9">
        <v>0</v>
      </c>
      <c r="P67" s="9"/>
      <c r="Q67" s="9"/>
      <c r="R67" s="9">
        <f t="shared" si="15"/>
        <v>16.615000000000002</v>
      </c>
      <c r="S67" s="4">
        <f t="shared" si="22"/>
        <v>122.60000000000001</v>
      </c>
      <c r="T67" s="4"/>
      <c r="U67" s="9"/>
      <c r="V67" s="9">
        <f t="shared" si="17"/>
        <v>14</v>
      </c>
      <c r="W67" s="9">
        <f t="shared" si="18"/>
        <v>6.6211254890159488</v>
      </c>
      <c r="X67" s="9">
        <v>4.2210000000000001</v>
      </c>
      <c r="Y67" s="9">
        <v>14.983000000000001</v>
      </c>
      <c r="Z67" s="9">
        <v>12.590999999999999</v>
      </c>
      <c r="AA67" s="9">
        <v>10.573</v>
      </c>
      <c r="AB67" s="9">
        <v>9.6432000000000002</v>
      </c>
      <c r="AC67" s="9">
        <v>12.005000000000001</v>
      </c>
      <c r="AD67" s="9">
        <v>13.331</v>
      </c>
      <c r="AE67" s="9">
        <v>10.641999999999999</v>
      </c>
      <c r="AF67" s="9">
        <v>12.486000000000001</v>
      </c>
      <c r="AG67" s="9">
        <v>9.9540000000000006</v>
      </c>
      <c r="AH67" s="9"/>
      <c r="AI67" s="9">
        <f t="shared" si="21"/>
        <v>122.60000000000001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1:48" x14ac:dyDescent="0.25">
      <c r="A68" s="9" t="s">
        <v>108</v>
      </c>
      <c r="B68" s="9" t="s">
        <v>39</v>
      </c>
      <c r="C68" s="9"/>
      <c r="D68" s="9"/>
      <c r="E68" s="9"/>
      <c r="F68" s="9"/>
      <c r="G68" s="7">
        <v>1</v>
      </c>
      <c r="H68" s="9">
        <v>90</v>
      </c>
      <c r="I68" s="10" t="s">
        <v>109</v>
      </c>
      <c r="J68" s="9"/>
      <c r="K68" s="9"/>
      <c r="L68" s="9">
        <f t="shared" si="13"/>
        <v>0</v>
      </c>
      <c r="M68" s="9">
        <f t="shared" si="14"/>
        <v>0</v>
      </c>
      <c r="N68" s="9"/>
      <c r="O68" s="9">
        <v>0</v>
      </c>
      <c r="P68" s="9"/>
      <c r="Q68" s="9"/>
      <c r="R68" s="9">
        <f t="shared" si="15"/>
        <v>0</v>
      </c>
      <c r="S68" s="4">
        <f t="shared" si="22"/>
        <v>0</v>
      </c>
      <c r="T68" s="4"/>
      <c r="U68" s="9"/>
      <c r="V68" s="9" t="e">
        <f t="shared" si="17"/>
        <v>#DIV/0!</v>
      </c>
      <c r="W68" s="9" t="e">
        <f t="shared" si="18"/>
        <v>#DIV/0!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4</v>
      </c>
      <c r="AF68" s="9">
        <v>0</v>
      </c>
      <c r="AG68" s="9">
        <v>0</v>
      </c>
      <c r="AH68" s="9"/>
      <c r="AI68" s="9">
        <f t="shared" si="21"/>
        <v>0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1:48" x14ac:dyDescent="0.25">
      <c r="A69" s="18" t="s">
        <v>110</v>
      </c>
      <c r="B69" s="9" t="s">
        <v>43</v>
      </c>
      <c r="C69" s="9"/>
      <c r="D69" s="9"/>
      <c r="E69" s="9"/>
      <c r="F69" s="9"/>
      <c r="G69" s="7">
        <v>0.4</v>
      </c>
      <c r="H69" s="9">
        <v>30</v>
      </c>
      <c r="I69" s="9" t="s">
        <v>44</v>
      </c>
      <c r="J69" s="9"/>
      <c r="K69" s="9"/>
      <c r="L69" s="9">
        <f t="shared" si="13"/>
        <v>0</v>
      </c>
      <c r="M69" s="9">
        <f t="shared" si="14"/>
        <v>0</v>
      </c>
      <c r="N69" s="9"/>
      <c r="O69" s="9">
        <v>0</v>
      </c>
      <c r="P69" s="9"/>
      <c r="Q69" s="9"/>
      <c r="R69" s="9">
        <f t="shared" si="15"/>
        <v>0</v>
      </c>
      <c r="S69" s="4">
        <v>8</v>
      </c>
      <c r="T69" s="4"/>
      <c r="U69" s="9"/>
      <c r="V69" s="9" t="e">
        <f t="shared" si="17"/>
        <v>#DIV/0!</v>
      </c>
      <c r="W69" s="9" t="e">
        <f t="shared" si="18"/>
        <v>#DIV/0!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10" t="s">
        <v>164</v>
      </c>
      <c r="AI69" s="9">
        <f t="shared" si="21"/>
        <v>3.2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1:48" x14ac:dyDescent="0.25">
      <c r="A70" s="18" t="s">
        <v>111</v>
      </c>
      <c r="B70" s="9" t="s">
        <v>43</v>
      </c>
      <c r="C70" s="9"/>
      <c r="D70" s="9"/>
      <c r="E70" s="17">
        <f>-1+E112</f>
        <v>51</v>
      </c>
      <c r="F70" s="17">
        <f>0+F112</f>
        <v>18</v>
      </c>
      <c r="G70" s="7">
        <v>0.33</v>
      </c>
      <c r="H70" s="9" t="e">
        <v>#N/A</v>
      </c>
      <c r="I70" s="9" t="s">
        <v>44</v>
      </c>
      <c r="J70" s="9"/>
      <c r="K70" s="9"/>
      <c r="L70" s="9">
        <f t="shared" ref="L70:L101" si="23">E70-K70</f>
        <v>51</v>
      </c>
      <c r="M70" s="9">
        <f t="shared" ref="M70:M101" si="24">E70-N70</f>
        <v>9</v>
      </c>
      <c r="N70" s="17">
        <f>0+N112</f>
        <v>42</v>
      </c>
      <c r="O70" s="9">
        <v>144</v>
      </c>
      <c r="P70" s="9"/>
      <c r="Q70" s="9"/>
      <c r="R70" s="9">
        <f t="shared" ref="R70:R101" si="25">M70/5</f>
        <v>1.8</v>
      </c>
      <c r="S70" s="4"/>
      <c r="T70" s="4"/>
      <c r="U70" s="9"/>
      <c r="V70" s="9">
        <f t="shared" ref="V70:V101" si="26">(F70+O70+P70+Q70+S70)/R70</f>
        <v>90</v>
      </c>
      <c r="W70" s="9">
        <f t="shared" ref="W70:W101" si="27">(F70+O70+P70+Q70)/R70</f>
        <v>90</v>
      </c>
      <c r="X70" s="9">
        <v>16</v>
      </c>
      <c r="Y70" s="9">
        <v>1</v>
      </c>
      <c r="Z70" s="9">
        <v>-1.4</v>
      </c>
      <c r="AA70" s="9">
        <v>11.8</v>
      </c>
      <c r="AB70" s="9">
        <v>3</v>
      </c>
      <c r="AC70" s="9">
        <v>6</v>
      </c>
      <c r="AD70" s="9">
        <v>7.8</v>
      </c>
      <c r="AE70" s="9">
        <v>5.8</v>
      </c>
      <c r="AF70" s="9">
        <v>7.4</v>
      </c>
      <c r="AG70" s="9">
        <v>0</v>
      </c>
      <c r="AH70" s="9" t="s">
        <v>112</v>
      </c>
      <c r="AI70" s="9">
        <f t="shared" si="21"/>
        <v>0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1:48" x14ac:dyDescent="0.25">
      <c r="A71" s="11" t="s">
        <v>113</v>
      </c>
      <c r="B71" s="11" t="s">
        <v>43</v>
      </c>
      <c r="C71" s="11"/>
      <c r="D71" s="11">
        <v>176</v>
      </c>
      <c r="E71" s="11">
        <v>176</v>
      </c>
      <c r="F71" s="11"/>
      <c r="G71" s="12">
        <v>0</v>
      </c>
      <c r="H71" s="11" t="e">
        <v>#N/A</v>
      </c>
      <c r="I71" s="11" t="s">
        <v>40</v>
      </c>
      <c r="J71" s="11"/>
      <c r="K71" s="11"/>
      <c r="L71" s="11">
        <f t="shared" si="23"/>
        <v>176</v>
      </c>
      <c r="M71" s="11">
        <f t="shared" si="24"/>
        <v>0</v>
      </c>
      <c r="N71" s="11">
        <v>176</v>
      </c>
      <c r="O71" s="11">
        <v>0</v>
      </c>
      <c r="P71" s="11"/>
      <c r="Q71" s="11"/>
      <c r="R71" s="11">
        <f t="shared" si="25"/>
        <v>0</v>
      </c>
      <c r="S71" s="13"/>
      <c r="T71" s="13"/>
      <c r="U71" s="11"/>
      <c r="V71" s="11" t="e">
        <f t="shared" si="26"/>
        <v>#DIV/0!</v>
      </c>
      <c r="W71" s="11" t="e">
        <f t="shared" si="27"/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/>
      <c r="AI71" s="11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1:48" x14ac:dyDescent="0.25">
      <c r="A72" s="11" t="s">
        <v>114</v>
      </c>
      <c r="B72" s="11" t="s">
        <v>43</v>
      </c>
      <c r="C72" s="11"/>
      <c r="D72" s="11">
        <v>96</v>
      </c>
      <c r="E72" s="11">
        <v>96</v>
      </c>
      <c r="F72" s="11"/>
      <c r="G72" s="12">
        <v>0</v>
      </c>
      <c r="H72" s="11" t="e">
        <v>#N/A</v>
      </c>
      <c r="I72" s="11" t="s">
        <v>40</v>
      </c>
      <c r="J72" s="11"/>
      <c r="K72" s="11"/>
      <c r="L72" s="11">
        <f t="shared" si="23"/>
        <v>96</v>
      </c>
      <c r="M72" s="11">
        <f t="shared" si="24"/>
        <v>0</v>
      </c>
      <c r="N72" s="11">
        <v>96</v>
      </c>
      <c r="O72" s="11">
        <v>0</v>
      </c>
      <c r="P72" s="11"/>
      <c r="Q72" s="11"/>
      <c r="R72" s="11">
        <f t="shared" si="25"/>
        <v>0</v>
      </c>
      <c r="S72" s="13"/>
      <c r="T72" s="13"/>
      <c r="U72" s="11"/>
      <c r="V72" s="11" t="e">
        <f t="shared" si="26"/>
        <v>#DIV/0!</v>
      </c>
      <c r="W72" s="11" t="e">
        <f t="shared" si="27"/>
        <v>#DIV/0!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/>
      <c r="AI72" s="11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spans="1:48" x14ac:dyDescent="0.25">
      <c r="A73" s="9" t="s">
        <v>115</v>
      </c>
      <c r="B73" s="9" t="s">
        <v>39</v>
      </c>
      <c r="C73" s="9">
        <v>92.084999999999994</v>
      </c>
      <c r="D73" s="9">
        <v>363.50900000000001</v>
      </c>
      <c r="E73" s="9">
        <v>165.554</v>
      </c>
      <c r="F73" s="9">
        <v>260.26400000000001</v>
      </c>
      <c r="G73" s="7">
        <v>1</v>
      </c>
      <c r="H73" s="9">
        <v>45</v>
      </c>
      <c r="I73" s="9" t="s">
        <v>44</v>
      </c>
      <c r="J73" s="9"/>
      <c r="K73" s="9">
        <v>161</v>
      </c>
      <c r="L73" s="9">
        <f t="shared" si="23"/>
        <v>4.554000000000002</v>
      </c>
      <c r="M73" s="9">
        <f t="shared" si="24"/>
        <v>165.554</v>
      </c>
      <c r="N73" s="9"/>
      <c r="O73" s="9">
        <v>60</v>
      </c>
      <c r="P73" s="9"/>
      <c r="Q73" s="9"/>
      <c r="R73" s="9">
        <f t="shared" si="25"/>
        <v>33.110799999999998</v>
      </c>
      <c r="S73" s="4">
        <f t="shared" ref="S73:S85" si="28">14*R73-Q73-P73-O73-F73</f>
        <v>143.28719999999998</v>
      </c>
      <c r="T73" s="4"/>
      <c r="U73" s="9"/>
      <c r="V73" s="9">
        <f t="shared" si="26"/>
        <v>14</v>
      </c>
      <c r="W73" s="9">
        <f t="shared" si="27"/>
        <v>9.6724935670536514</v>
      </c>
      <c r="X73" s="9">
        <v>32.638199999999998</v>
      </c>
      <c r="Y73" s="9">
        <v>38.726199999999999</v>
      </c>
      <c r="Z73" s="9">
        <v>34.983800000000002</v>
      </c>
      <c r="AA73" s="9">
        <v>0.34139999999999998</v>
      </c>
      <c r="AB73" s="9">
        <v>29.696999999999999</v>
      </c>
      <c r="AC73" s="9">
        <v>27.383400000000002</v>
      </c>
      <c r="AD73" s="9">
        <v>13.523199999999999</v>
      </c>
      <c r="AE73" s="9">
        <v>25.055800000000001</v>
      </c>
      <c r="AF73" s="9">
        <v>23.590800000000002</v>
      </c>
      <c r="AG73" s="9">
        <v>17.941800000000001</v>
      </c>
      <c r="AH73" s="9"/>
      <c r="AI73" s="9">
        <f t="shared" ref="AI73:AI85" si="29">G73*S73</f>
        <v>143.28719999999998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spans="1:48" x14ac:dyDescent="0.25">
      <c r="A74" s="9" t="s">
        <v>116</v>
      </c>
      <c r="B74" s="9" t="s">
        <v>43</v>
      </c>
      <c r="C74" s="9">
        <v>485</v>
      </c>
      <c r="D74" s="9">
        <v>660</v>
      </c>
      <c r="E74" s="17">
        <f>758+E113</f>
        <v>786</v>
      </c>
      <c r="F74" s="17">
        <f>320+F113</f>
        <v>330</v>
      </c>
      <c r="G74" s="7">
        <v>0.41</v>
      </c>
      <c r="H74" s="9">
        <v>50</v>
      </c>
      <c r="I74" s="9" t="s">
        <v>44</v>
      </c>
      <c r="J74" s="9"/>
      <c r="K74" s="9">
        <v>575</v>
      </c>
      <c r="L74" s="9">
        <f t="shared" si="23"/>
        <v>211</v>
      </c>
      <c r="M74" s="9">
        <f t="shared" si="24"/>
        <v>606</v>
      </c>
      <c r="N74" s="9">
        <v>180</v>
      </c>
      <c r="O74" s="9">
        <v>274</v>
      </c>
      <c r="P74" s="9">
        <v>300</v>
      </c>
      <c r="Q74" s="9">
        <v>200</v>
      </c>
      <c r="R74" s="9">
        <f t="shared" si="25"/>
        <v>121.2</v>
      </c>
      <c r="S74" s="4">
        <f t="shared" si="28"/>
        <v>592.79999999999995</v>
      </c>
      <c r="T74" s="4"/>
      <c r="U74" s="9"/>
      <c r="V74" s="9">
        <f t="shared" si="26"/>
        <v>14</v>
      </c>
      <c r="W74" s="9">
        <f t="shared" si="27"/>
        <v>9.1089108910891081</v>
      </c>
      <c r="X74" s="9">
        <v>100.2</v>
      </c>
      <c r="Y74" s="9">
        <v>102.6</v>
      </c>
      <c r="Z74" s="9">
        <v>142.19999999999999</v>
      </c>
      <c r="AA74" s="9">
        <v>2.2000000000000002</v>
      </c>
      <c r="AB74" s="9">
        <v>96</v>
      </c>
      <c r="AC74" s="9">
        <v>114.4</v>
      </c>
      <c r="AD74" s="9">
        <v>50.8</v>
      </c>
      <c r="AE74" s="9">
        <v>67.400000000000006</v>
      </c>
      <c r="AF74" s="9">
        <v>106.2</v>
      </c>
      <c r="AG74" s="9">
        <v>62.8</v>
      </c>
      <c r="AH74" s="9"/>
      <c r="AI74" s="9">
        <f t="shared" si="29"/>
        <v>243.04799999999997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spans="1:48" x14ac:dyDescent="0.25">
      <c r="A75" s="9" t="s">
        <v>117</v>
      </c>
      <c r="B75" s="9" t="s">
        <v>39</v>
      </c>
      <c r="C75" s="9">
        <v>349.77</v>
      </c>
      <c r="D75" s="9">
        <v>245.38</v>
      </c>
      <c r="E75" s="17">
        <f>320.469+E114</f>
        <v>354.44599999999997</v>
      </c>
      <c r="F75" s="17">
        <f>175.89+F114</f>
        <v>202.76899999999998</v>
      </c>
      <c r="G75" s="7">
        <v>1</v>
      </c>
      <c r="H75" s="9">
        <v>50</v>
      </c>
      <c r="I75" s="9" t="s">
        <v>44</v>
      </c>
      <c r="J75" s="9"/>
      <c r="K75" s="9">
        <v>306.5</v>
      </c>
      <c r="L75" s="9">
        <f t="shared" si="23"/>
        <v>47.94599999999997</v>
      </c>
      <c r="M75" s="9">
        <f t="shared" si="24"/>
        <v>354.44599999999997</v>
      </c>
      <c r="N75" s="9"/>
      <c r="O75" s="9">
        <v>230</v>
      </c>
      <c r="P75" s="9">
        <v>400</v>
      </c>
      <c r="Q75" s="9">
        <v>200</v>
      </c>
      <c r="R75" s="9">
        <f t="shared" si="25"/>
        <v>70.889199999999988</v>
      </c>
      <c r="S75" s="4"/>
      <c r="T75" s="4"/>
      <c r="U75" s="9"/>
      <c r="V75" s="9">
        <f t="shared" si="26"/>
        <v>14.56877775458039</v>
      </c>
      <c r="W75" s="9">
        <f t="shared" si="27"/>
        <v>14.56877775458039</v>
      </c>
      <c r="X75" s="9">
        <v>74.456999999999994</v>
      </c>
      <c r="Y75" s="9">
        <v>63.508799999999987</v>
      </c>
      <c r="Z75" s="9">
        <v>36.018599999999999</v>
      </c>
      <c r="AA75" s="9">
        <v>69.262800000000013</v>
      </c>
      <c r="AB75" s="9">
        <v>81.545000000000002</v>
      </c>
      <c r="AC75" s="9">
        <v>50.565399999999997</v>
      </c>
      <c r="AD75" s="9">
        <v>68.264600000000002</v>
      </c>
      <c r="AE75" s="9">
        <v>55.033400000000007</v>
      </c>
      <c r="AF75" s="9">
        <v>47.334400000000002</v>
      </c>
      <c r="AG75" s="9">
        <v>39.1096</v>
      </c>
      <c r="AH75" s="9"/>
      <c r="AI75" s="9">
        <f t="shared" si="29"/>
        <v>0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spans="1:48" x14ac:dyDescent="0.25">
      <c r="A76" s="9" t="s">
        <v>118</v>
      </c>
      <c r="B76" s="9" t="s">
        <v>43</v>
      </c>
      <c r="C76" s="9">
        <v>142</v>
      </c>
      <c r="D76" s="9">
        <v>48</v>
      </c>
      <c r="E76" s="9">
        <v>68</v>
      </c>
      <c r="F76" s="9">
        <v>115</v>
      </c>
      <c r="G76" s="7">
        <v>0.35</v>
      </c>
      <c r="H76" s="9">
        <v>50</v>
      </c>
      <c r="I76" s="9" t="s">
        <v>44</v>
      </c>
      <c r="J76" s="9"/>
      <c r="K76" s="9">
        <v>64</v>
      </c>
      <c r="L76" s="9">
        <f t="shared" si="23"/>
        <v>4</v>
      </c>
      <c r="M76" s="9">
        <f t="shared" si="24"/>
        <v>68</v>
      </c>
      <c r="N76" s="9"/>
      <c r="O76" s="9">
        <v>100</v>
      </c>
      <c r="P76" s="9"/>
      <c r="Q76" s="9"/>
      <c r="R76" s="9">
        <f t="shared" si="25"/>
        <v>13.6</v>
      </c>
      <c r="S76" s="4"/>
      <c r="T76" s="4"/>
      <c r="U76" s="9"/>
      <c r="V76" s="9">
        <f t="shared" si="26"/>
        <v>15.808823529411764</v>
      </c>
      <c r="W76" s="9">
        <f t="shared" si="27"/>
        <v>15.808823529411764</v>
      </c>
      <c r="X76" s="9">
        <v>20.2</v>
      </c>
      <c r="Y76" s="9">
        <v>18.600000000000001</v>
      </c>
      <c r="Z76" s="9">
        <v>22.8</v>
      </c>
      <c r="AA76" s="9">
        <v>24.6</v>
      </c>
      <c r="AB76" s="9">
        <v>27.6</v>
      </c>
      <c r="AC76" s="9">
        <v>39</v>
      </c>
      <c r="AD76" s="9">
        <v>32.6</v>
      </c>
      <c r="AE76" s="9">
        <v>20.2</v>
      </c>
      <c r="AF76" s="9">
        <v>29</v>
      </c>
      <c r="AG76" s="9">
        <v>32</v>
      </c>
      <c r="AH76" s="9"/>
      <c r="AI76" s="9">
        <f t="shared" si="29"/>
        <v>0</v>
      </c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spans="1:48" x14ac:dyDescent="0.25">
      <c r="A77" s="9" t="s">
        <v>119</v>
      </c>
      <c r="B77" s="9" t="s">
        <v>39</v>
      </c>
      <c r="C77" s="9">
        <v>111.48699999999999</v>
      </c>
      <c r="D77" s="9">
        <v>89.350999999999999</v>
      </c>
      <c r="E77" s="9">
        <v>101.584</v>
      </c>
      <c r="F77" s="9">
        <v>88.576999999999998</v>
      </c>
      <c r="G77" s="7">
        <v>1</v>
      </c>
      <c r="H77" s="9">
        <v>50</v>
      </c>
      <c r="I77" s="9" t="s">
        <v>44</v>
      </c>
      <c r="J77" s="9"/>
      <c r="K77" s="9">
        <v>94</v>
      </c>
      <c r="L77" s="9">
        <f t="shared" si="23"/>
        <v>7.5840000000000032</v>
      </c>
      <c r="M77" s="9">
        <f t="shared" si="24"/>
        <v>101.584</v>
      </c>
      <c r="N77" s="9"/>
      <c r="O77" s="9">
        <v>40</v>
      </c>
      <c r="P77" s="9">
        <v>60</v>
      </c>
      <c r="Q77" s="9"/>
      <c r="R77" s="9">
        <f t="shared" si="25"/>
        <v>20.316800000000001</v>
      </c>
      <c r="S77" s="4">
        <f t="shared" si="28"/>
        <v>95.858200000000011</v>
      </c>
      <c r="T77" s="4"/>
      <c r="U77" s="9"/>
      <c r="V77" s="9">
        <f t="shared" si="26"/>
        <v>14</v>
      </c>
      <c r="W77" s="9">
        <f t="shared" si="27"/>
        <v>9.2818258780910377</v>
      </c>
      <c r="X77" s="9">
        <v>18.8522</v>
      </c>
      <c r="Y77" s="9">
        <v>18.167200000000001</v>
      </c>
      <c r="Z77" s="9">
        <v>18.421800000000001</v>
      </c>
      <c r="AA77" s="9">
        <v>25.818999999999999</v>
      </c>
      <c r="AB77" s="9">
        <v>12.0862</v>
      </c>
      <c r="AC77" s="9">
        <v>26.2012</v>
      </c>
      <c r="AD77" s="9">
        <v>19.880400000000002</v>
      </c>
      <c r="AE77" s="9">
        <v>10.289</v>
      </c>
      <c r="AF77" s="9">
        <v>20.337</v>
      </c>
      <c r="AG77" s="9">
        <v>22.065999999999999</v>
      </c>
      <c r="AH77" s="9"/>
      <c r="AI77" s="9">
        <f t="shared" si="29"/>
        <v>95.858200000000011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spans="1:48" x14ac:dyDescent="0.25">
      <c r="A78" s="9" t="s">
        <v>120</v>
      </c>
      <c r="B78" s="9" t="s">
        <v>43</v>
      </c>
      <c r="C78" s="9">
        <v>506</v>
      </c>
      <c r="D78" s="9">
        <v>100</v>
      </c>
      <c r="E78" s="9">
        <v>523</v>
      </c>
      <c r="F78" s="9">
        <v>55</v>
      </c>
      <c r="G78" s="7">
        <v>0.4</v>
      </c>
      <c r="H78" s="9">
        <v>50</v>
      </c>
      <c r="I78" s="9" t="s">
        <v>44</v>
      </c>
      <c r="J78" s="9"/>
      <c r="K78" s="9">
        <v>422</v>
      </c>
      <c r="L78" s="9">
        <f t="shared" si="23"/>
        <v>101</v>
      </c>
      <c r="M78" s="9">
        <f t="shared" si="24"/>
        <v>423</v>
      </c>
      <c r="N78" s="9">
        <v>100</v>
      </c>
      <c r="O78" s="9">
        <v>302</v>
      </c>
      <c r="P78" s="9">
        <v>500</v>
      </c>
      <c r="Q78" s="9">
        <v>200</v>
      </c>
      <c r="R78" s="9">
        <f t="shared" si="25"/>
        <v>84.6</v>
      </c>
      <c r="S78" s="4">
        <f t="shared" si="28"/>
        <v>127.39999999999986</v>
      </c>
      <c r="T78" s="4"/>
      <c r="U78" s="9"/>
      <c r="V78" s="9">
        <f t="shared" si="26"/>
        <v>14</v>
      </c>
      <c r="W78" s="9">
        <f t="shared" si="27"/>
        <v>12.494089834515368</v>
      </c>
      <c r="X78" s="9">
        <v>87.2</v>
      </c>
      <c r="Y78" s="9">
        <v>25.2</v>
      </c>
      <c r="Z78" s="9">
        <v>16</v>
      </c>
      <c r="AA78" s="9">
        <v>96.4</v>
      </c>
      <c r="AB78" s="9">
        <v>51</v>
      </c>
      <c r="AC78" s="9">
        <v>68.599999999999994</v>
      </c>
      <c r="AD78" s="9">
        <v>62.2</v>
      </c>
      <c r="AE78" s="9">
        <v>52.2</v>
      </c>
      <c r="AF78" s="9">
        <v>60.6</v>
      </c>
      <c r="AG78" s="9">
        <v>49.4</v>
      </c>
      <c r="AH78" s="9"/>
      <c r="AI78" s="9">
        <f t="shared" si="29"/>
        <v>50.959999999999951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spans="1:48" x14ac:dyDescent="0.25">
      <c r="A79" s="9" t="s">
        <v>121</v>
      </c>
      <c r="B79" s="9" t="s">
        <v>43</v>
      </c>
      <c r="C79" s="9">
        <v>376</v>
      </c>
      <c r="D79" s="9">
        <v>800</v>
      </c>
      <c r="E79" s="9">
        <v>507</v>
      </c>
      <c r="F79" s="9">
        <v>641</v>
      </c>
      <c r="G79" s="7">
        <v>0.41</v>
      </c>
      <c r="H79" s="9">
        <v>50</v>
      </c>
      <c r="I79" s="9" t="s">
        <v>44</v>
      </c>
      <c r="J79" s="9"/>
      <c r="K79" s="9">
        <v>508</v>
      </c>
      <c r="L79" s="9">
        <f t="shared" si="23"/>
        <v>-1</v>
      </c>
      <c r="M79" s="9">
        <f t="shared" si="24"/>
        <v>507</v>
      </c>
      <c r="N79" s="9"/>
      <c r="O79" s="9">
        <v>192</v>
      </c>
      <c r="P79" s="9">
        <v>100</v>
      </c>
      <c r="Q79" s="9"/>
      <c r="R79" s="9">
        <f t="shared" si="25"/>
        <v>101.4</v>
      </c>
      <c r="S79" s="4">
        <f t="shared" si="28"/>
        <v>486.60000000000014</v>
      </c>
      <c r="T79" s="4"/>
      <c r="U79" s="9"/>
      <c r="V79" s="9">
        <f t="shared" si="26"/>
        <v>14</v>
      </c>
      <c r="W79" s="9">
        <f t="shared" si="27"/>
        <v>9.2011834319526624</v>
      </c>
      <c r="X79" s="9">
        <v>84.8</v>
      </c>
      <c r="Y79" s="9">
        <v>105.6</v>
      </c>
      <c r="Z79" s="9">
        <v>121.8</v>
      </c>
      <c r="AA79" s="9">
        <v>13</v>
      </c>
      <c r="AB79" s="9">
        <v>93</v>
      </c>
      <c r="AC79" s="9">
        <v>115.4</v>
      </c>
      <c r="AD79" s="9">
        <v>51.8</v>
      </c>
      <c r="AE79" s="9">
        <v>82.6</v>
      </c>
      <c r="AF79" s="9">
        <v>81.8</v>
      </c>
      <c r="AG79" s="9">
        <v>57.8</v>
      </c>
      <c r="AH79" s="9"/>
      <c r="AI79" s="9">
        <f t="shared" si="29"/>
        <v>199.50600000000006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spans="1:48" x14ac:dyDescent="0.25">
      <c r="A80" s="9" t="s">
        <v>122</v>
      </c>
      <c r="B80" s="9" t="s">
        <v>39</v>
      </c>
      <c r="C80" s="9">
        <v>399.81599999999997</v>
      </c>
      <c r="D80" s="9">
        <v>716.91899999999998</v>
      </c>
      <c r="E80" s="9">
        <v>841.38900000000001</v>
      </c>
      <c r="F80" s="9">
        <v>236.62299999999999</v>
      </c>
      <c r="G80" s="7">
        <v>1</v>
      </c>
      <c r="H80" s="9">
        <v>50</v>
      </c>
      <c r="I80" s="9" t="s">
        <v>44</v>
      </c>
      <c r="J80" s="9"/>
      <c r="K80" s="9">
        <v>296.60000000000002</v>
      </c>
      <c r="L80" s="9">
        <f t="shared" si="23"/>
        <v>544.78899999999999</v>
      </c>
      <c r="M80" s="9">
        <f t="shared" si="24"/>
        <v>315.471</v>
      </c>
      <c r="N80" s="9">
        <v>525.91800000000001</v>
      </c>
      <c r="O80" s="9">
        <v>280</v>
      </c>
      <c r="P80" s="9">
        <v>400</v>
      </c>
      <c r="Q80" s="9"/>
      <c r="R80" s="9">
        <f t="shared" si="25"/>
        <v>63.094200000000001</v>
      </c>
      <c r="S80" s="4"/>
      <c r="T80" s="4"/>
      <c r="U80" s="9"/>
      <c r="V80" s="9">
        <f t="shared" si="26"/>
        <v>14.527848835550653</v>
      </c>
      <c r="W80" s="9">
        <f t="shared" si="27"/>
        <v>14.527848835550653</v>
      </c>
      <c r="X80" s="9">
        <v>66.133600000000001</v>
      </c>
      <c r="Y80" s="9">
        <v>56.564799999999991</v>
      </c>
      <c r="Z80" s="9">
        <v>70.238599999999991</v>
      </c>
      <c r="AA80" s="9">
        <v>63.275000000000013</v>
      </c>
      <c r="AB80" s="9">
        <v>65.872399999999999</v>
      </c>
      <c r="AC80" s="9">
        <v>32.317800000000013</v>
      </c>
      <c r="AD80" s="9">
        <v>68.916800000000009</v>
      </c>
      <c r="AE80" s="9">
        <v>51.222999999999999</v>
      </c>
      <c r="AF80" s="9">
        <v>42.563000000000009</v>
      </c>
      <c r="AG80" s="9">
        <v>19.8508</v>
      </c>
      <c r="AH80" s="9"/>
      <c r="AI80" s="9">
        <f t="shared" si="29"/>
        <v>0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spans="1:48" x14ac:dyDescent="0.25">
      <c r="A81" s="9" t="s">
        <v>123</v>
      </c>
      <c r="B81" s="9" t="s">
        <v>43</v>
      </c>
      <c r="C81" s="9">
        <v>171</v>
      </c>
      <c r="D81" s="9">
        <v>90</v>
      </c>
      <c r="E81" s="9">
        <v>153</v>
      </c>
      <c r="F81" s="9">
        <v>91</v>
      </c>
      <c r="G81" s="7">
        <v>0.3</v>
      </c>
      <c r="H81" s="9">
        <v>50</v>
      </c>
      <c r="I81" s="9" t="s">
        <v>44</v>
      </c>
      <c r="J81" s="9"/>
      <c r="K81" s="9">
        <v>92</v>
      </c>
      <c r="L81" s="9">
        <f t="shared" si="23"/>
        <v>61</v>
      </c>
      <c r="M81" s="9">
        <f t="shared" si="24"/>
        <v>93</v>
      </c>
      <c r="N81" s="9">
        <v>60</v>
      </c>
      <c r="O81" s="9">
        <v>0</v>
      </c>
      <c r="P81" s="9"/>
      <c r="Q81" s="9"/>
      <c r="R81" s="9">
        <f t="shared" si="25"/>
        <v>18.600000000000001</v>
      </c>
      <c r="S81" s="4">
        <f t="shared" si="28"/>
        <v>169.40000000000003</v>
      </c>
      <c r="T81" s="4"/>
      <c r="U81" s="9"/>
      <c r="V81" s="9">
        <f t="shared" si="26"/>
        <v>14</v>
      </c>
      <c r="W81" s="9">
        <f t="shared" si="27"/>
        <v>4.8924731182795691</v>
      </c>
      <c r="X81" s="9">
        <v>9</v>
      </c>
      <c r="Y81" s="9">
        <v>-1</v>
      </c>
      <c r="Z81" s="9">
        <v>22.6</v>
      </c>
      <c r="AA81" s="9">
        <v>-0.8</v>
      </c>
      <c r="AB81" s="9">
        <v>9.6</v>
      </c>
      <c r="AC81" s="9">
        <v>16</v>
      </c>
      <c r="AD81" s="9">
        <v>9.8000000000000007</v>
      </c>
      <c r="AE81" s="9">
        <v>8.8000000000000007</v>
      </c>
      <c r="AF81" s="9">
        <v>20</v>
      </c>
      <c r="AG81" s="9">
        <v>0.4</v>
      </c>
      <c r="AH81" s="9"/>
      <c r="AI81" s="9">
        <f t="shared" si="29"/>
        <v>50.820000000000007</v>
      </c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1:48" x14ac:dyDescent="0.25">
      <c r="A82" s="9" t="s">
        <v>124</v>
      </c>
      <c r="B82" s="9" t="s">
        <v>43</v>
      </c>
      <c r="C82" s="9">
        <v>126</v>
      </c>
      <c r="D82" s="9">
        <v>250</v>
      </c>
      <c r="E82" s="9">
        <v>171</v>
      </c>
      <c r="F82" s="9">
        <v>190</v>
      </c>
      <c r="G82" s="7">
        <v>0.18</v>
      </c>
      <c r="H82" s="9">
        <v>50</v>
      </c>
      <c r="I82" s="9" t="s">
        <v>44</v>
      </c>
      <c r="J82" s="9"/>
      <c r="K82" s="9">
        <v>184</v>
      </c>
      <c r="L82" s="9">
        <f t="shared" si="23"/>
        <v>-13</v>
      </c>
      <c r="M82" s="9">
        <f t="shared" si="24"/>
        <v>171</v>
      </c>
      <c r="N82" s="9"/>
      <c r="O82" s="9">
        <v>100</v>
      </c>
      <c r="P82" s="9"/>
      <c r="Q82" s="9"/>
      <c r="R82" s="9">
        <f t="shared" si="25"/>
        <v>34.200000000000003</v>
      </c>
      <c r="S82" s="4">
        <f t="shared" si="28"/>
        <v>188.80000000000007</v>
      </c>
      <c r="T82" s="4"/>
      <c r="U82" s="9"/>
      <c r="V82" s="9">
        <f t="shared" si="26"/>
        <v>14</v>
      </c>
      <c r="W82" s="9">
        <f t="shared" si="27"/>
        <v>8.4795321637426895</v>
      </c>
      <c r="X82" s="9">
        <v>30.4</v>
      </c>
      <c r="Y82" s="9">
        <v>4.4000000000000004</v>
      </c>
      <c r="Z82" s="9">
        <v>22.8</v>
      </c>
      <c r="AA82" s="9">
        <v>16.600000000000001</v>
      </c>
      <c r="AB82" s="9">
        <v>8.8000000000000007</v>
      </c>
      <c r="AC82" s="9">
        <v>20</v>
      </c>
      <c r="AD82" s="9">
        <v>33.200000000000003</v>
      </c>
      <c r="AE82" s="9">
        <v>19.399999999999999</v>
      </c>
      <c r="AF82" s="9">
        <v>21</v>
      </c>
      <c r="AG82" s="9">
        <v>24.2</v>
      </c>
      <c r="AH82" s="9"/>
      <c r="AI82" s="9">
        <f t="shared" si="29"/>
        <v>33.984000000000009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spans="1:48" x14ac:dyDescent="0.25">
      <c r="A83" s="9" t="s">
        <v>125</v>
      </c>
      <c r="B83" s="9" t="s">
        <v>39</v>
      </c>
      <c r="C83" s="9">
        <v>13.516</v>
      </c>
      <c r="D83" s="9">
        <v>44.759</v>
      </c>
      <c r="E83" s="9">
        <v>26.948</v>
      </c>
      <c r="F83" s="9">
        <v>25.234000000000002</v>
      </c>
      <c r="G83" s="7">
        <v>1</v>
      </c>
      <c r="H83" s="9">
        <v>60</v>
      </c>
      <c r="I83" s="9" t="s">
        <v>44</v>
      </c>
      <c r="J83" s="9"/>
      <c r="K83" s="9">
        <v>38.200000000000003</v>
      </c>
      <c r="L83" s="9">
        <f t="shared" si="23"/>
        <v>-11.252000000000002</v>
      </c>
      <c r="M83" s="9">
        <f t="shared" si="24"/>
        <v>26.948</v>
      </c>
      <c r="N83" s="9"/>
      <c r="O83" s="9">
        <v>57</v>
      </c>
      <c r="P83" s="9">
        <v>60</v>
      </c>
      <c r="Q83" s="9"/>
      <c r="R83" s="9">
        <f t="shared" si="25"/>
        <v>5.3895999999999997</v>
      </c>
      <c r="S83" s="4"/>
      <c r="T83" s="4"/>
      <c r="U83" s="9"/>
      <c r="V83" s="9">
        <f t="shared" si="26"/>
        <v>26.390455692444711</v>
      </c>
      <c r="W83" s="9">
        <f t="shared" si="27"/>
        <v>26.390455692444711</v>
      </c>
      <c r="X83" s="9">
        <v>13.163</v>
      </c>
      <c r="Y83" s="9">
        <v>8.6191999999999993</v>
      </c>
      <c r="Z83" s="9">
        <v>7.2518000000000002</v>
      </c>
      <c r="AA83" s="9">
        <v>6.6361999999999997</v>
      </c>
      <c r="AB83" s="9">
        <v>2.1654</v>
      </c>
      <c r="AC83" s="9">
        <v>7.0743999999999998</v>
      </c>
      <c r="AD83" s="9">
        <v>5.1595999999999993</v>
      </c>
      <c r="AE83" s="9">
        <v>3.1465999999999998</v>
      </c>
      <c r="AF83" s="9">
        <v>8.017199999999999</v>
      </c>
      <c r="AG83" s="9">
        <v>-7.980000000000001E-2</v>
      </c>
      <c r="AH83" s="9"/>
      <c r="AI83" s="9">
        <f t="shared" si="29"/>
        <v>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spans="1:48" x14ac:dyDescent="0.25">
      <c r="A84" s="9" t="s">
        <v>126</v>
      </c>
      <c r="B84" s="9" t="s">
        <v>43</v>
      </c>
      <c r="C84" s="9">
        <v>71</v>
      </c>
      <c r="D84" s="9">
        <v>1</v>
      </c>
      <c r="E84" s="9">
        <v>71</v>
      </c>
      <c r="F84" s="9"/>
      <c r="G84" s="7">
        <v>0.4</v>
      </c>
      <c r="H84" s="9">
        <v>60</v>
      </c>
      <c r="I84" s="9" t="s">
        <v>44</v>
      </c>
      <c r="J84" s="9"/>
      <c r="K84" s="9">
        <v>77</v>
      </c>
      <c r="L84" s="9">
        <f t="shared" si="23"/>
        <v>-6</v>
      </c>
      <c r="M84" s="9">
        <f t="shared" si="24"/>
        <v>71</v>
      </c>
      <c r="N84" s="9"/>
      <c r="O84" s="9">
        <v>85</v>
      </c>
      <c r="P84" s="9"/>
      <c r="Q84" s="9"/>
      <c r="R84" s="9">
        <f t="shared" si="25"/>
        <v>14.2</v>
      </c>
      <c r="S84" s="4">
        <f t="shared" si="28"/>
        <v>113.79999999999998</v>
      </c>
      <c r="T84" s="4"/>
      <c r="U84" s="9"/>
      <c r="V84" s="9">
        <f t="shared" si="26"/>
        <v>14</v>
      </c>
      <c r="W84" s="9">
        <f t="shared" si="27"/>
        <v>5.9859154929577469</v>
      </c>
      <c r="X84" s="9">
        <v>9.8000000000000007</v>
      </c>
      <c r="Y84" s="9">
        <v>2.4</v>
      </c>
      <c r="Z84" s="9">
        <v>12.4</v>
      </c>
      <c r="AA84" s="9">
        <v>5</v>
      </c>
      <c r="AB84" s="9">
        <v>4.4000000000000004</v>
      </c>
      <c r="AC84" s="9">
        <v>9.4</v>
      </c>
      <c r="AD84" s="9">
        <v>6.2</v>
      </c>
      <c r="AE84" s="9">
        <v>1.4</v>
      </c>
      <c r="AF84" s="9">
        <v>10.199999999999999</v>
      </c>
      <c r="AG84" s="9">
        <v>3.2</v>
      </c>
      <c r="AH84" s="9"/>
      <c r="AI84" s="9">
        <f t="shared" si="29"/>
        <v>45.519999999999996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spans="1:48" x14ac:dyDescent="0.25">
      <c r="A85" s="9" t="s">
        <v>127</v>
      </c>
      <c r="B85" s="9" t="s">
        <v>39</v>
      </c>
      <c r="C85" s="9">
        <v>46.35</v>
      </c>
      <c r="D85" s="9">
        <v>69.97</v>
      </c>
      <c r="E85" s="9">
        <v>88.994</v>
      </c>
      <c r="F85" s="9">
        <v>18.071000000000002</v>
      </c>
      <c r="G85" s="7">
        <v>1</v>
      </c>
      <c r="H85" s="9" t="e">
        <v>#N/A</v>
      </c>
      <c r="I85" s="9" t="s">
        <v>44</v>
      </c>
      <c r="J85" s="9"/>
      <c r="K85" s="9">
        <v>44</v>
      </c>
      <c r="L85" s="9">
        <f t="shared" si="23"/>
        <v>44.994</v>
      </c>
      <c r="M85" s="9">
        <f t="shared" si="24"/>
        <v>49.216999999999999</v>
      </c>
      <c r="N85" s="9">
        <v>39.777000000000001</v>
      </c>
      <c r="O85" s="9">
        <v>84</v>
      </c>
      <c r="P85" s="9"/>
      <c r="Q85" s="9"/>
      <c r="R85" s="9">
        <f t="shared" si="25"/>
        <v>9.843399999999999</v>
      </c>
      <c r="S85" s="4">
        <f t="shared" si="28"/>
        <v>35.736599999999981</v>
      </c>
      <c r="T85" s="4"/>
      <c r="U85" s="9"/>
      <c r="V85" s="9">
        <f t="shared" si="26"/>
        <v>14</v>
      </c>
      <c r="W85" s="9">
        <f t="shared" si="27"/>
        <v>10.369486153158462</v>
      </c>
      <c r="X85" s="9">
        <v>11.0268</v>
      </c>
      <c r="Y85" s="9">
        <v>5.9360000000000017</v>
      </c>
      <c r="Z85" s="9">
        <v>9.7656000000000009</v>
      </c>
      <c r="AA85" s="9">
        <v>2.7431999999999999</v>
      </c>
      <c r="AB85" s="9">
        <v>3.7538000000000009</v>
      </c>
      <c r="AC85" s="9">
        <v>7.9573999999999998</v>
      </c>
      <c r="AD85" s="9">
        <v>4.5718000000000014</v>
      </c>
      <c r="AE85" s="9">
        <v>1.8593999999999991</v>
      </c>
      <c r="AF85" s="9">
        <v>8.3089999999999993</v>
      </c>
      <c r="AG85" s="9">
        <v>0.51999999999999891</v>
      </c>
      <c r="AH85" s="9"/>
      <c r="AI85" s="9">
        <f t="shared" si="29"/>
        <v>35.736599999999981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spans="1:48" x14ac:dyDescent="0.25">
      <c r="A86" s="11" t="s">
        <v>128</v>
      </c>
      <c r="B86" s="11" t="s">
        <v>39</v>
      </c>
      <c r="C86" s="11"/>
      <c r="D86" s="11">
        <v>71.343999999999994</v>
      </c>
      <c r="E86" s="11">
        <v>71.343999999999994</v>
      </c>
      <c r="F86" s="11"/>
      <c r="G86" s="12">
        <v>0</v>
      </c>
      <c r="H86" s="11" t="e">
        <v>#N/A</v>
      </c>
      <c r="I86" s="11" t="s">
        <v>40</v>
      </c>
      <c r="J86" s="11"/>
      <c r="K86" s="11"/>
      <c r="L86" s="11">
        <f t="shared" si="23"/>
        <v>71.343999999999994</v>
      </c>
      <c r="M86" s="11">
        <f t="shared" si="24"/>
        <v>0</v>
      </c>
      <c r="N86" s="11">
        <v>71.343999999999994</v>
      </c>
      <c r="O86" s="11">
        <v>0</v>
      </c>
      <c r="P86" s="11"/>
      <c r="Q86" s="11"/>
      <c r="R86" s="11">
        <f t="shared" si="25"/>
        <v>0</v>
      </c>
      <c r="S86" s="13"/>
      <c r="T86" s="13"/>
      <c r="U86" s="11"/>
      <c r="V86" s="11" t="e">
        <f t="shared" si="26"/>
        <v>#DIV/0!</v>
      </c>
      <c r="W86" s="11" t="e">
        <f t="shared" si="27"/>
        <v>#DIV/0!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/>
      <c r="AI86" s="11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spans="1:48" x14ac:dyDescent="0.25">
      <c r="A87" s="9" t="s">
        <v>129</v>
      </c>
      <c r="B87" s="9" t="s">
        <v>43</v>
      </c>
      <c r="C87" s="9">
        <v>15</v>
      </c>
      <c r="D87" s="9">
        <v>8</v>
      </c>
      <c r="E87" s="9">
        <v>14</v>
      </c>
      <c r="F87" s="9">
        <v>9</v>
      </c>
      <c r="G87" s="7">
        <v>0.33</v>
      </c>
      <c r="H87" s="9" t="e">
        <v>#N/A</v>
      </c>
      <c r="I87" s="9" t="s">
        <v>44</v>
      </c>
      <c r="J87" s="9"/>
      <c r="K87" s="9">
        <v>14</v>
      </c>
      <c r="L87" s="9">
        <f t="shared" si="23"/>
        <v>0</v>
      </c>
      <c r="M87" s="9">
        <f t="shared" si="24"/>
        <v>14</v>
      </c>
      <c r="N87" s="9"/>
      <c r="O87" s="9">
        <v>0</v>
      </c>
      <c r="P87" s="9"/>
      <c r="Q87" s="9"/>
      <c r="R87" s="9">
        <f t="shared" si="25"/>
        <v>2.8</v>
      </c>
      <c r="S87" s="4">
        <f>12*R87-Q87-P87-O87-F87</f>
        <v>24.599999999999994</v>
      </c>
      <c r="T87" s="4"/>
      <c r="U87" s="9"/>
      <c r="V87" s="9">
        <f t="shared" si="26"/>
        <v>11.999999999999998</v>
      </c>
      <c r="W87" s="9">
        <f t="shared" si="27"/>
        <v>3.2142857142857144</v>
      </c>
      <c r="X87" s="9">
        <v>0.6</v>
      </c>
      <c r="Y87" s="9">
        <v>1.2</v>
      </c>
      <c r="Z87" s="9">
        <v>1.6</v>
      </c>
      <c r="AA87" s="9">
        <v>-0.6</v>
      </c>
      <c r="AB87" s="9">
        <v>1.4</v>
      </c>
      <c r="AC87" s="9">
        <v>-0.2</v>
      </c>
      <c r="AD87" s="9">
        <v>0.8</v>
      </c>
      <c r="AE87" s="9">
        <v>2.2000000000000002</v>
      </c>
      <c r="AF87" s="9">
        <v>0.2</v>
      </c>
      <c r="AG87" s="9">
        <v>-1.2</v>
      </c>
      <c r="AH87" s="9"/>
      <c r="AI87" s="9">
        <f t="shared" ref="AI87:AI92" si="30">G87*S87</f>
        <v>8.1179999999999986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spans="1:48" x14ac:dyDescent="0.25">
      <c r="A88" s="9" t="s">
        <v>130</v>
      </c>
      <c r="B88" s="9" t="s">
        <v>39</v>
      </c>
      <c r="C88" s="9">
        <v>1.7</v>
      </c>
      <c r="D88" s="9">
        <v>10.073</v>
      </c>
      <c r="E88" s="9"/>
      <c r="F88" s="9">
        <v>11.773</v>
      </c>
      <c r="G88" s="7">
        <v>1</v>
      </c>
      <c r="H88" s="9" t="e">
        <v>#N/A</v>
      </c>
      <c r="I88" s="9" t="s">
        <v>44</v>
      </c>
      <c r="J88" s="9"/>
      <c r="K88" s="9"/>
      <c r="L88" s="9">
        <f t="shared" si="23"/>
        <v>0</v>
      </c>
      <c r="M88" s="9">
        <f t="shared" si="24"/>
        <v>0</v>
      </c>
      <c r="N88" s="9"/>
      <c r="O88" s="9">
        <v>0</v>
      </c>
      <c r="P88" s="9"/>
      <c r="Q88" s="9"/>
      <c r="R88" s="9">
        <f t="shared" si="25"/>
        <v>0</v>
      </c>
      <c r="S88" s="4"/>
      <c r="T88" s="4"/>
      <c r="U88" s="9"/>
      <c r="V88" s="9" t="e">
        <f t="shared" si="26"/>
        <v>#DIV/0!</v>
      </c>
      <c r="W88" s="9" t="e">
        <f t="shared" si="27"/>
        <v>#DIV/0!</v>
      </c>
      <c r="X88" s="9">
        <v>-0.1744</v>
      </c>
      <c r="Y88" s="9">
        <v>1.3426</v>
      </c>
      <c r="Z88" s="9">
        <v>0</v>
      </c>
      <c r="AA88" s="9">
        <v>1.8548</v>
      </c>
      <c r="AB88" s="9">
        <v>1.3506</v>
      </c>
      <c r="AC88" s="9">
        <v>0.50839999999999996</v>
      </c>
      <c r="AD88" s="9">
        <v>1.3688</v>
      </c>
      <c r="AE88" s="9">
        <v>0.68140000000000001</v>
      </c>
      <c r="AF88" s="9">
        <v>2.5550000000000002</v>
      </c>
      <c r="AG88" s="9">
        <v>-0.33400000000000002</v>
      </c>
      <c r="AH88" s="19" t="s">
        <v>167</v>
      </c>
      <c r="AI88" s="9">
        <f t="shared" si="30"/>
        <v>0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1:48" x14ac:dyDescent="0.25">
      <c r="A89" s="18" t="s">
        <v>131</v>
      </c>
      <c r="B89" s="9" t="s">
        <v>43</v>
      </c>
      <c r="C89" s="9"/>
      <c r="D89" s="9"/>
      <c r="E89" s="9"/>
      <c r="F89" s="9"/>
      <c r="G89" s="7">
        <v>0.22</v>
      </c>
      <c r="H89" s="9" t="e">
        <v>#N/A</v>
      </c>
      <c r="I89" s="9" t="s">
        <v>44</v>
      </c>
      <c r="J89" s="9"/>
      <c r="K89" s="9"/>
      <c r="L89" s="9">
        <f t="shared" si="23"/>
        <v>0</v>
      </c>
      <c r="M89" s="9">
        <f t="shared" si="24"/>
        <v>0</v>
      </c>
      <c r="N89" s="9"/>
      <c r="O89" s="9">
        <v>50</v>
      </c>
      <c r="P89" s="9"/>
      <c r="Q89" s="9"/>
      <c r="R89" s="9">
        <f t="shared" si="25"/>
        <v>0</v>
      </c>
      <c r="S89" s="4">
        <v>30</v>
      </c>
      <c r="T89" s="4"/>
      <c r="U89" s="9"/>
      <c r="V89" s="9" t="e">
        <f t="shared" si="26"/>
        <v>#DIV/0!</v>
      </c>
      <c r="W89" s="9" t="e">
        <f t="shared" si="27"/>
        <v>#DIV/0!</v>
      </c>
      <c r="X89" s="9">
        <v>0</v>
      </c>
      <c r="Y89" s="9">
        <v>4.2</v>
      </c>
      <c r="Z89" s="9">
        <v>6.6</v>
      </c>
      <c r="AA89" s="9">
        <v>9</v>
      </c>
      <c r="AB89" s="9">
        <v>14</v>
      </c>
      <c r="AC89" s="9">
        <v>11.2</v>
      </c>
      <c r="AD89" s="9">
        <v>13.4</v>
      </c>
      <c r="AE89" s="9">
        <v>0</v>
      </c>
      <c r="AF89" s="9">
        <v>0</v>
      </c>
      <c r="AG89" s="9">
        <v>0</v>
      </c>
      <c r="AH89" s="9"/>
      <c r="AI89" s="9">
        <f t="shared" si="30"/>
        <v>6.6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spans="1:48" x14ac:dyDescent="0.25">
      <c r="A90" s="9" t="s">
        <v>132</v>
      </c>
      <c r="B90" s="9" t="s">
        <v>43</v>
      </c>
      <c r="C90" s="9"/>
      <c r="D90" s="9">
        <v>144</v>
      </c>
      <c r="E90" s="9">
        <v>77</v>
      </c>
      <c r="F90" s="9">
        <v>54</v>
      </c>
      <c r="G90" s="7">
        <v>0.84</v>
      </c>
      <c r="H90" s="9">
        <v>50</v>
      </c>
      <c r="I90" s="9" t="s">
        <v>44</v>
      </c>
      <c r="J90" s="9"/>
      <c r="K90" s="9">
        <v>5</v>
      </c>
      <c r="L90" s="9">
        <f t="shared" si="23"/>
        <v>72</v>
      </c>
      <c r="M90" s="9">
        <f t="shared" si="24"/>
        <v>5</v>
      </c>
      <c r="N90" s="9">
        <v>72</v>
      </c>
      <c r="O90" s="9">
        <v>53</v>
      </c>
      <c r="P90" s="9"/>
      <c r="Q90" s="9"/>
      <c r="R90" s="9">
        <f t="shared" si="25"/>
        <v>1</v>
      </c>
      <c r="S90" s="4"/>
      <c r="T90" s="4"/>
      <c r="U90" s="9"/>
      <c r="V90" s="9">
        <f t="shared" si="26"/>
        <v>107</v>
      </c>
      <c r="W90" s="9">
        <f t="shared" si="27"/>
        <v>107</v>
      </c>
      <c r="X90" s="9">
        <v>8.8000000000000007</v>
      </c>
      <c r="Y90" s="9">
        <v>6.8</v>
      </c>
      <c r="Z90" s="9">
        <v>4.8607999999999993</v>
      </c>
      <c r="AA90" s="9">
        <v>7</v>
      </c>
      <c r="AB90" s="9">
        <v>12</v>
      </c>
      <c r="AC90" s="9">
        <v>6.2</v>
      </c>
      <c r="AD90" s="9">
        <v>8.6</v>
      </c>
      <c r="AE90" s="9">
        <v>10.6</v>
      </c>
      <c r="AF90" s="9">
        <v>10</v>
      </c>
      <c r="AG90" s="9">
        <v>0</v>
      </c>
      <c r="AH90" s="9"/>
      <c r="AI90" s="9">
        <f t="shared" si="30"/>
        <v>0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spans="1:48" x14ac:dyDescent="0.25">
      <c r="A91" s="9" t="s">
        <v>133</v>
      </c>
      <c r="B91" s="9" t="s">
        <v>39</v>
      </c>
      <c r="C91" s="9">
        <v>21.5</v>
      </c>
      <c r="D91" s="9"/>
      <c r="E91" s="9">
        <v>7.476</v>
      </c>
      <c r="F91" s="9">
        <v>13.521000000000001</v>
      </c>
      <c r="G91" s="7">
        <v>1</v>
      </c>
      <c r="H91" s="9">
        <v>120</v>
      </c>
      <c r="I91" s="9" t="s">
        <v>44</v>
      </c>
      <c r="J91" s="9"/>
      <c r="K91" s="9">
        <v>6.5</v>
      </c>
      <c r="L91" s="9">
        <f t="shared" si="23"/>
        <v>0.97599999999999998</v>
      </c>
      <c r="M91" s="9">
        <f t="shared" si="24"/>
        <v>7.476</v>
      </c>
      <c r="N91" s="9"/>
      <c r="O91" s="9">
        <v>0</v>
      </c>
      <c r="P91" s="9"/>
      <c r="Q91" s="9"/>
      <c r="R91" s="9">
        <f t="shared" si="25"/>
        <v>1.4952000000000001</v>
      </c>
      <c r="S91" s="4">
        <f t="shared" ref="S87:S92" si="31">14*R91-Q91-P91-O91-F91</f>
        <v>7.4117999999999995</v>
      </c>
      <c r="T91" s="4"/>
      <c r="U91" s="9"/>
      <c r="V91" s="9">
        <f t="shared" si="26"/>
        <v>14</v>
      </c>
      <c r="W91" s="9">
        <f t="shared" si="27"/>
        <v>9.0429373996789728</v>
      </c>
      <c r="X91" s="9">
        <v>0.70899999999999996</v>
      </c>
      <c r="Y91" s="9">
        <v>2.6494</v>
      </c>
      <c r="Z91" s="9">
        <v>0.31019999999999998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 t="s">
        <v>85</v>
      </c>
      <c r="AI91" s="9">
        <f t="shared" si="30"/>
        <v>7.4117999999999995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1:48" x14ac:dyDescent="0.25">
      <c r="A92" s="9" t="s">
        <v>134</v>
      </c>
      <c r="B92" s="9" t="s">
        <v>43</v>
      </c>
      <c r="C92" s="9">
        <v>248</v>
      </c>
      <c r="D92" s="9">
        <v>576</v>
      </c>
      <c r="E92" s="9">
        <v>711</v>
      </c>
      <c r="F92" s="9">
        <v>87</v>
      </c>
      <c r="G92" s="7">
        <v>0.35</v>
      </c>
      <c r="H92" s="9">
        <v>50</v>
      </c>
      <c r="I92" s="9" t="s">
        <v>44</v>
      </c>
      <c r="J92" s="9"/>
      <c r="K92" s="9">
        <v>433</v>
      </c>
      <c r="L92" s="9">
        <f t="shared" si="23"/>
        <v>278</v>
      </c>
      <c r="M92" s="9">
        <f t="shared" si="24"/>
        <v>431</v>
      </c>
      <c r="N92" s="9">
        <v>280</v>
      </c>
      <c r="O92" s="9">
        <v>368</v>
      </c>
      <c r="P92" s="9">
        <v>400</v>
      </c>
      <c r="Q92" s="9">
        <v>100</v>
      </c>
      <c r="R92" s="9">
        <f t="shared" si="25"/>
        <v>86.2</v>
      </c>
      <c r="S92" s="4">
        <f t="shared" si="31"/>
        <v>251.79999999999995</v>
      </c>
      <c r="T92" s="4"/>
      <c r="U92" s="9"/>
      <c r="V92" s="9">
        <f t="shared" si="26"/>
        <v>13.999999999999998</v>
      </c>
      <c r="W92" s="9">
        <f t="shared" si="27"/>
        <v>11.078886310904872</v>
      </c>
      <c r="X92" s="9">
        <v>80</v>
      </c>
      <c r="Y92" s="9">
        <v>27.6</v>
      </c>
      <c r="Z92" s="9">
        <v>106</v>
      </c>
      <c r="AA92" s="9">
        <v>3</v>
      </c>
      <c r="AB92" s="9">
        <v>67.8</v>
      </c>
      <c r="AC92" s="9">
        <v>88.6</v>
      </c>
      <c r="AD92" s="9">
        <v>53</v>
      </c>
      <c r="AE92" s="9">
        <v>21.6</v>
      </c>
      <c r="AF92" s="9">
        <v>96.2</v>
      </c>
      <c r="AG92" s="9">
        <v>2.6</v>
      </c>
      <c r="AH92" s="9"/>
      <c r="AI92" s="9">
        <f t="shared" si="30"/>
        <v>88.129999999999981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spans="1:48" x14ac:dyDescent="0.25">
      <c r="A93" s="11" t="s">
        <v>135</v>
      </c>
      <c r="B93" s="11" t="s">
        <v>39</v>
      </c>
      <c r="C93" s="11"/>
      <c r="D93" s="11">
        <v>467.48599999999999</v>
      </c>
      <c r="E93" s="11">
        <v>467.48599999999999</v>
      </c>
      <c r="F93" s="11"/>
      <c r="G93" s="12">
        <v>0</v>
      </c>
      <c r="H93" s="11" t="e">
        <v>#N/A</v>
      </c>
      <c r="I93" s="11" t="s">
        <v>40</v>
      </c>
      <c r="J93" s="11"/>
      <c r="K93" s="11"/>
      <c r="L93" s="11">
        <f t="shared" si="23"/>
        <v>467.48599999999999</v>
      </c>
      <c r="M93" s="11">
        <f t="shared" si="24"/>
        <v>0</v>
      </c>
      <c r="N93" s="11">
        <v>467.48599999999999</v>
      </c>
      <c r="O93" s="11">
        <v>0</v>
      </c>
      <c r="P93" s="11"/>
      <c r="Q93" s="11"/>
      <c r="R93" s="11">
        <f t="shared" si="25"/>
        <v>0</v>
      </c>
      <c r="S93" s="13"/>
      <c r="T93" s="13"/>
      <c r="U93" s="11"/>
      <c r="V93" s="11" t="e">
        <f t="shared" si="26"/>
        <v>#DIV/0!</v>
      </c>
      <c r="W93" s="11" t="e">
        <f t="shared" si="27"/>
        <v>#DIV/0!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/>
      <c r="AI93" s="11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spans="1:48" x14ac:dyDescent="0.25">
      <c r="A94" s="9" t="s">
        <v>136</v>
      </c>
      <c r="B94" s="9" t="s">
        <v>39</v>
      </c>
      <c r="C94" s="9">
        <v>195.73099999999999</v>
      </c>
      <c r="D94" s="9">
        <v>869.17899999999997</v>
      </c>
      <c r="E94" s="9">
        <v>912.55100000000004</v>
      </c>
      <c r="F94" s="9">
        <v>93.462000000000003</v>
      </c>
      <c r="G94" s="7">
        <v>1</v>
      </c>
      <c r="H94" s="9">
        <v>50</v>
      </c>
      <c r="I94" s="9" t="s">
        <v>44</v>
      </c>
      <c r="J94" s="9"/>
      <c r="K94" s="9">
        <v>341.8</v>
      </c>
      <c r="L94" s="9">
        <f t="shared" si="23"/>
        <v>570.75099999999998</v>
      </c>
      <c r="M94" s="9">
        <f t="shared" si="24"/>
        <v>359.61800000000005</v>
      </c>
      <c r="N94" s="9">
        <v>552.93299999999999</v>
      </c>
      <c r="O94" s="9">
        <v>380</v>
      </c>
      <c r="P94" s="9">
        <v>400</v>
      </c>
      <c r="Q94" s="9"/>
      <c r="R94" s="9">
        <f t="shared" si="25"/>
        <v>71.923600000000008</v>
      </c>
      <c r="S94" s="4">
        <f t="shared" ref="S94:S95" si="32">14*R94-Q94-P94-O94-F94</f>
        <v>133.46840000000009</v>
      </c>
      <c r="T94" s="4"/>
      <c r="U94" s="9"/>
      <c r="V94" s="9">
        <f t="shared" si="26"/>
        <v>14</v>
      </c>
      <c r="W94" s="9">
        <f t="shared" si="27"/>
        <v>12.144303121645745</v>
      </c>
      <c r="X94" s="9">
        <v>67.934400000000011</v>
      </c>
      <c r="Y94" s="9">
        <v>61.039000000000009</v>
      </c>
      <c r="Z94" s="9">
        <v>55.732800000000012</v>
      </c>
      <c r="AA94" s="9">
        <v>59.5792</v>
      </c>
      <c r="AB94" s="9">
        <v>41.269000000000013</v>
      </c>
      <c r="AC94" s="9">
        <v>66.400400000000019</v>
      </c>
      <c r="AD94" s="9">
        <v>52.758600000000023</v>
      </c>
      <c r="AE94" s="9">
        <v>52.132800000000003</v>
      </c>
      <c r="AF94" s="9">
        <v>61.443600000000018</v>
      </c>
      <c r="AG94" s="9">
        <v>0.68699999999998906</v>
      </c>
      <c r="AH94" s="9"/>
      <c r="AI94" s="9">
        <f>G94*S94</f>
        <v>133.46840000000009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1:48" x14ac:dyDescent="0.25">
      <c r="A95" s="9" t="s">
        <v>137</v>
      </c>
      <c r="B95" s="9" t="s">
        <v>43</v>
      </c>
      <c r="C95" s="9">
        <v>382</v>
      </c>
      <c r="D95" s="9">
        <v>960</v>
      </c>
      <c r="E95" s="9">
        <v>907</v>
      </c>
      <c r="F95" s="9">
        <v>373</v>
      </c>
      <c r="G95" s="7">
        <v>0.35</v>
      </c>
      <c r="H95" s="9">
        <v>50</v>
      </c>
      <c r="I95" s="9" t="s">
        <v>44</v>
      </c>
      <c r="J95" s="9"/>
      <c r="K95" s="9">
        <v>583.4</v>
      </c>
      <c r="L95" s="9">
        <f t="shared" si="23"/>
        <v>323.60000000000002</v>
      </c>
      <c r="M95" s="9">
        <f t="shared" si="24"/>
        <v>587</v>
      </c>
      <c r="N95" s="9">
        <v>320</v>
      </c>
      <c r="O95" s="9">
        <v>299</v>
      </c>
      <c r="P95" s="9">
        <v>500</v>
      </c>
      <c r="Q95" s="9"/>
      <c r="R95" s="9">
        <f t="shared" si="25"/>
        <v>117.4</v>
      </c>
      <c r="S95" s="4">
        <f t="shared" si="32"/>
        <v>471.60000000000014</v>
      </c>
      <c r="T95" s="4"/>
      <c r="U95" s="9"/>
      <c r="V95" s="9">
        <f t="shared" si="26"/>
        <v>14</v>
      </c>
      <c r="W95" s="9">
        <f t="shared" si="27"/>
        <v>9.9829642248722319</v>
      </c>
      <c r="X95" s="9">
        <v>103.4</v>
      </c>
      <c r="Y95" s="9">
        <v>99.4</v>
      </c>
      <c r="Z95" s="9">
        <v>109.6</v>
      </c>
      <c r="AA95" s="9">
        <v>96.8</v>
      </c>
      <c r="AB95" s="9">
        <v>99.6</v>
      </c>
      <c r="AC95" s="9">
        <v>99.6</v>
      </c>
      <c r="AD95" s="9">
        <v>96.2</v>
      </c>
      <c r="AE95" s="9">
        <v>88.8</v>
      </c>
      <c r="AF95" s="9">
        <v>100.6</v>
      </c>
      <c r="AG95" s="9">
        <v>3</v>
      </c>
      <c r="AH95" s="9"/>
      <c r="AI95" s="9">
        <f>G95*S95</f>
        <v>165.06000000000003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1:48" x14ac:dyDescent="0.25">
      <c r="A96" s="11" t="s">
        <v>138</v>
      </c>
      <c r="B96" s="11" t="s">
        <v>43</v>
      </c>
      <c r="C96" s="11"/>
      <c r="D96" s="11">
        <v>40</v>
      </c>
      <c r="E96" s="11">
        <v>40</v>
      </c>
      <c r="F96" s="11"/>
      <c r="G96" s="12">
        <v>0</v>
      </c>
      <c r="H96" s="11" t="e">
        <v>#N/A</v>
      </c>
      <c r="I96" s="11" t="s">
        <v>40</v>
      </c>
      <c r="J96" s="11"/>
      <c r="K96" s="11"/>
      <c r="L96" s="11">
        <f t="shared" si="23"/>
        <v>40</v>
      </c>
      <c r="M96" s="11">
        <f t="shared" si="24"/>
        <v>0</v>
      </c>
      <c r="N96" s="11">
        <v>40</v>
      </c>
      <c r="O96" s="11"/>
      <c r="P96" s="11"/>
      <c r="Q96" s="11"/>
      <c r="R96" s="11">
        <f t="shared" si="25"/>
        <v>0</v>
      </c>
      <c r="S96" s="13"/>
      <c r="T96" s="13"/>
      <c r="U96" s="11"/>
      <c r="V96" s="11" t="e">
        <f t="shared" si="26"/>
        <v>#DIV/0!</v>
      </c>
      <c r="W96" s="11" t="e">
        <f t="shared" si="27"/>
        <v>#DIV/0!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/>
      <c r="AI96" s="11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1:48" x14ac:dyDescent="0.25">
      <c r="A97" s="9" t="s">
        <v>139</v>
      </c>
      <c r="B97" s="9" t="s">
        <v>43</v>
      </c>
      <c r="C97" s="9">
        <v>17</v>
      </c>
      <c r="D97" s="9">
        <v>30</v>
      </c>
      <c r="E97" s="9">
        <v>37</v>
      </c>
      <c r="F97" s="9"/>
      <c r="G97" s="7">
        <v>0.3</v>
      </c>
      <c r="H97" s="9">
        <v>45</v>
      </c>
      <c r="I97" s="9" t="s">
        <v>44</v>
      </c>
      <c r="J97" s="9"/>
      <c r="K97" s="9">
        <v>39</v>
      </c>
      <c r="L97" s="9">
        <f t="shared" si="23"/>
        <v>-2</v>
      </c>
      <c r="M97" s="9">
        <f t="shared" si="24"/>
        <v>37</v>
      </c>
      <c r="N97" s="9"/>
      <c r="O97" s="9">
        <v>100</v>
      </c>
      <c r="P97" s="9"/>
      <c r="Q97" s="9"/>
      <c r="R97" s="9">
        <f t="shared" si="25"/>
        <v>7.4</v>
      </c>
      <c r="S97" s="4"/>
      <c r="T97" s="4"/>
      <c r="U97" s="9"/>
      <c r="V97" s="9">
        <f t="shared" si="26"/>
        <v>13.513513513513512</v>
      </c>
      <c r="W97" s="9">
        <f t="shared" si="27"/>
        <v>13.513513513513512</v>
      </c>
      <c r="X97" s="9">
        <v>17.2</v>
      </c>
      <c r="Y97" s="9">
        <v>6.2</v>
      </c>
      <c r="Z97" s="9">
        <v>2.4</v>
      </c>
      <c r="AA97" s="9">
        <v>12</v>
      </c>
      <c r="AB97" s="9">
        <v>3</v>
      </c>
      <c r="AC97" s="9">
        <v>0</v>
      </c>
      <c r="AD97" s="9">
        <v>9.4</v>
      </c>
      <c r="AE97" s="9">
        <v>0.4</v>
      </c>
      <c r="AF97" s="9">
        <v>6</v>
      </c>
      <c r="AG97" s="9">
        <v>0</v>
      </c>
      <c r="AH97" s="9" t="s">
        <v>85</v>
      </c>
      <c r="AI97" s="9">
        <f t="shared" ref="AI97:AI103" si="33">G97*S97</f>
        <v>0</v>
      </c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1:48" x14ac:dyDescent="0.25">
      <c r="A98" s="18" t="s">
        <v>140</v>
      </c>
      <c r="B98" s="9" t="s">
        <v>43</v>
      </c>
      <c r="C98" s="9"/>
      <c r="D98" s="9"/>
      <c r="E98" s="9"/>
      <c r="F98" s="9"/>
      <c r="G98" s="7">
        <v>0.18</v>
      </c>
      <c r="H98" s="9" t="e">
        <v>#N/A</v>
      </c>
      <c r="I98" s="9" t="s">
        <v>44</v>
      </c>
      <c r="J98" s="9"/>
      <c r="K98" s="9"/>
      <c r="L98" s="9">
        <f t="shared" si="23"/>
        <v>0</v>
      </c>
      <c r="M98" s="9">
        <f t="shared" si="24"/>
        <v>0</v>
      </c>
      <c r="N98" s="9"/>
      <c r="O98" s="9">
        <v>50</v>
      </c>
      <c r="P98" s="9"/>
      <c r="Q98" s="9"/>
      <c r="R98" s="9">
        <f t="shared" si="25"/>
        <v>0</v>
      </c>
      <c r="S98" s="4"/>
      <c r="T98" s="4"/>
      <c r="U98" s="9"/>
      <c r="V98" s="9" t="e">
        <f t="shared" si="26"/>
        <v>#DIV/0!</v>
      </c>
      <c r="W98" s="9" t="e">
        <f t="shared" si="27"/>
        <v>#DIV/0!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9.1999999999999993</v>
      </c>
      <c r="AD98" s="9">
        <v>14.6</v>
      </c>
      <c r="AE98" s="9">
        <v>0</v>
      </c>
      <c r="AF98" s="9">
        <v>0</v>
      </c>
      <c r="AG98" s="9">
        <v>0</v>
      </c>
      <c r="AH98" s="9" t="s">
        <v>165</v>
      </c>
      <c r="AI98" s="9">
        <f t="shared" si="33"/>
        <v>0</v>
      </c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1:48" x14ac:dyDescent="0.25">
      <c r="A99" s="18" t="s">
        <v>141</v>
      </c>
      <c r="B99" s="9" t="s">
        <v>43</v>
      </c>
      <c r="C99" s="9"/>
      <c r="D99" s="9"/>
      <c r="E99" s="9"/>
      <c r="F99" s="9"/>
      <c r="G99" s="7">
        <v>0.18</v>
      </c>
      <c r="H99" s="9" t="e">
        <v>#N/A</v>
      </c>
      <c r="I99" s="9" t="s">
        <v>44</v>
      </c>
      <c r="J99" s="9"/>
      <c r="K99" s="9"/>
      <c r="L99" s="9">
        <f t="shared" si="23"/>
        <v>0</v>
      </c>
      <c r="M99" s="9">
        <f t="shared" si="24"/>
        <v>0</v>
      </c>
      <c r="N99" s="9"/>
      <c r="O99" s="9">
        <v>50</v>
      </c>
      <c r="P99" s="9"/>
      <c r="Q99" s="9"/>
      <c r="R99" s="9">
        <f t="shared" si="25"/>
        <v>0</v>
      </c>
      <c r="S99" s="4"/>
      <c r="T99" s="4"/>
      <c r="U99" s="9"/>
      <c r="V99" s="9" t="e">
        <f t="shared" si="26"/>
        <v>#DIV/0!</v>
      </c>
      <c r="W99" s="9" t="e">
        <f t="shared" si="27"/>
        <v>#DIV/0!</v>
      </c>
      <c r="X99" s="9">
        <v>0</v>
      </c>
      <c r="Y99" s="9">
        <v>0</v>
      </c>
      <c r="Z99" s="9">
        <v>0</v>
      </c>
      <c r="AA99" s="9">
        <v>0</v>
      </c>
      <c r="AB99" s="9">
        <v>3.2</v>
      </c>
      <c r="AC99" s="9">
        <v>14.4</v>
      </c>
      <c r="AD99" s="9">
        <v>13.8</v>
      </c>
      <c r="AE99" s="9">
        <v>0</v>
      </c>
      <c r="AF99" s="9">
        <v>0</v>
      </c>
      <c r="AG99" s="9">
        <v>0</v>
      </c>
      <c r="AH99" s="9" t="s">
        <v>165</v>
      </c>
      <c r="AI99" s="9">
        <f t="shared" si="33"/>
        <v>0</v>
      </c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1:48" x14ac:dyDescent="0.25">
      <c r="A100" s="18" t="s">
        <v>142</v>
      </c>
      <c r="B100" s="9" t="s">
        <v>43</v>
      </c>
      <c r="C100" s="9"/>
      <c r="D100" s="9"/>
      <c r="E100" s="9"/>
      <c r="F100" s="9"/>
      <c r="G100" s="7">
        <v>0.18</v>
      </c>
      <c r="H100" s="9" t="e">
        <v>#N/A</v>
      </c>
      <c r="I100" s="9" t="s">
        <v>44</v>
      </c>
      <c r="J100" s="9"/>
      <c r="K100" s="9"/>
      <c r="L100" s="9">
        <f t="shared" si="23"/>
        <v>0</v>
      </c>
      <c r="M100" s="9">
        <f t="shared" si="24"/>
        <v>0</v>
      </c>
      <c r="N100" s="9"/>
      <c r="O100" s="9">
        <v>50</v>
      </c>
      <c r="P100" s="9"/>
      <c r="Q100" s="9"/>
      <c r="R100" s="9">
        <f t="shared" si="25"/>
        <v>0</v>
      </c>
      <c r="S100" s="4"/>
      <c r="T100" s="4"/>
      <c r="U100" s="9"/>
      <c r="V100" s="9" t="e">
        <f t="shared" si="26"/>
        <v>#DIV/0!</v>
      </c>
      <c r="W100" s="9" t="e">
        <f t="shared" si="27"/>
        <v>#DIV/0!</v>
      </c>
      <c r="X100" s="9">
        <v>0</v>
      </c>
      <c r="Y100" s="9">
        <v>-0.2</v>
      </c>
      <c r="Z100" s="9">
        <v>0</v>
      </c>
      <c r="AA100" s="9">
        <v>0</v>
      </c>
      <c r="AB100" s="9">
        <v>0</v>
      </c>
      <c r="AC100" s="9">
        <v>15.2</v>
      </c>
      <c r="AD100" s="9">
        <v>8.8000000000000007</v>
      </c>
      <c r="AE100" s="9">
        <v>0</v>
      </c>
      <c r="AF100" s="9">
        <v>0</v>
      </c>
      <c r="AG100" s="9">
        <v>0</v>
      </c>
      <c r="AH100" s="9" t="s">
        <v>165</v>
      </c>
      <c r="AI100" s="9">
        <f t="shared" si="33"/>
        <v>0</v>
      </c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1:48" x14ac:dyDescent="0.25">
      <c r="A101" s="18" t="s">
        <v>143</v>
      </c>
      <c r="B101" s="9" t="s">
        <v>43</v>
      </c>
      <c r="C101" s="9"/>
      <c r="D101" s="9"/>
      <c r="E101" s="9"/>
      <c r="F101" s="9"/>
      <c r="G101" s="7">
        <v>0.18</v>
      </c>
      <c r="H101" s="9" t="e">
        <v>#N/A</v>
      </c>
      <c r="I101" s="9" t="s">
        <v>44</v>
      </c>
      <c r="J101" s="9"/>
      <c r="K101" s="9"/>
      <c r="L101" s="9">
        <f t="shared" si="23"/>
        <v>0</v>
      </c>
      <c r="M101" s="9">
        <f t="shared" si="24"/>
        <v>0</v>
      </c>
      <c r="N101" s="9"/>
      <c r="O101" s="9">
        <v>50</v>
      </c>
      <c r="P101" s="9"/>
      <c r="Q101" s="9"/>
      <c r="R101" s="9">
        <f t="shared" si="25"/>
        <v>0</v>
      </c>
      <c r="S101" s="4"/>
      <c r="T101" s="4"/>
      <c r="U101" s="9"/>
      <c r="V101" s="9" t="e">
        <f t="shared" si="26"/>
        <v>#DIV/0!</v>
      </c>
      <c r="W101" s="9" t="e">
        <f t="shared" si="27"/>
        <v>#DIV/0!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 t="s">
        <v>165</v>
      </c>
      <c r="AI101" s="9">
        <f t="shared" si="33"/>
        <v>0</v>
      </c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1:48" x14ac:dyDescent="0.25">
      <c r="A102" s="18" t="s">
        <v>144</v>
      </c>
      <c r="B102" s="9" t="s">
        <v>43</v>
      </c>
      <c r="C102" s="9"/>
      <c r="D102" s="9"/>
      <c r="E102" s="9"/>
      <c r="F102" s="9"/>
      <c r="G102" s="7">
        <v>0.18</v>
      </c>
      <c r="H102" s="9">
        <v>120</v>
      </c>
      <c r="I102" s="9" t="s">
        <v>44</v>
      </c>
      <c r="J102" s="9"/>
      <c r="K102" s="9"/>
      <c r="L102" s="9">
        <f t="shared" ref="L102:L114" si="34">E102-K102</f>
        <v>0</v>
      </c>
      <c r="M102" s="9">
        <f t="shared" ref="M102:M114" si="35">E102-N102</f>
        <v>0</v>
      </c>
      <c r="N102" s="9"/>
      <c r="O102" s="9">
        <v>50</v>
      </c>
      <c r="P102" s="9"/>
      <c r="Q102" s="9"/>
      <c r="R102" s="9">
        <f t="shared" ref="R102:R114" si="36">M102/5</f>
        <v>0</v>
      </c>
      <c r="S102" s="4"/>
      <c r="T102" s="4"/>
      <c r="U102" s="9"/>
      <c r="V102" s="9" t="e">
        <f t="shared" ref="V102:V114" si="37">(F102+O102+P102+Q102+S102)/R102</f>
        <v>#DIV/0!</v>
      </c>
      <c r="W102" s="9" t="e">
        <f t="shared" ref="W102:W114" si="38">(F102+O102+P102+Q102)/R102</f>
        <v>#DIV/0!</v>
      </c>
      <c r="X102" s="9">
        <v>0</v>
      </c>
      <c r="Y102" s="9">
        <v>6</v>
      </c>
      <c r="Z102" s="9">
        <v>3.6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 t="s">
        <v>165</v>
      </c>
      <c r="AI102" s="9">
        <f t="shared" si="33"/>
        <v>0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1:48" x14ac:dyDescent="0.25">
      <c r="A103" s="9" t="s">
        <v>145</v>
      </c>
      <c r="B103" s="9" t="s">
        <v>43</v>
      </c>
      <c r="C103" s="9">
        <v>349</v>
      </c>
      <c r="D103" s="9">
        <v>712</v>
      </c>
      <c r="E103" s="9">
        <v>571</v>
      </c>
      <c r="F103" s="9">
        <v>455</v>
      </c>
      <c r="G103" s="7">
        <v>0.28000000000000003</v>
      </c>
      <c r="H103" s="9">
        <v>50</v>
      </c>
      <c r="I103" s="9" t="s">
        <v>44</v>
      </c>
      <c r="J103" s="9"/>
      <c r="K103" s="9">
        <v>375</v>
      </c>
      <c r="L103" s="9">
        <f t="shared" si="34"/>
        <v>196</v>
      </c>
      <c r="M103" s="9">
        <f t="shared" si="35"/>
        <v>371</v>
      </c>
      <c r="N103" s="9">
        <v>200</v>
      </c>
      <c r="O103" s="9">
        <v>259</v>
      </c>
      <c r="P103" s="9">
        <v>400</v>
      </c>
      <c r="Q103" s="9"/>
      <c r="R103" s="9">
        <f t="shared" si="36"/>
        <v>74.2</v>
      </c>
      <c r="S103" s="4"/>
      <c r="T103" s="4"/>
      <c r="U103" s="9"/>
      <c r="V103" s="9">
        <f t="shared" si="37"/>
        <v>15.013477088948786</v>
      </c>
      <c r="W103" s="9">
        <f t="shared" si="38"/>
        <v>15.013477088948786</v>
      </c>
      <c r="X103" s="9">
        <v>88.2</v>
      </c>
      <c r="Y103" s="9">
        <v>88.2</v>
      </c>
      <c r="Z103" s="9">
        <v>99</v>
      </c>
      <c r="AA103" s="9">
        <v>70.400000000000006</v>
      </c>
      <c r="AB103" s="9">
        <v>75</v>
      </c>
      <c r="AC103" s="9">
        <v>62.8</v>
      </c>
      <c r="AD103" s="9">
        <v>81</v>
      </c>
      <c r="AE103" s="9">
        <v>76</v>
      </c>
      <c r="AF103" s="9">
        <v>28.2</v>
      </c>
      <c r="AG103" s="9">
        <v>75</v>
      </c>
      <c r="AH103" s="9" t="s">
        <v>146</v>
      </c>
      <c r="AI103" s="9">
        <f t="shared" si="33"/>
        <v>0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spans="1:48" x14ac:dyDescent="0.25">
      <c r="A104" s="11" t="s">
        <v>147</v>
      </c>
      <c r="B104" s="11" t="s">
        <v>43</v>
      </c>
      <c r="C104" s="11"/>
      <c r="D104" s="11">
        <v>120</v>
      </c>
      <c r="E104" s="11">
        <v>120</v>
      </c>
      <c r="F104" s="11"/>
      <c r="G104" s="12">
        <v>0</v>
      </c>
      <c r="H104" s="11" t="e">
        <v>#N/A</v>
      </c>
      <c r="I104" s="11" t="s">
        <v>40</v>
      </c>
      <c r="J104" s="11"/>
      <c r="K104" s="11"/>
      <c r="L104" s="11">
        <f t="shared" si="34"/>
        <v>120</v>
      </c>
      <c r="M104" s="11">
        <f t="shared" si="35"/>
        <v>0</v>
      </c>
      <c r="N104" s="11">
        <v>120</v>
      </c>
      <c r="O104" s="11">
        <v>0</v>
      </c>
      <c r="P104" s="11"/>
      <c r="Q104" s="11"/>
      <c r="R104" s="11">
        <f t="shared" si="36"/>
        <v>0</v>
      </c>
      <c r="S104" s="13"/>
      <c r="T104" s="13"/>
      <c r="U104" s="11"/>
      <c r="V104" s="11" t="e">
        <f t="shared" si="37"/>
        <v>#DIV/0!</v>
      </c>
      <c r="W104" s="11" t="e">
        <f t="shared" si="38"/>
        <v>#DIV/0!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/>
      <c r="AI104" s="11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1:48" x14ac:dyDescent="0.25">
      <c r="A105" s="9" t="s">
        <v>148</v>
      </c>
      <c r="B105" s="9" t="s">
        <v>43</v>
      </c>
      <c r="C105" s="9">
        <v>378</v>
      </c>
      <c r="D105" s="9">
        <v>640</v>
      </c>
      <c r="E105" s="9">
        <v>650</v>
      </c>
      <c r="F105" s="9">
        <v>329</v>
      </c>
      <c r="G105" s="7">
        <v>0.28000000000000003</v>
      </c>
      <c r="H105" s="9">
        <v>45</v>
      </c>
      <c r="I105" s="9" t="s">
        <v>44</v>
      </c>
      <c r="J105" s="9"/>
      <c r="K105" s="9">
        <v>442</v>
      </c>
      <c r="L105" s="9">
        <f t="shared" si="34"/>
        <v>208</v>
      </c>
      <c r="M105" s="9">
        <f t="shared" si="35"/>
        <v>434</v>
      </c>
      <c r="N105" s="9">
        <v>216</v>
      </c>
      <c r="O105" s="9">
        <v>150</v>
      </c>
      <c r="P105" s="9">
        <v>200</v>
      </c>
      <c r="Q105" s="9"/>
      <c r="R105" s="9">
        <f t="shared" si="36"/>
        <v>86.8</v>
      </c>
      <c r="S105" s="4">
        <f t="shared" ref="S105:S106" si="39">14*R105-Q105-P105-O105-F105</f>
        <v>536.20000000000005</v>
      </c>
      <c r="T105" s="4"/>
      <c r="U105" s="9"/>
      <c r="V105" s="9">
        <f t="shared" si="37"/>
        <v>14.000000000000002</v>
      </c>
      <c r="W105" s="9">
        <f t="shared" si="38"/>
        <v>7.8225806451612909</v>
      </c>
      <c r="X105" s="9">
        <v>78.8</v>
      </c>
      <c r="Y105" s="9">
        <v>80.599999999999994</v>
      </c>
      <c r="Z105" s="9">
        <v>106.4</v>
      </c>
      <c r="AA105" s="9">
        <v>66.8</v>
      </c>
      <c r="AB105" s="9">
        <v>79.8</v>
      </c>
      <c r="AC105" s="9">
        <v>87.2</v>
      </c>
      <c r="AD105" s="9">
        <v>93.2</v>
      </c>
      <c r="AE105" s="9">
        <v>75</v>
      </c>
      <c r="AF105" s="9">
        <v>54</v>
      </c>
      <c r="AG105" s="9">
        <v>0</v>
      </c>
      <c r="AH105" s="9" t="s">
        <v>149</v>
      </c>
      <c r="AI105" s="9">
        <f>G105*S105</f>
        <v>150.13600000000002</v>
      </c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1:48" x14ac:dyDescent="0.25">
      <c r="A106" s="9" t="s">
        <v>150</v>
      </c>
      <c r="B106" s="9" t="s">
        <v>43</v>
      </c>
      <c r="C106" s="9">
        <v>245</v>
      </c>
      <c r="D106" s="9"/>
      <c r="E106" s="9">
        <v>118</v>
      </c>
      <c r="F106" s="9">
        <v>112</v>
      </c>
      <c r="G106" s="7">
        <v>0.28000000000000003</v>
      </c>
      <c r="H106" s="9">
        <v>45</v>
      </c>
      <c r="I106" s="9" t="s">
        <v>44</v>
      </c>
      <c r="J106" s="9"/>
      <c r="K106" s="9">
        <v>123</v>
      </c>
      <c r="L106" s="9">
        <f t="shared" si="34"/>
        <v>-5</v>
      </c>
      <c r="M106" s="9">
        <f t="shared" si="35"/>
        <v>118</v>
      </c>
      <c r="N106" s="9"/>
      <c r="O106" s="9">
        <v>150</v>
      </c>
      <c r="P106" s="9"/>
      <c r="Q106" s="9"/>
      <c r="R106" s="9">
        <f t="shared" si="36"/>
        <v>23.6</v>
      </c>
      <c r="S106" s="4">
        <f t="shared" si="39"/>
        <v>68.400000000000034</v>
      </c>
      <c r="T106" s="4"/>
      <c r="U106" s="9"/>
      <c r="V106" s="9">
        <f t="shared" si="37"/>
        <v>14</v>
      </c>
      <c r="W106" s="9">
        <f t="shared" si="38"/>
        <v>11.101694915254237</v>
      </c>
      <c r="X106" s="9">
        <v>32.200000000000003</v>
      </c>
      <c r="Y106" s="9">
        <v>16.8</v>
      </c>
      <c r="Z106" s="9">
        <v>33.6</v>
      </c>
      <c r="AA106" s="9">
        <v>28</v>
      </c>
      <c r="AB106" s="9">
        <v>24.6</v>
      </c>
      <c r="AC106" s="9">
        <v>26.2</v>
      </c>
      <c r="AD106" s="9">
        <v>41.2</v>
      </c>
      <c r="AE106" s="9">
        <v>34.799999999999997</v>
      </c>
      <c r="AF106" s="9">
        <v>27.8</v>
      </c>
      <c r="AG106" s="9">
        <v>38.4</v>
      </c>
      <c r="AH106" s="9" t="s">
        <v>151</v>
      </c>
      <c r="AI106" s="9">
        <f>G106*S106</f>
        <v>19.152000000000012</v>
      </c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1:48" x14ac:dyDescent="0.25">
      <c r="A107" s="11" t="s">
        <v>152</v>
      </c>
      <c r="B107" s="11" t="s">
        <v>43</v>
      </c>
      <c r="C107" s="11"/>
      <c r="D107" s="11">
        <v>88</v>
      </c>
      <c r="E107" s="11">
        <v>88</v>
      </c>
      <c r="F107" s="11"/>
      <c r="G107" s="12">
        <v>0</v>
      </c>
      <c r="H107" s="11" t="e">
        <v>#N/A</v>
      </c>
      <c r="I107" s="11" t="s">
        <v>40</v>
      </c>
      <c r="J107" s="11"/>
      <c r="K107" s="11"/>
      <c r="L107" s="11">
        <f t="shared" si="34"/>
        <v>88</v>
      </c>
      <c r="M107" s="11">
        <f t="shared" si="35"/>
        <v>0</v>
      </c>
      <c r="N107" s="11">
        <v>88</v>
      </c>
      <c r="O107" s="11">
        <v>0</v>
      </c>
      <c r="P107" s="11"/>
      <c r="Q107" s="11"/>
      <c r="R107" s="11">
        <f t="shared" si="36"/>
        <v>0</v>
      </c>
      <c r="S107" s="13"/>
      <c r="T107" s="13"/>
      <c r="U107" s="11"/>
      <c r="V107" s="11" t="e">
        <f t="shared" si="37"/>
        <v>#DIV/0!</v>
      </c>
      <c r="W107" s="11" t="e">
        <f t="shared" si="38"/>
        <v>#DIV/0!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/>
      <c r="AI107" s="11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spans="1:48" x14ac:dyDescent="0.25">
      <c r="A108" s="11" t="s">
        <v>153</v>
      </c>
      <c r="B108" s="11" t="s">
        <v>43</v>
      </c>
      <c r="C108" s="11"/>
      <c r="D108" s="11">
        <v>32</v>
      </c>
      <c r="E108" s="11">
        <v>32</v>
      </c>
      <c r="F108" s="11"/>
      <c r="G108" s="12">
        <v>0</v>
      </c>
      <c r="H108" s="11" t="e">
        <v>#N/A</v>
      </c>
      <c r="I108" s="11" t="s">
        <v>40</v>
      </c>
      <c r="J108" s="11"/>
      <c r="K108" s="11"/>
      <c r="L108" s="11">
        <f t="shared" si="34"/>
        <v>32</v>
      </c>
      <c r="M108" s="11">
        <f t="shared" si="35"/>
        <v>0</v>
      </c>
      <c r="N108" s="11">
        <v>32</v>
      </c>
      <c r="O108" s="11"/>
      <c r="P108" s="11"/>
      <c r="Q108" s="11"/>
      <c r="R108" s="11">
        <f t="shared" si="36"/>
        <v>0</v>
      </c>
      <c r="S108" s="13"/>
      <c r="T108" s="13"/>
      <c r="U108" s="11"/>
      <c r="V108" s="11" t="e">
        <f t="shared" si="37"/>
        <v>#DIV/0!</v>
      </c>
      <c r="W108" s="11" t="e">
        <f t="shared" si="38"/>
        <v>#DIV/0!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/>
      <c r="AI108" s="11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spans="1:48" x14ac:dyDescent="0.25">
      <c r="A109" s="9" t="s">
        <v>154</v>
      </c>
      <c r="B109" s="9" t="s">
        <v>43</v>
      </c>
      <c r="C109" s="9">
        <v>234</v>
      </c>
      <c r="D109" s="9">
        <v>488</v>
      </c>
      <c r="E109" s="9">
        <v>484</v>
      </c>
      <c r="F109" s="9">
        <v>219</v>
      </c>
      <c r="G109" s="7">
        <v>0.28000000000000003</v>
      </c>
      <c r="H109" s="9">
        <v>45</v>
      </c>
      <c r="I109" s="9" t="s">
        <v>44</v>
      </c>
      <c r="J109" s="9"/>
      <c r="K109" s="9">
        <v>207</v>
      </c>
      <c r="L109" s="9">
        <f t="shared" si="34"/>
        <v>277</v>
      </c>
      <c r="M109" s="9">
        <f t="shared" si="35"/>
        <v>204</v>
      </c>
      <c r="N109" s="9">
        <v>280</v>
      </c>
      <c r="O109" s="9">
        <v>150</v>
      </c>
      <c r="P109" s="9">
        <v>200</v>
      </c>
      <c r="Q109" s="9"/>
      <c r="R109" s="9">
        <f t="shared" si="36"/>
        <v>40.799999999999997</v>
      </c>
      <c r="S109" s="4"/>
      <c r="T109" s="4"/>
      <c r="U109" s="9"/>
      <c r="V109" s="9">
        <f t="shared" si="37"/>
        <v>13.94607843137255</v>
      </c>
      <c r="W109" s="9">
        <f t="shared" si="38"/>
        <v>13.94607843137255</v>
      </c>
      <c r="X109" s="9">
        <v>63.2</v>
      </c>
      <c r="Y109" s="9">
        <v>38.200000000000003</v>
      </c>
      <c r="Z109" s="9">
        <v>68.2</v>
      </c>
      <c r="AA109" s="9">
        <v>46.8</v>
      </c>
      <c r="AB109" s="9">
        <v>48.6</v>
      </c>
      <c r="AC109" s="9">
        <v>44.4</v>
      </c>
      <c r="AD109" s="9">
        <v>46.6</v>
      </c>
      <c r="AE109" s="9">
        <v>39.200000000000003</v>
      </c>
      <c r="AF109" s="9">
        <v>38</v>
      </c>
      <c r="AG109" s="9">
        <v>49.8</v>
      </c>
      <c r="AH109" s="9" t="s">
        <v>155</v>
      </c>
      <c r="AI109" s="9">
        <f>G109*S109</f>
        <v>0</v>
      </c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spans="1:48" x14ac:dyDescent="0.25">
      <c r="A110" s="9" t="s">
        <v>156</v>
      </c>
      <c r="B110" s="9" t="s">
        <v>43</v>
      </c>
      <c r="C110" s="9">
        <v>56</v>
      </c>
      <c r="D110" s="9">
        <v>138</v>
      </c>
      <c r="E110" s="9">
        <v>192</v>
      </c>
      <c r="F110" s="9"/>
      <c r="G110" s="7">
        <v>0.33</v>
      </c>
      <c r="H110" s="9">
        <v>45</v>
      </c>
      <c r="I110" s="9" t="s">
        <v>44</v>
      </c>
      <c r="J110" s="9"/>
      <c r="K110" s="9">
        <v>64</v>
      </c>
      <c r="L110" s="9">
        <f t="shared" si="34"/>
        <v>128</v>
      </c>
      <c r="M110" s="9">
        <f t="shared" si="35"/>
        <v>56</v>
      </c>
      <c r="N110" s="9">
        <v>136</v>
      </c>
      <c r="O110" s="9">
        <v>100</v>
      </c>
      <c r="P110" s="9">
        <v>100</v>
      </c>
      <c r="Q110" s="9"/>
      <c r="R110" s="9">
        <f t="shared" si="36"/>
        <v>11.2</v>
      </c>
      <c r="S110" s="4"/>
      <c r="T110" s="4"/>
      <c r="U110" s="9"/>
      <c r="V110" s="9">
        <f t="shared" si="37"/>
        <v>17.857142857142858</v>
      </c>
      <c r="W110" s="9">
        <f t="shared" si="38"/>
        <v>17.857142857142858</v>
      </c>
      <c r="X110" s="9">
        <v>24.6</v>
      </c>
      <c r="Y110" s="9">
        <v>7.4</v>
      </c>
      <c r="Z110" s="9">
        <v>9.1999999999999993</v>
      </c>
      <c r="AA110" s="9">
        <v>18</v>
      </c>
      <c r="AB110" s="9">
        <v>6</v>
      </c>
      <c r="AC110" s="9">
        <v>0</v>
      </c>
      <c r="AD110" s="9">
        <v>9.6</v>
      </c>
      <c r="AE110" s="9">
        <v>0</v>
      </c>
      <c r="AF110" s="9">
        <v>0</v>
      </c>
      <c r="AG110" s="9">
        <v>0</v>
      </c>
      <c r="AH110" s="9" t="s">
        <v>157</v>
      </c>
      <c r="AI110" s="9">
        <f>G110*S110</f>
        <v>0</v>
      </c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spans="1:48" x14ac:dyDescent="0.25">
      <c r="A111" s="9" t="s">
        <v>158</v>
      </c>
      <c r="B111" s="9" t="s">
        <v>43</v>
      </c>
      <c r="C111" s="9">
        <v>229</v>
      </c>
      <c r="D111" s="9">
        <v>1</v>
      </c>
      <c r="E111" s="9">
        <v>22</v>
      </c>
      <c r="F111" s="9">
        <v>204</v>
      </c>
      <c r="G111" s="7">
        <v>0.3</v>
      </c>
      <c r="H111" s="9" t="e">
        <v>#N/A</v>
      </c>
      <c r="I111" s="9" t="s">
        <v>44</v>
      </c>
      <c r="J111" s="9"/>
      <c r="K111" s="9">
        <v>23</v>
      </c>
      <c r="L111" s="9">
        <f t="shared" si="34"/>
        <v>-1</v>
      </c>
      <c r="M111" s="9">
        <f t="shared" si="35"/>
        <v>22</v>
      </c>
      <c r="N111" s="9"/>
      <c r="O111" s="9">
        <v>0</v>
      </c>
      <c r="P111" s="9"/>
      <c r="Q111" s="9"/>
      <c r="R111" s="9">
        <f t="shared" si="36"/>
        <v>4.4000000000000004</v>
      </c>
      <c r="S111" s="4"/>
      <c r="T111" s="4"/>
      <c r="U111" s="9"/>
      <c r="V111" s="9">
        <f t="shared" si="37"/>
        <v>46.36363636363636</v>
      </c>
      <c r="W111" s="9">
        <f t="shared" si="38"/>
        <v>46.36363636363636</v>
      </c>
      <c r="X111" s="9">
        <v>9</v>
      </c>
      <c r="Y111" s="9">
        <v>12.6</v>
      </c>
      <c r="Z111" s="9">
        <v>8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21" t="s">
        <v>168</v>
      </c>
      <c r="AI111" s="9">
        <f>G111*S111</f>
        <v>0</v>
      </c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spans="1:48" x14ac:dyDescent="0.25">
      <c r="A112" s="11" t="s">
        <v>159</v>
      </c>
      <c r="B112" s="11" t="s">
        <v>43</v>
      </c>
      <c r="C112" s="11">
        <v>38</v>
      </c>
      <c r="D112" s="11">
        <v>42</v>
      </c>
      <c r="E112" s="17">
        <v>52</v>
      </c>
      <c r="F112" s="17">
        <v>18</v>
      </c>
      <c r="G112" s="12">
        <v>0</v>
      </c>
      <c r="H112" s="11" t="e">
        <v>#N/A</v>
      </c>
      <c r="I112" s="11" t="s">
        <v>40</v>
      </c>
      <c r="J112" s="11" t="s">
        <v>111</v>
      </c>
      <c r="K112" s="11">
        <v>18</v>
      </c>
      <c r="L112" s="11">
        <f t="shared" si="34"/>
        <v>34</v>
      </c>
      <c r="M112" s="11">
        <f t="shared" si="35"/>
        <v>10</v>
      </c>
      <c r="N112" s="17">
        <v>42</v>
      </c>
      <c r="O112" s="11">
        <v>0</v>
      </c>
      <c r="P112" s="11"/>
      <c r="Q112" s="11"/>
      <c r="R112" s="11">
        <f t="shared" si="36"/>
        <v>2</v>
      </c>
      <c r="S112" s="13"/>
      <c r="T112" s="13"/>
      <c r="U112" s="11"/>
      <c r="V112" s="11">
        <f t="shared" si="37"/>
        <v>9</v>
      </c>
      <c r="W112" s="11">
        <f t="shared" si="38"/>
        <v>9</v>
      </c>
      <c r="X112" s="11">
        <v>16.399999999999999</v>
      </c>
      <c r="Y112" s="11">
        <v>1.2</v>
      </c>
      <c r="Z112" s="11">
        <v>1.6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 t="s">
        <v>160</v>
      </c>
      <c r="AI112" s="11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spans="1:48" x14ac:dyDescent="0.25">
      <c r="A113" s="14" t="s">
        <v>161</v>
      </c>
      <c r="B113" s="14" t="s">
        <v>43</v>
      </c>
      <c r="C113" s="14">
        <v>14</v>
      </c>
      <c r="D113" s="14">
        <v>24</v>
      </c>
      <c r="E113" s="17">
        <v>28</v>
      </c>
      <c r="F113" s="17">
        <v>10</v>
      </c>
      <c r="G113" s="15">
        <v>0</v>
      </c>
      <c r="H113" s="14" t="e">
        <v>#N/A</v>
      </c>
      <c r="I113" s="14" t="s">
        <v>162</v>
      </c>
      <c r="J113" s="14" t="s">
        <v>116</v>
      </c>
      <c r="K113" s="14">
        <v>28</v>
      </c>
      <c r="L113" s="14">
        <f t="shared" si="34"/>
        <v>0</v>
      </c>
      <c r="M113" s="14">
        <f t="shared" si="35"/>
        <v>28</v>
      </c>
      <c r="N113" s="14"/>
      <c r="O113" s="14">
        <v>0</v>
      </c>
      <c r="P113" s="14"/>
      <c r="Q113" s="14"/>
      <c r="R113" s="14">
        <f t="shared" si="36"/>
        <v>5.6</v>
      </c>
      <c r="S113" s="16"/>
      <c r="T113" s="16"/>
      <c r="U113" s="14"/>
      <c r="V113" s="14">
        <f t="shared" si="37"/>
        <v>1.7857142857142858</v>
      </c>
      <c r="W113" s="14">
        <f t="shared" si="38"/>
        <v>1.7857142857142858</v>
      </c>
      <c r="X113" s="14">
        <v>3.2</v>
      </c>
      <c r="Y113" s="14">
        <v>3.2</v>
      </c>
      <c r="Z113" s="14">
        <v>3.8</v>
      </c>
      <c r="AA113" s="14">
        <v>0.8</v>
      </c>
      <c r="AB113" s="14">
        <v>3.6</v>
      </c>
      <c r="AC113" s="14">
        <v>2.8</v>
      </c>
      <c r="AD113" s="14">
        <v>5</v>
      </c>
      <c r="AE113" s="14">
        <v>5.8</v>
      </c>
      <c r="AF113" s="14">
        <v>0.8</v>
      </c>
      <c r="AG113" s="14">
        <v>0</v>
      </c>
      <c r="AH113" s="14"/>
      <c r="AI113" s="14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spans="1:48" x14ac:dyDescent="0.25">
      <c r="A114" s="14" t="s">
        <v>163</v>
      </c>
      <c r="B114" s="14" t="s">
        <v>39</v>
      </c>
      <c r="C114" s="14">
        <v>11.682</v>
      </c>
      <c r="D114" s="14">
        <v>49.173999999999999</v>
      </c>
      <c r="E114" s="17">
        <v>33.976999999999997</v>
      </c>
      <c r="F114" s="17">
        <v>26.879000000000001</v>
      </c>
      <c r="G114" s="15">
        <v>0</v>
      </c>
      <c r="H114" s="14" t="e">
        <v>#N/A</v>
      </c>
      <c r="I114" s="14" t="s">
        <v>162</v>
      </c>
      <c r="J114" s="14" t="s">
        <v>117</v>
      </c>
      <c r="K114" s="14">
        <v>31.5</v>
      </c>
      <c r="L114" s="14">
        <f t="shared" si="34"/>
        <v>2.4769999999999968</v>
      </c>
      <c r="M114" s="14">
        <f t="shared" si="35"/>
        <v>33.976999999999997</v>
      </c>
      <c r="N114" s="14"/>
      <c r="O114" s="14">
        <v>0</v>
      </c>
      <c r="P114" s="14"/>
      <c r="Q114" s="14"/>
      <c r="R114" s="14">
        <f t="shared" si="36"/>
        <v>6.795399999999999</v>
      </c>
      <c r="S114" s="16"/>
      <c r="T114" s="16"/>
      <c r="U114" s="14"/>
      <c r="V114" s="14">
        <f t="shared" si="37"/>
        <v>3.9554698766812852</v>
      </c>
      <c r="W114" s="14">
        <f t="shared" si="38"/>
        <v>3.9554698766812852</v>
      </c>
      <c r="X114" s="14">
        <v>6.8453999999999997</v>
      </c>
      <c r="Y114" s="14">
        <v>6.5023999999999997</v>
      </c>
      <c r="Z114" s="14">
        <v>3.0152000000000001</v>
      </c>
      <c r="AA114" s="14">
        <v>4.3094000000000001</v>
      </c>
      <c r="AB114" s="14">
        <v>3.0771999999999999</v>
      </c>
      <c r="AC114" s="14">
        <v>4.0234000000000014</v>
      </c>
      <c r="AD114" s="14">
        <v>1.8595999999999999</v>
      </c>
      <c r="AE114" s="14">
        <v>4.9771999999999998</v>
      </c>
      <c r="AF114" s="14">
        <v>0</v>
      </c>
      <c r="AG114" s="14">
        <v>0</v>
      </c>
      <c r="AH114" s="14"/>
      <c r="AI114" s="14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spans="1:48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spans="1:48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spans="1:48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1:48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spans="1:48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1:48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spans="1:48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spans="1:48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spans="1:48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spans="1:48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spans="1:48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spans="1:48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spans="1:48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spans="1:48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spans="1:48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spans="1:48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spans="1:48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spans="1:48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spans="1:48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spans="1:48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spans="1:48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spans="1:48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spans="1:48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spans="1:48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spans="1:48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spans="1:48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spans="1:48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spans="1:48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spans="1:48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spans="1:48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spans="1:48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spans="1:48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spans="1:48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spans="1:48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spans="1:48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spans="1:48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spans="1:48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spans="1:48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spans="1:48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spans="1:48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spans="1:48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spans="1:48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spans="1:48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spans="1:48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spans="1:48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spans="1:48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spans="1:48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spans="1:48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spans="1:48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 spans="1:48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 spans="1:48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 spans="1:48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 spans="1:48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 spans="1:48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 spans="1:48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spans="1:48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 spans="1:48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 spans="1:48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 spans="1:48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 spans="1:48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 spans="1:48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 spans="1:48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 spans="1:48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 spans="1:48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 spans="1:48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 spans="1:48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 spans="1:48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 spans="1:48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 spans="1:48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 spans="1:48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 spans="1:48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 spans="1:48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 spans="1:48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 spans="1:48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 spans="1:48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 spans="1:48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 spans="1:48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 spans="1:48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 spans="1:48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 spans="1:48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 spans="1:48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 spans="1:48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  <row r="197" spans="1:48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</row>
    <row r="198" spans="1:48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</row>
    <row r="199" spans="1:48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</row>
    <row r="200" spans="1:48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</row>
    <row r="201" spans="1:48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</row>
    <row r="202" spans="1:48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</row>
    <row r="203" spans="1:48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 spans="1:48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spans="1:48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spans="1:48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spans="1:48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spans="1:48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spans="1:48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spans="1:48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spans="1:48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spans="1:48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spans="1:48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spans="1:48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spans="1:48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spans="1:48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spans="1:48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spans="1:48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spans="1:48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spans="1:48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spans="1:48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spans="1:48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spans="1:48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spans="1:48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spans="1:48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spans="1:48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spans="1:48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spans="1:48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spans="1:48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spans="1:48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spans="1:48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spans="1:48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spans="1:48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spans="1:48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spans="1:48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spans="1:48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spans="1:48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spans="1:48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spans="1:48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spans="1:48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spans="1:48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 spans="1:48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 spans="1:48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 spans="1:48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 spans="1:48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 spans="1:48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 spans="1:48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 spans="1:48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 spans="1:48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 spans="1:48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 spans="1:48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 spans="1:48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 spans="1:48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 spans="1:48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 spans="1:48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 spans="1:48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 spans="1:48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 spans="1:48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 spans="1:48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 spans="1:48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 spans="1:48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 spans="1:48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 spans="1:48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 spans="1:48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 spans="1:48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 spans="1:48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 spans="1:48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  <row r="268" spans="1:48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</row>
    <row r="269" spans="1:48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</row>
    <row r="270" spans="1:48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</row>
    <row r="271" spans="1:48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</row>
    <row r="272" spans="1:48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</row>
    <row r="273" spans="1:48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</row>
    <row r="274" spans="1:48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</row>
    <row r="275" spans="1:48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</row>
    <row r="276" spans="1:48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</row>
    <row r="277" spans="1:48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</row>
    <row r="278" spans="1:48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</row>
    <row r="279" spans="1:48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</row>
    <row r="280" spans="1:48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</row>
    <row r="281" spans="1:48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</row>
    <row r="282" spans="1:48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</row>
    <row r="283" spans="1:48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</row>
    <row r="284" spans="1:48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</row>
    <row r="285" spans="1:48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</row>
    <row r="286" spans="1:48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</row>
    <row r="287" spans="1:48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</row>
    <row r="288" spans="1:48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</row>
    <row r="289" spans="1:48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</row>
    <row r="290" spans="1:48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</row>
    <row r="291" spans="1:48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</row>
    <row r="292" spans="1:48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</row>
    <row r="293" spans="1:48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</row>
    <row r="294" spans="1:48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</row>
    <row r="295" spans="1:48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</row>
    <row r="296" spans="1:48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</row>
    <row r="297" spans="1:48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</row>
    <row r="298" spans="1:48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</row>
    <row r="299" spans="1:48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</row>
    <row r="300" spans="1:48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</row>
    <row r="301" spans="1:48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</row>
    <row r="302" spans="1:48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</row>
    <row r="303" spans="1:48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</row>
    <row r="304" spans="1:48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</row>
    <row r="305" spans="1:48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</row>
    <row r="306" spans="1:48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</row>
    <row r="307" spans="1:48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</row>
    <row r="308" spans="1:48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</row>
    <row r="309" spans="1:48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</row>
    <row r="310" spans="1:48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</row>
    <row r="311" spans="1:48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</row>
    <row r="312" spans="1:48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</row>
    <row r="313" spans="1:48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</row>
    <row r="314" spans="1:48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</row>
    <row r="315" spans="1:48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</row>
    <row r="316" spans="1:48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</row>
    <row r="317" spans="1:48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</row>
    <row r="318" spans="1:48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</row>
    <row r="319" spans="1:48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</row>
    <row r="320" spans="1:48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</row>
    <row r="321" spans="1:48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</row>
    <row r="322" spans="1:48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</row>
    <row r="323" spans="1:48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</row>
    <row r="324" spans="1:48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</row>
    <row r="325" spans="1:48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</row>
    <row r="326" spans="1:48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</row>
    <row r="327" spans="1:48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</row>
    <row r="328" spans="1:48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</row>
    <row r="329" spans="1:48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</row>
    <row r="330" spans="1:48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</row>
    <row r="331" spans="1:48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</row>
    <row r="332" spans="1:48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</row>
    <row r="333" spans="1:48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</row>
    <row r="334" spans="1:48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</row>
    <row r="335" spans="1:48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</row>
    <row r="336" spans="1:48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</row>
    <row r="337" spans="1:48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</row>
    <row r="338" spans="1:48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</row>
    <row r="339" spans="1:48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</row>
    <row r="340" spans="1:48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</row>
    <row r="341" spans="1:48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</row>
    <row r="342" spans="1:48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</row>
    <row r="343" spans="1:48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</row>
    <row r="344" spans="1:48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</row>
    <row r="345" spans="1:48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</row>
    <row r="346" spans="1:48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</row>
    <row r="347" spans="1:48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</row>
    <row r="348" spans="1:48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</row>
    <row r="349" spans="1:48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</row>
    <row r="350" spans="1:48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</row>
    <row r="351" spans="1:48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</row>
    <row r="352" spans="1:48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</row>
    <row r="353" spans="1:48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</row>
    <row r="354" spans="1:48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</row>
    <row r="355" spans="1:48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</row>
    <row r="356" spans="1:48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</row>
    <row r="357" spans="1:48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</row>
    <row r="358" spans="1:48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</row>
    <row r="359" spans="1:48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</row>
    <row r="360" spans="1:48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</row>
    <row r="361" spans="1:48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</row>
    <row r="362" spans="1:48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</row>
    <row r="363" spans="1:48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</row>
    <row r="364" spans="1:48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</row>
    <row r="365" spans="1:48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</row>
    <row r="366" spans="1:48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</row>
    <row r="367" spans="1:48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</row>
    <row r="368" spans="1:48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</row>
    <row r="369" spans="1:48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</row>
    <row r="370" spans="1:48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</row>
    <row r="371" spans="1:48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</row>
    <row r="372" spans="1:48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</row>
    <row r="373" spans="1:48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</row>
    <row r="374" spans="1:48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</row>
    <row r="375" spans="1:48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</row>
    <row r="376" spans="1:48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</row>
    <row r="377" spans="1:48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</row>
    <row r="378" spans="1:48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</row>
    <row r="379" spans="1:48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</row>
    <row r="380" spans="1:48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</row>
    <row r="381" spans="1:48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</row>
    <row r="382" spans="1:48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</row>
    <row r="383" spans="1:48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</row>
    <row r="384" spans="1:48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</row>
    <row r="385" spans="1:48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</row>
    <row r="386" spans="1:48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</row>
    <row r="387" spans="1:48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</row>
    <row r="388" spans="1:48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</row>
    <row r="389" spans="1:48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</row>
    <row r="390" spans="1:48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</row>
    <row r="391" spans="1:48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</row>
    <row r="392" spans="1:48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</row>
    <row r="393" spans="1:48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</row>
    <row r="394" spans="1:48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</row>
    <row r="395" spans="1:48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</row>
    <row r="396" spans="1:48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</row>
    <row r="397" spans="1:48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</row>
    <row r="398" spans="1:48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</row>
    <row r="399" spans="1:48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</row>
    <row r="400" spans="1:48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</row>
    <row r="401" spans="1:48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</row>
    <row r="402" spans="1:48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</row>
    <row r="403" spans="1:48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</row>
    <row r="404" spans="1:48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</row>
    <row r="405" spans="1:48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</row>
    <row r="406" spans="1:48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</row>
    <row r="407" spans="1:48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</row>
    <row r="408" spans="1:48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</row>
    <row r="409" spans="1:48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</row>
    <row r="410" spans="1:48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</row>
    <row r="411" spans="1:48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</row>
    <row r="412" spans="1:48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</row>
    <row r="413" spans="1:48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</row>
    <row r="414" spans="1:48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</row>
    <row r="415" spans="1:48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</row>
    <row r="416" spans="1:48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</row>
    <row r="417" spans="1:48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</row>
    <row r="418" spans="1:48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</row>
    <row r="419" spans="1:48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</row>
    <row r="420" spans="1:48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</row>
    <row r="421" spans="1:48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</row>
    <row r="422" spans="1:48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</row>
    <row r="423" spans="1:48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</row>
    <row r="424" spans="1:48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</row>
    <row r="425" spans="1:48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</row>
    <row r="426" spans="1:48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</row>
    <row r="427" spans="1:48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</row>
    <row r="428" spans="1:48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</row>
    <row r="429" spans="1:48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</row>
    <row r="430" spans="1:48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</row>
    <row r="431" spans="1:48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</row>
    <row r="432" spans="1:48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</row>
    <row r="433" spans="1:48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</row>
    <row r="434" spans="1:48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</row>
    <row r="435" spans="1:48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</row>
    <row r="436" spans="1:48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</row>
    <row r="437" spans="1:48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</row>
    <row r="438" spans="1:48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</row>
    <row r="439" spans="1:48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</row>
    <row r="440" spans="1:48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</row>
    <row r="441" spans="1:48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</row>
    <row r="442" spans="1:48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</row>
    <row r="443" spans="1:48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</row>
    <row r="444" spans="1:48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</row>
    <row r="445" spans="1:48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</row>
    <row r="446" spans="1:48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</row>
    <row r="447" spans="1:48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</row>
    <row r="448" spans="1:48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</row>
    <row r="449" spans="1:48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</row>
    <row r="450" spans="1:48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</row>
    <row r="451" spans="1:48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</row>
    <row r="452" spans="1:48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</row>
    <row r="453" spans="1:48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</row>
    <row r="454" spans="1:48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</row>
    <row r="455" spans="1:48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</row>
    <row r="456" spans="1:48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</row>
    <row r="457" spans="1:48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</row>
    <row r="458" spans="1:48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</row>
    <row r="459" spans="1:48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</row>
    <row r="460" spans="1:48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</row>
    <row r="461" spans="1:48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</row>
    <row r="462" spans="1:48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</row>
    <row r="463" spans="1:48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</row>
    <row r="464" spans="1:48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</row>
    <row r="465" spans="1:48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</row>
    <row r="466" spans="1:48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</row>
    <row r="467" spans="1:48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</row>
    <row r="468" spans="1:48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</row>
    <row r="469" spans="1:48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</row>
    <row r="470" spans="1:48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</row>
    <row r="471" spans="1:48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</row>
    <row r="472" spans="1:48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</row>
    <row r="473" spans="1:48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</row>
    <row r="474" spans="1:48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</row>
    <row r="475" spans="1:48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</row>
    <row r="476" spans="1:48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</row>
    <row r="477" spans="1:48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</row>
    <row r="478" spans="1:48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</row>
    <row r="479" spans="1:48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</row>
    <row r="480" spans="1:48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</row>
    <row r="481" spans="1:48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</row>
    <row r="482" spans="1:48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</row>
    <row r="483" spans="1:48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</row>
    <row r="484" spans="1:48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</row>
    <row r="485" spans="1:48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</row>
    <row r="486" spans="1:48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</row>
    <row r="487" spans="1:48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</row>
    <row r="488" spans="1:48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</row>
    <row r="489" spans="1:48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</row>
    <row r="490" spans="1:48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</row>
    <row r="491" spans="1:48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</row>
    <row r="492" spans="1:48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</row>
    <row r="493" spans="1:48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</row>
    <row r="494" spans="1:48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</row>
    <row r="495" spans="1:48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</row>
    <row r="496" spans="1:48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</row>
    <row r="497" spans="1:48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</row>
    <row r="498" spans="1:48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</row>
  </sheetData>
  <autoFilter ref="A3:AI11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2025-07-08T12:44:28Z</dcterms:created>
  <dcterms:modified xsi:type="dcterms:W3CDTF">2025-07-08T13:01:12Z</dcterms:modified>
</cp:coreProperties>
</file>