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35825CE-E123-45C1-9311-27E5171FA0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88" i="1" l="1"/>
  <c r="Z237" i="1"/>
  <c r="H9" i="1"/>
  <c r="A10" i="1"/>
  <c r="Y33" i="1"/>
  <c r="Y37" i="1"/>
  <c r="Y45" i="1"/>
  <c r="Y49" i="1"/>
  <c r="Y58" i="1"/>
  <c r="Y66" i="1"/>
  <c r="Y72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2" i="1" s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6" i="1" s="1"/>
  <c r="X515" i="1"/>
  <c r="X517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15" i="1" s="1"/>
  <c r="Z41" i="1"/>
  <c r="BN41" i="1"/>
  <c r="Y514" i="1" s="1"/>
  <c r="Y516" i="1" s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453" i="1" l="1"/>
  <c r="Z405" i="1"/>
  <c r="Z316" i="1"/>
  <c r="Z491" i="1"/>
  <c r="Z469" i="1"/>
  <c r="Z204" i="1"/>
  <c r="Z80" i="1"/>
  <c r="Z44" i="1"/>
  <c r="Z518" i="1" s="1"/>
  <c r="Y513" i="1"/>
  <c r="Z216" i="1"/>
  <c r="Z308" i="1"/>
</calcChain>
</file>

<file path=xl/sharedStrings.xml><?xml version="1.0" encoding="utf-8"?>
<sst xmlns="http://schemas.openxmlformats.org/spreadsheetml/2006/main" count="2306" uniqueCount="824">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</sst>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6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45848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Четверг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customHeight="1" x14ac:dyDescent="0.25">
      <c r="A60" s="589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89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262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263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300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303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customHeight="1" x14ac:dyDescent="0.25">
      <c r="A218" s="589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364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387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9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392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2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406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422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435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445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452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457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461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1500</v>
      </c>
      <c r="Y311" s="574">
        <f>IFERROR(IF(X311="",0,CEILING((X311/$H311),1)*$H311),"")</f>
        <v>1505.3999999999999</v>
      </c>
      <c r="Z311" s="36">
        <f>IFERROR(IF(Y311=0,"",ROUNDUP(Y311/H311,0)*0.01898),"")</f>
        <v>3.6631400000000003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1598.6538461538464</v>
      </c>
      <c r="BN311" s="64">
        <f>IFERROR(Y311*I311/H311,"0")</f>
        <v>1604.4090000000001</v>
      </c>
      <c r="BO311" s="64">
        <f>IFERROR(1/J311*(X311/H311),"0")</f>
        <v>3.0048076923076925</v>
      </c>
      <c r="BP311" s="64">
        <f>IFERROR(1/J311*(Y311/H311),"0")</f>
        <v>3.015625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192.30769230769232</v>
      </c>
      <c r="Y316" s="575">
        <f>IFERROR(Y311/H311,"0")+IFERROR(Y312/H312,"0")+IFERROR(Y313/H313,"0")+IFERROR(Y314/H314,"0")+IFERROR(Y315/H315,"0")</f>
        <v>193</v>
      </c>
      <c r="Z316" s="575">
        <f>IFERROR(IF(Z311="",0,Z311),"0")+IFERROR(IF(Z312="",0,Z312),"0")+IFERROR(IF(Z313="",0,Z313),"0")+IFERROR(IF(Z314="",0,Z314),"0")+IFERROR(IF(Z315="",0,Z315),"0")</f>
        <v>3.6631400000000003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1500</v>
      </c>
      <c r="Y317" s="575">
        <f>IFERROR(SUM(Y311:Y315),"0")</f>
        <v>1505.3999999999999</v>
      </c>
      <c r="Z317" s="37"/>
      <c r="AA317" s="576"/>
      <c r="AB317" s="576"/>
      <c r="AC317" s="576"/>
    </row>
    <row r="318" spans="1:68" ht="14.25" customHeight="1" x14ac:dyDescent="0.25">
      <c r="A318" s="589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3">
        <v>4607091383997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3">
        <v>4680115884830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0</v>
      </c>
      <c r="Y355" s="575">
        <f>IFERROR(Y348/H348,"0")+IFERROR(Y349/H349,"0")+IFERROR(Y350/H350,"0")+IFERROR(Y351/H351,"0")+IFERROR(Y352/H352,"0")+IFERROR(Y353/H353,"0")+IFERROR(Y354/H354,"0")</f>
        <v>0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0</v>
      </c>
      <c r="Y356" s="575">
        <f>IFERROR(SUM(Y348:Y354),"0")</f>
        <v>0</v>
      </c>
      <c r="Z356" s="37"/>
      <c r="AA356" s="576"/>
      <c r="AB356" s="576"/>
      <c r="AC356" s="576"/>
    </row>
    <row r="357" spans="1:68" ht="14.25" customHeight="1" x14ac:dyDescent="0.25">
      <c r="A357" s="589" t="s">
        <v>139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174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174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139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3">
        <v>4680115880603</v>
      </c>
      <c r="E446" s="584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3">
        <v>4680115880603</v>
      </c>
      <c r="E447" s="584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customHeight="1" x14ac:dyDescent="0.25">
      <c r="A455" s="589" t="s">
        <v>139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0</v>
      </c>
      <c r="Y469" s="575">
        <f>IFERROR(Y462/H462,"0")+IFERROR(Y463/H463,"0")+IFERROR(Y464/H464,"0")+IFERROR(Y465/H465,"0")+IFERROR(Y466/H466,"0")+IFERROR(Y467/H467,"0")+IFERROR(Y468/H468,"0")</f>
        <v>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0</v>
      </c>
      <c r="Y470" s="575">
        <f>IFERROR(SUM(Y462:Y468),"0")</f>
        <v>0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139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3">
        <v>4640242180519</v>
      </c>
      <c r="E487" s="584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3">
        <v>4640242180519</v>
      </c>
      <c r="E488" s="584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174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139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1500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1505.3999999999999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1598.6538461538464</v>
      </c>
      <c r="Y514" s="575">
        <f>IFERROR(SUM(BN22:BN510),"0")</f>
        <v>1604.4090000000001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4</v>
      </c>
      <c r="Y515" s="38">
        <f>ROUNDUP(SUM(BP22:BP510),0)</f>
        <v>4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1698.6538461538464</v>
      </c>
      <c r="Y516" s="575">
        <f>GrossWeightTotalR+PalletQtyTotalR*25</f>
        <v>1704.4090000000001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192.30769230769232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193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3.6631400000000003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262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181</v>
      </c>
      <c r="F521" s="598" t="s">
        <v>204</v>
      </c>
      <c r="G521" s="598" t="s">
        <v>237</v>
      </c>
      <c r="H521" s="598" t="s">
        <v>101</v>
      </c>
      <c r="I521" s="598" t="s">
        <v>263</v>
      </c>
      <c r="J521" s="598" t="s">
        <v>303</v>
      </c>
      <c r="K521" s="598" t="s">
        <v>364</v>
      </c>
      <c r="L521" s="598" t="s">
        <v>406</v>
      </c>
      <c r="M521" s="598" t="s">
        <v>422</v>
      </c>
      <c r="N521" s="571"/>
      <c r="O521" s="598" t="s">
        <v>435</v>
      </c>
      <c r="P521" s="598" t="s">
        <v>445</v>
      </c>
      <c r="Q521" s="598" t="s">
        <v>452</v>
      </c>
      <c r="R521" s="598" t="s">
        <v>457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1505.3999999999999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