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587E8D2-455B-45CC-9E3E-AADB019DA9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Y37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45" i="1"/>
  <c r="Y49" i="1"/>
  <c r="Y58" i="1"/>
  <c r="Y66" i="1"/>
  <c r="Y72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Z32" i="1" s="1"/>
  <c r="BN27" i="1"/>
  <c r="Y514" i="1" s="1"/>
  <c r="Z29" i="1"/>
  <c r="BN29" i="1"/>
  <c r="Z31" i="1"/>
  <c r="BN31" i="1"/>
  <c r="Z35" i="1"/>
  <c r="Z36" i="1" s="1"/>
  <c r="BN35" i="1"/>
  <c r="BP35" i="1"/>
  <c r="Y515" i="1" s="1"/>
  <c r="Z41" i="1"/>
  <c r="BN41" i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50" i="1" s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Z423" i="1" s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Y516" i="1" l="1"/>
  <c r="Z453" i="1"/>
  <c r="Z405" i="1"/>
  <c r="X516" i="1"/>
  <c r="Z308" i="1"/>
  <c r="Z122" i="1"/>
  <c r="Z316" i="1"/>
  <c r="Z491" i="1"/>
  <c r="Z469" i="1"/>
  <c r="Z204" i="1"/>
  <c r="Z80" i="1"/>
  <c r="Z44" i="1"/>
  <c r="Z518" i="1" s="1"/>
  <c r="Y513" i="1"/>
  <c r="Z216" i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<sst xmlns="http://schemas.openxmlformats.org/spreadsheetml/2006/main" count="2305" uniqueCount="840">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</sst>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4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490</v>
      </c>
      <c r="Y41" s="574">
        <f>IFERROR(IF(X41="",0,CEILING((X41/$H41),1)*$H41),"")</f>
        <v>496.8</v>
      </c>
      <c r="Z41" s="36">
        <f>IFERROR(IF(Y41=0,"",ROUNDUP(Y41/H41,0)*0.01898),"")</f>
        <v>0.87307999999999997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509.73611111111103</v>
      </c>
      <c r="BN41" s="64">
        <f>IFERROR(Y41*I41/H41,"0")</f>
        <v>516.80999999999995</v>
      </c>
      <c r="BO41" s="64">
        <f>IFERROR(1/J41*(X41/H41),"0")</f>
        <v>0.70891203703703698</v>
      </c>
      <c r="BP41" s="64">
        <f>IFERROR(1/J41*(Y41/H41),"0")</f>
        <v>0.71875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45.370370370370367</v>
      </c>
      <c r="Y44" s="575">
        <f>IFERROR(Y41/H41,"0")+IFERROR(Y42/H42,"0")+IFERROR(Y43/H43,"0")</f>
        <v>46</v>
      </c>
      <c r="Z44" s="575">
        <f>IFERROR(IF(Z41="",0,Z41),"0")+IFERROR(IF(Z42="",0,Z42),"0")+IFERROR(IF(Z43="",0,Z43),"0")</f>
        <v>0.87307999999999997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490</v>
      </c>
      <c r="Y45" s="575">
        <f>IFERROR(SUM(Y41:Y43),"0")</f>
        <v>496.8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200</v>
      </c>
      <c r="Y53" s="57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18.518518518518519</v>
      </c>
      <c r="Y58" s="575">
        <f>IFERROR(Y52/H52,"0")+IFERROR(Y53/H53,"0")+IFERROR(Y54/H54,"0")+IFERROR(Y55/H55,"0")+IFERROR(Y56/H56,"0")+IFERROR(Y57/H57,"0")</f>
        <v>19</v>
      </c>
      <c r="Z58" s="575">
        <f>IFERROR(IF(Z52="",0,Z52),"0")+IFERROR(IF(Z53="",0,Z53),"0")+IFERROR(IF(Z54="",0,Z54),"0")+IFERROR(IF(Z55="",0,Z55),"0")+IFERROR(IF(Z56="",0,Z56),"0")+IFERROR(IF(Z57="",0,Z57),"0")</f>
        <v>0.36062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200</v>
      </c>
      <c r="Y59" s="575">
        <f>IFERROR(SUM(Y52:Y57),"0")</f>
        <v>205.20000000000002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100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9.2592592592592595</v>
      </c>
      <c r="Y65" s="575">
        <f>IFERROR(Y61/H61,"0")+IFERROR(Y62/H62,"0")+IFERROR(Y63/H63,"0")+IFERROR(Y64/H64,"0")</f>
        <v>10</v>
      </c>
      <c r="Z65" s="575">
        <f>IFERROR(IF(Z61="",0,Z61),"0")+IFERROR(IF(Z62="",0,Z62),"0")+IFERROR(IF(Z63="",0,Z63),"0")+IFERROR(IF(Z64="",0,Z64),"0")</f>
        <v>0.1898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100</v>
      </c>
      <c r="Y66" s="575">
        <f>IFERROR(SUM(Y61:Y64),"0")</f>
        <v>108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300</v>
      </c>
      <c r="Y89" s="574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27.777777777777775</v>
      </c>
      <c r="Y92" s="575">
        <f>IFERROR(Y89/H89,"0")+IFERROR(Y90/H90,"0")+IFERROR(Y91/H91,"0")</f>
        <v>28</v>
      </c>
      <c r="Z92" s="575">
        <f>IFERROR(IF(Z89="",0,Z89),"0")+IFERROR(IF(Z90="",0,Z90),"0")+IFERROR(IF(Z91="",0,Z91),"0")</f>
        <v>0.53144000000000002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300</v>
      </c>
      <c r="Y93" s="575">
        <f>IFERROR(SUM(Y89:Y91),"0")</f>
        <v>302.40000000000003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200</v>
      </c>
      <c r="Y95" s="57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850</v>
      </c>
      <c r="Y98" s="574">
        <f t="shared" si="16"/>
        <v>850.5</v>
      </c>
      <c r="Z98" s="36">
        <f>IFERROR(IF(Y98=0,"",ROUNDUP(Y98/H98,0)*0.00651),"")</f>
        <v>2.0506500000000001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929.33333333333326</v>
      </c>
      <c r="BN98" s="64">
        <f t="shared" si="18"/>
        <v>929.87999999999988</v>
      </c>
      <c r="BO98" s="64">
        <f t="shared" si="19"/>
        <v>1.7297517297517297</v>
      </c>
      <c r="BP98" s="64">
        <f t="shared" si="20"/>
        <v>1.7307692307692308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339.50617283950612</v>
      </c>
      <c r="Y101" s="575">
        <f>IFERROR(Y95/H95,"0")+IFERROR(Y96/H96,"0")+IFERROR(Y97/H97,"0")+IFERROR(Y98/H98,"0")+IFERROR(Y99/H99,"0")+IFERROR(Y100/H100,"0")</f>
        <v>340</v>
      </c>
      <c r="Z101" s="575">
        <f>IFERROR(IF(Z95="",0,Z95),"0")+IFERROR(IF(Z96="",0,Z96),"0")+IFERROR(IF(Z97="",0,Z97),"0")+IFERROR(IF(Z98="",0,Z98),"0")+IFERROR(IF(Z99="",0,Z99),"0")+IFERROR(IF(Z100="",0,Z100),"0")</f>
        <v>2.52515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1050</v>
      </c>
      <c r="Y102" s="575">
        <f>IFERROR(SUM(Y95:Y100),"0")</f>
        <v>1053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290</v>
      </c>
      <c r="Y105" s="574">
        <f>IFERROR(IF(X105="",0,CEILING((X105/$H105),1)*$H105),"")</f>
        <v>291.60000000000002</v>
      </c>
      <c r="Z105" s="36">
        <f>IFERROR(IF(Y105=0,"",ROUNDUP(Y105/H105,0)*0.01898),"")</f>
        <v>0.51246000000000003</v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301.68055555555549</v>
      </c>
      <c r="BN105" s="64">
        <f>IFERROR(Y105*I105/H105,"0")</f>
        <v>303.34500000000003</v>
      </c>
      <c r="BO105" s="64">
        <f>IFERROR(1/J105*(X105/H105),"0")</f>
        <v>0.41956018518518517</v>
      </c>
      <c r="BP105" s="64">
        <f>IFERROR(1/J105*(Y105/H105),"0")</f>
        <v>0.421875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26.851851851851851</v>
      </c>
      <c r="Y109" s="575">
        <f>IFERROR(Y105/H105,"0")+IFERROR(Y106/H106,"0")+IFERROR(Y107/H107,"0")+IFERROR(Y108/H108,"0")</f>
        <v>27</v>
      </c>
      <c r="Z109" s="575">
        <f>IFERROR(IF(Z105="",0,Z105),"0")+IFERROR(IF(Z106="",0,Z106),"0")+IFERROR(IF(Z107="",0,Z107),"0")+IFERROR(IF(Z108="",0,Z108),"0")</f>
        <v>0.51246000000000003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290</v>
      </c>
      <c r="Y110" s="575">
        <f>IFERROR(SUM(Y105:Y108),"0")</f>
        <v>291.60000000000002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490</v>
      </c>
      <c r="Y118" s="574">
        <f>IFERROR(IF(X118="",0,CEILING((X118/$H118),1)*$H118),"")</f>
        <v>494.09999999999997</v>
      </c>
      <c r="Z118" s="36">
        <f>IFERROR(IF(Y118=0,"",ROUNDUP(Y118/H118,0)*0.01898),"")</f>
        <v>1.15778</v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521.0333333333333</v>
      </c>
      <c r="BN118" s="64">
        <f>IFERROR(Y118*I118/H118,"0")</f>
        <v>525.39300000000003</v>
      </c>
      <c r="BO118" s="64">
        <f>IFERROR(1/J118*(X118/H118),"0")</f>
        <v>0.94521604938271608</v>
      </c>
      <c r="BP118" s="64">
        <f>IFERROR(1/J118*(Y118/H118),"0")</f>
        <v>0.953125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645</v>
      </c>
      <c r="Y120" s="574">
        <f>IFERROR(IF(X120="",0,CEILING((X120/$H120),1)*$H120),"")</f>
        <v>645.30000000000007</v>
      </c>
      <c r="Z120" s="36">
        <f>IFERROR(IF(Y120=0,"",ROUNDUP(Y120/H120,0)*0.00651),"")</f>
        <v>1.55589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705.19999999999993</v>
      </c>
      <c r="BN120" s="64">
        <f>IFERROR(Y120*I120/H120,"0")</f>
        <v>705.52800000000002</v>
      </c>
      <c r="BO120" s="64">
        <f>IFERROR(1/J120*(X120/H120),"0")</f>
        <v>1.3125763125763126</v>
      </c>
      <c r="BP120" s="64">
        <f>IFERROR(1/J120*(Y120/H120),"0")</f>
        <v>1.3131868131868132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299.38271604938274</v>
      </c>
      <c r="Y122" s="575">
        <f>IFERROR(Y118/H118,"0")+IFERROR(Y119/H119,"0")+IFERROR(Y120/H120,"0")+IFERROR(Y121/H121,"0")</f>
        <v>300</v>
      </c>
      <c r="Z122" s="575">
        <f>IFERROR(IF(Z118="",0,Z118),"0")+IFERROR(IF(Z119="",0,Z119),"0")+IFERROR(IF(Z120="",0,Z120),"0")+IFERROR(IF(Z121="",0,Z121),"0")</f>
        <v>2.71367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1135</v>
      </c>
      <c r="Y123" s="575">
        <f>IFERROR(SUM(Y118:Y121),"0")</f>
        <v>1139.4000000000001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40</v>
      </c>
      <c r="Y212" s="574">
        <f t="shared" si="31"/>
        <v>40.799999999999997</v>
      </c>
      <c r="Z212" s="36">
        <f t="shared" si="36"/>
        <v>0.11067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44.20000000000001</v>
      </c>
      <c r="BN212" s="64">
        <f t="shared" si="33"/>
        <v>45.084000000000003</v>
      </c>
      <c r="BO212" s="64">
        <f t="shared" si="34"/>
        <v>9.1575091575091583E-2</v>
      </c>
      <c r="BP212" s="64">
        <f t="shared" si="35"/>
        <v>9.3406593406593408E-2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40</v>
      </c>
      <c r="Y213" s="574">
        <f t="shared" si="31"/>
        <v>40.799999999999997</v>
      </c>
      <c r="Z213" s="36">
        <f t="shared" si="36"/>
        <v>0.11067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44.20000000000001</v>
      </c>
      <c r="BN213" s="64">
        <f t="shared" si="33"/>
        <v>45.084000000000003</v>
      </c>
      <c r="BO213" s="64">
        <f t="shared" si="34"/>
        <v>9.1575091575091583E-2</v>
      </c>
      <c r="BP213" s="64">
        <f t="shared" si="35"/>
        <v>9.3406593406593408E-2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33.333333333333336</v>
      </c>
      <c r="Y216" s="575">
        <f>IFERROR(Y207/H207,"0")+IFERROR(Y208/H208,"0")+IFERROR(Y209/H209,"0")+IFERROR(Y210/H210,"0")+IFERROR(Y211/H211,"0")+IFERROR(Y212/H212,"0")+IFERROR(Y213/H213,"0")+IFERROR(Y214/H214,"0")+IFERROR(Y215/H215,"0")</f>
        <v>34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0.22134000000000001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80</v>
      </c>
      <c r="Y217" s="575">
        <f>IFERROR(SUM(Y207:Y215),"0")</f>
        <v>81.599999999999994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150</v>
      </c>
      <c r="Y320" s="574">
        <f>IFERROR(IF(X320="",0,CEILING((X320/$H320),1)*$H320),"")</f>
        <v>156</v>
      </c>
      <c r="Z320" s="36">
        <f>IFERROR(IF(Y320=0,"",ROUNDUP(Y320/H320,0)*0.01898),"")</f>
        <v>0.37959999999999999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159.98076923076925</v>
      </c>
      <c r="BN320" s="64">
        <f>IFERROR(Y320*I320/H320,"0")</f>
        <v>166.38000000000002</v>
      </c>
      <c r="BO320" s="64">
        <f>IFERROR(1/J320*(X320/H320),"0")</f>
        <v>0.30048076923076922</v>
      </c>
      <c r="BP320" s="64">
        <f>IFERROR(1/J320*(Y320/H320),"0")</f>
        <v>0.3125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19.23076923076923</v>
      </c>
      <c r="Y322" s="575">
        <f>IFERROR(Y319/H319,"0")+IFERROR(Y320/H320,"0")+IFERROR(Y321/H321,"0")</f>
        <v>20</v>
      </c>
      <c r="Z322" s="575">
        <f>IFERROR(IF(Z319="",0,Z319),"0")+IFERROR(IF(Z320="",0,Z320),"0")+IFERROR(IF(Z321="",0,Z321),"0")</f>
        <v>0.37959999999999999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150</v>
      </c>
      <c r="Y323" s="575">
        <f>IFERROR(SUM(Y319:Y321),"0")</f>
        <v>156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84</v>
      </c>
      <c r="Y341" s="574">
        <f>IFERROR(IF(X341="",0,CEILING((X341/$H341),1)*$H341),"")</f>
        <v>84</v>
      </c>
      <c r="Z341" s="36">
        <f>IFERROR(IF(Y341=0,"",ROUNDUP(Y341/H341,0)*0.00651),"")</f>
        <v>0.26040000000000002</v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94.079999999999984</v>
      </c>
      <c r="BN341" s="64">
        <f>IFERROR(Y341*I341/H341,"0")</f>
        <v>94.079999999999984</v>
      </c>
      <c r="BO341" s="64">
        <f>IFERROR(1/J341*(X341/H341),"0")</f>
        <v>0.2197802197802198</v>
      </c>
      <c r="BP341" s="64">
        <f>IFERROR(1/J341*(Y341/H341),"0")</f>
        <v>0.2197802197802198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84</v>
      </c>
      <c r="Y342" s="574">
        <f>IFERROR(IF(X342="",0,CEILING((X342/$H342),1)*$H342),"")</f>
        <v>84</v>
      </c>
      <c r="Z342" s="36">
        <f>IFERROR(IF(Y342=0,"",ROUNDUP(Y342/H342,0)*0.00651),"")</f>
        <v>0.26040000000000002</v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93.6</v>
      </c>
      <c r="BN342" s="64">
        <f>IFERROR(Y342*I342/H342,"0")</f>
        <v>93.6</v>
      </c>
      <c r="BO342" s="64">
        <f>IFERROR(1/J342*(X342/H342),"0")</f>
        <v>0.2197802197802198</v>
      </c>
      <c r="BP342" s="64">
        <f>IFERROR(1/J342*(Y342/H342),"0")</f>
        <v>0.2197802197802198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80</v>
      </c>
      <c r="Y343" s="575">
        <f>IFERROR(Y340/H340,"0")+IFERROR(Y341/H341,"0")+IFERROR(Y342/H342,"0")</f>
        <v>80</v>
      </c>
      <c r="Z343" s="575">
        <f>IFERROR(IF(Z340="",0,Z340),"0")+IFERROR(IF(Z341="",0,Z341),"0")+IFERROR(IF(Z342="",0,Z342),"0")</f>
        <v>0.52080000000000004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168</v>
      </c>
      <c r="Y344" s="575">
        <f>IFERROR(SUM(Y340:Y342),"0")</f>
        <v>168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2450</v>
      </c>
      <c r="Y348" s="574">
        <f t="shared" ref="Y348:Y354" si="58">IFERROR(IF(X348="",0,CEILING((X348/$H348),1)*$H348),"")</f>
        <v>2460</v>
      </c>
      <c r="Z348" s="36">
        <f>IFERROR(IF(Y348=0,"",ROUNDUP(Y348/H348,0)*0.02175),"")</f>
        <v>3.5669999999999997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2528.4</v>
      </c>
      <c r="BN348" s="64">
        <f t="shared" ref="BN348:BN354" si="60">IFERROR(Y348*I348/H348,"0")</f>
        <v>2538.7200000000003</v>
      </c>
      <c r="BO348" s="64">
        <f t="shared" ref="BO348:BO354" si="61">IFERROR(1/J348*(X348/H348),"0")</f>
        <v>3.4027777777777777</v>
      </c>
      <c r="BP348" s="64">
        <f t="shared" ref="BP348:BP354" si="62">IFERROR(1/J348*(Y348/H348),"0")</f>
        <v>3.4166666666666665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780</v>
      </c>
      <c r="Y349" s="574">
        <f t="shared" si="58"/>
        <v>780</v>
      </c>
      <c r="Z349" s="36">
        <f>IFERROR(IF(Y349=0,"",ROUNDUP(Y349/H349,0)*0.02175),"")</f>
        <v>1.131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804.95999999999992</v>
      </c>
      <c r="BN349" s="64">
        <f t="shared" si="60"/>
        <v>804.95999999999992</v>
      </c>
      <c r="BO349" s="64">
        <f t="shared" si="61"/>
        <v>1.0833333333333333</v>
      </c>
      <c r="BP349" s="64">
        <f t="shared" si="62"/>
        <v>1.0833333333333333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2900</v>
      </c>
      <c r="Y350" s="574">
        <f t="shared" si="58"/>
        <v>2910</v>
      </c>
      <c r="Z350" s="36">
        <f>IFERROR(IF(Y350=0,"",ROUNDUP(Y350/H350,0)*0.02175),"")</f>
        <v>4.2195</v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2992.8</v>
      </c>
      <c r="BN350" s="64">
        <f t="shared" si="60"/>
        <v>3003.1200000000003</v>
      </c>
      <c r="BO350" s="64">
        <f t="shared" si="61"/>
        <v>4.0277777777777777</v>
      </c>
      <c r="BP350" s="64">
        <f t="shared" si="62"/>
        <v>4.0416666666666661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408.66666666666669</v>
      </c>
      <c r="Y355" s="575">
        <f>IFERROR(Y348/H348,"0")+IFERROR(Y349/H349,"0")+IFERROR(Y350/H350,"0")+IFERROR(Y351/H351,"0")+IFERROR(Y352/H352,"0")+IFERROR(Y353/H353,"0")+IFERROR(Y354/H354,"0")</f>
        <v>410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8.9175000000000004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6130</v>
      </c>
      <c r="Y356" s="575">
        <f>IFERROR(SUM(Y348:Y354),"0")</f>
        <v>6150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980</v>
      </c>
      <c r="Y384" s="574">
        <f>IFERROR(IF(X384="",0,CEILING((X384/$H384),1)*$H384),"")</f>
        <v>981</v>
      </c>
      <c r="Z384" s="36">
        <f>IFERROR(IF(Y384=0,"",ROUNDUP(Y384/H384,0)*0.01898),"")</f>
        <v>2.0688200000000001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1036.5133333333333</v>
      </c>
      <c r="BN384" s="64">
        <f>IFERROR(Y384*I384/H384,"0")</f>
        <v>1037.5710000000001</v>
      </c>
      <c r="BO384" s="64">
        <f>IFERROR(1/J384*(X384/H384),"0")</f>
        <v>1.7013888888888888</v>
      </c>
      <c r="BP384" s="64">
        <f>IFERROR(1/J384*(Y384/H384),"0")</f>
        <v>1.703125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108.88888888888889</v>
      </c>
      <c r="Y386" s="575">
        <f>IFERROR(Y384/H384,"0")+IFERROR(Y385/H385,"0")</f>
        <v>109</v>
      </c>
      <c r="Z386" s="575">
        <f>IFERROR(IF(Z384="",0,Z384),"0")+IFERROR(IF(Z385="",0,Z385),"0")</f>
        <v>2.0688200000000001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980</v>
      </c>
      <c r="Y387" s="575">
        <f>IFERROR(SUM(Y384:Y385),"0")</f>
        <v>981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100</v>
      </c>
      <c r="Y438" s="574">
        <f t="shared" ref="Y438:Y452" si="69">IFERROR(IF(X438="",0,CEILING((X438/$H438),1)*$H438),"")</f>
        <v>100.32000000000001</v>
      </c>
      <c r="Z438" s="36">
        <f t="shared" ref="Z438:Z444" si="70">IFERROR(IF(Y438=0,"",ROUNDUP(Y438/H438,0)*0.01196),"")</f>
        <v>0.22724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106.81818181818181</v>
      </c>
      <c r="BN438" s="64">
        <f t="shared" ref="BN438:BN452" si="72">IFERROR(Y438*I438/H438,"0")</f>
        <v>107.16</v>
      </c>
      <c r="BO438" s="64">
        <f t="shared" ref="BO438:BO452" si="73">IFERROR(1/J438*(X438/H438),"0")</f>
        <v>0.18210955710955709</v>
      </c>
      <c r="BP438" s="64">
        <f t="shared" ref="BP438:BP452" si="74">IFERROR(1/J438*(Y438/H438),"0")</f>
        <v>0.18269230769230771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2900</v>
      </c>
      <c r="Y440" s="574">
        <f t="shared" si="69"/>
        <v>2904</v>
      </c>
      <c r="Z440" s="36">
        <f t="shared" si="70"/>
        <v>6.5780000000000003</v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3097.7272727272721</v>
      </c>
      <c r="BN440" s="64">
        <f t="shared" si="72"/>
        <v>3101.9999999999995</v>
      </c>
      <c r="BO440" s="64">
        <f t="shared" si="73"/>
        <v>5.2811771561771561</v>
      </c>
      <c r="BP440" s="64">
        <f t="shared" si="74"/>
        <v>5.2884615384615383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980</v>
      </c>
      <c r="Y443" s="574">
        <f t="shared" si="69"/>
        <v>982.08</v>
      </c>
      <c r="Z443" s="36">
        <f t="shared" si="70"/>
        <v>2.2245599999999999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1046.8181818181818</v>
      </c>
      <c r="BN443" s="64">
        <f t="shared" si="72"/>
        <v>1049.04</v>
      </c>
      <c r="BO443" s="64">
        <f t="shared" si="73"/>
        <v>1.7846736596736597</v>
      </c>
      <c r="BP443" s="64">
        <f t="shared" si="74"/>
        <v>1.7884615384615385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753.78787878787887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755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9.0297999999999998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3980</v>
      </c>
      <c r="Y454" s="575">
        <f>IFERROR(SUM(Y438:Y452),"0")</f>
        <v>3986.4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980</v>
      </c>
      <c r="Y456" s="574">
        <f>IFERROR(IF(X456="",0,CEILING((X456/$H456),1)*$H456),"")</f>
        <v>982.08</v>
      </c>
      <c r="Z456" s="36">
        <f>IFERROR(IF(Y456=0,"",ROUNDUP(Y456/H456,0)*0.01196),"")</f>
        <v>2.2245599999999999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1046.8181818181818</v>
      </c>
      <c r="BN456" s="64">
        <f>IFERROR(Y456*I456/H456,"0")</f>
        <v>1049.04</v>
      </c>
      <c r="BO456" s="64">
        <f>IFERROR(1/J456*(X456/H456),"0")</f>
        <v>1.7846736596736597</v>
      </c>
      <c r="BP456" s="64">
        <f>IFERROR(1/J456*(Y456/H456),"0")</f>
        <v>1.7884615384615385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185.60606060606059</v>
      </c>
      <c r="Y459" s="575">
        <f>IFERROR(Y456/H456,"0")+IFERROR(Y457/H457,"0")+IFERROR(Y458/H458,"0")</f>
        <v>186</v>
      </c>
      <c r="Z459" s="575">
        <f>IFERROR(IF(Z456="",0,Z456),"0")+IFERROR(IF(Z457="",0,Z457),"0")+IFERROR(IF(Z458="",0,Z458),"0")</f>
        <v>2.2245599999999999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980</v>
      </c>
      <c r="Y460" s="575">
        <f>IFERROR(SUM(Y456:Y458),"0")</f>
        <v>982.08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490</v>
      </c>
      <c r="Y462" s="574">
        <f t="shared" ref="Y462:Y468" si="75">IFERROR(IF(X462="",0,CEILING((X462/$H462),1)*$H462),"")</f>
        <v>491.04</v>
      </c>
      <c r="Z462" s="36">
        <f>IFERROR(IF(Y462=0,"",ROUNDUP(Y462/H462,0)*0.01196),"")</f>
        <v>1.1122799999999999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523.40909090909088</v>
      </c>
      <c r="BN462" s="64">
        <f t="shared" ref="BN462:BN468" si="77">IFERROR(Y462*I462/H462,"0")</f>
        <v>524.52</v>
      </c>
      <c r="BO462" s="64">
        <f t="shared" ref="BO462:BO468" si="78">IFERROR(1/J462*(X462/H462),"0")</f>
        <v>0.89233682983682983</v>
      </c>
      <c r="BP462" s="64">
        <f t="shared" ref="BP462:BP468" si="79">IFERROR(1/J462*(Y462/H462),"0")</f>
        <v>0.89423076923076927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490</v>
      </c>
      <c r="Y463" s="574">
        <f t="shared" si="75"/>
        <v>491.04</v>
      </c>
      <c r="Z463" s="36">
        <f>IFERROR(IF(Y463=0,"",ROUNDUP(Y463/H463,0)*0.01196),"")</f>
        <v>1.1122799999999999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523.40909090909088</v>
      </c>
      <c r="BN463" s="64">
        <f t="shared" si="77"/>
        <v>524.52</v>
      </c>
      <c r="BO463" s="64">
        <f t="shared" si="78"/>
        <v>0.89233682983682983</v>
      </c>
      <c r="BP463" s="64">
        <f t="shared" si="79"/>
        <v>0.89423076923076927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490</v>
      </c>
      <c r="Y464" s="574">
        <f t="shared" si="75"/>
        <v>491.04</v>
      </c>
      <c r="Z464" s="36">
        <f>IFERROR(IF(Y464=0,"",ROUNDUP(Y464/H464,0)*0.01196),"")</f>
        <v>1.1122799999999999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523.40909090909088</v>
      </c>
      <c r="BN464" s="64">
        <f t="shared" si="77"/>
        <v>524.52</v>
      </c>
      <c r="BO464" s="64">
        <f t="shared" si="78"/>
        <v>0.89233682983682983</v>
      </c>
      <c r="BP464" s="64">
        <f t="shared" si="79"/>
        <v>0.89423076923076927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278.40909090909088</v>
      </c>
      <c r="Y469" s="575">
        <f>IFERROR(Y462/H462,"0")+IFERROR(Y463/H463,"0")+IFERROR(Y464/H464,"0")+IFERROR(Y465/H465,"0")+IFERROR(Y466/H466,"0")+IFERROR(Y467/H467,"0")+IFERROR(Y468/H468,"0")</f>
        <v>279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3.3368399999999996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1470</v>
      </c>
      <c r="Y470" s="575">
        <f>IFERROR(SUM(Y462:Y468),"0")</f>
        <v>1473.1200000000001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200</v>
      </c>
      <c r="Y482" s="574">
        <f>IFERROR(IF(X482="",0,CEILING((X482/$H482),1)*$H482),"")</f>
        <v>204</v>
      </c>
      <c r="Z482" s="36">
        <f>IFERROR(IF(Y482=0,"",ROUNDUP(Y482/H482,0)*0.01898),"")</f>
        <v>0.32266</v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207.25</v>
      </c>
      <c r="BN482" s="64">
        <f>IFERROR(Y482*I482/H482,"0")</f>
        <v>211.39500000000001</v>
      </c>
      <c r="BO482" s="64">
        <f>IFERROR(1/J482*(X482/H482),"0")</f>
        <v>0.26041666666666669</v>
      </c>
      <c r="BP482" s="64">
        <f>IFERROR(1/J482*(Y482/H482),"0")</f>
        <v>0.265625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16.666666666666668</v>
      </c>
      <c r="Y484" s="575">
        <f>IFERROR(Y480/H480,"0")+IFERROR(Y481/H481,"0")+IFERROR(Y482/H482,"0")+IFERROR(Y483/H483,"0")</f>
        <v>17</v>
      </c>
      <c r="Z484" s="575">
        <f>IFERROR(IF(Z480="",0,Z480),"0")+IFERROR(IF(Z481="",0,Z481),"0")+IFERROR(IF(Z482="",0,Z482),"0")+IFERROR(IF(Z483="",0,Z483),"0")</f>
        <v>0.32266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200</v>
      </c>
      <c r="Y485" s="575">
        <f>IFERROR(SUM(Y480:Y483),"0")</f>
        <v>204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200</v>
      </c>
      <c r="Y499" s="574">
        <f>IFERROR(IF(X499="",0,CEILING((X499/$H499),1)*$H499),"")</f>
        <v>207</v>
      </c>
      <c r="Z499" s="36">
        <f>IFERROR(IF(Y499=0,"",ROUNDUP(Y499/H499,0)*0.01898),"")</f>
        <v>0.43653999999999998</v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211.53333333333333</v>
      </c>
      <c r="BN499" s="64">
        <f>IFERROR(Y499*I499/H499,"0")</f>
        <v>218.93700000000001</v>
      </c>
      <c r="BO499" s="64">
        <f>IFERROR(1/J499*(X499/H499),"0")</f>
        <v>0.34722222222222221</v>
      </c>
      <c r="BP499" s="64">
        <f>IFERROR(1/J499*(Y499/H499),"0")</f>
        <v>0.359375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22.222222222222221</v>
      </c>
      <c r="Y501" s="575">
        <f>IFERROR(Y499/H499,"0")+IFERROR(Y500/H500,"0")</f>
        <v>23</v>
      </c>
      <c r="Z501" s="575">
        <f>IFERROR(IF(Z499="",0,Z499),"0")+IFERROR(IF(Z500="",0,Z500),"0")</f>
        <v>0.43653999999999998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200</v>
      </c>
      <c r="Y502" s="575">
        <f>IFERROR(SUM(Y499:Y500),"0")</f>
        <v>207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17903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17985.599999999999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18889.891341621344</v>
      </c>
      <c r="Y514" s="575">
        <f>IFERROR(SUM(BN22:BN510),"0")</f>
        <v>18976.557000000004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30</v>
      </c>
      <c r="Y515" s="38">
        <f>ROUNDUP(SUM(BP22:BP510),0)</f>
        <v>30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19639.891341621344</v>
      </c>
      <c r="Y516" s="575">
        <f>GrossWeightTotalR+PalletQtyTotalR*25</f>
        <v>19726.557000000004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2673.4782439782439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2683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35.164679999999997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496.8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313.20000000000005</v>
      </c>
      <c r="E523" s="46">
        <f>IFERROR(Y89*1,"0")+IFERROR(Y90*1,"0")+IFERROR(Y91*1,"0")+IFERROR(Y95*1,"0")+IFERROR(Y96*1,"0")+IFERROR(Y97*1,"0")+IFERROR(Y98*1,"0")+IFERROR(Y99*1,"0")+IFERROR(Y100*1,"0")</f>
        <v>1355.4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1431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81.599999999999994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156</v>
      </c>
      <c r="S523" s="46">
        <f>IFERROR(Y340*1,"0")+IFERROR(Y341*1,"0")+IFERROR(Y342*1,"0")</f>
        <v>168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6150</v>
      </c>
      <c r="U523" s="46">
        <f>IFERROR(Y373*1,"0")+IFERROR(Y374*1,"0")+IFERROR(Y375*1,"0")+IFERROR(Y376*1,"0")+IFERROR(Y380*1,"0")+IFERROR(Y384*1,"0")+IFERROR(Y385*1,"0")+IFERROR(Y389*1,"0")</f>
        <v>981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6441.6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411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2025-07-09T07:44:50Z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