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E8E9CC-B28D-42E9-8810-811DB14C91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BP463" i="2" s="1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Z448" i="2" s="1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BP438" i="2" s="1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N415" i="2" s="1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M408" i="2"/>
  <c r="Y408" i="2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70" i="2"/>
  <c r="X369" i="2"/>
  <c r="BO368" i="2"/>
  <c r="BM368" i="2"/>
  <c r="Y368" i="2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N342" i="2"/>
  <c r="BM342" i="2"/>
  <c r="Z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Q523" i="2" s="1"/>
  <c r="P287" i="2"/>
  <c r="X284" i="2"/>
  <c r="X283" i="2"/>
  <c r="BO282" i="2"/>
  <c r="BM282" i="2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Z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O151" i="2"/>
  <c r="BM151" i="2"/>
  <c r="Y151" i="2"/>
  <c r="BP151" i="2" s="1"/>
  <c r="P151" i="2"/>
  <c r="X149" i="2"/>
  <c r="X148" i="2"/>
  <c r="BO147" i="2"/>
  <c r="BM147" i="2"/>
  <c r="Y147" i="2"/>
  <c r="H523" i="2" s="1"/>
  <c r="P147" i="2"/>
  <c r="X144" i="2"/>
  <c r="X143" i="2"/>
  <c r="BO142" i="2"/>
  <c r="BM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P43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Z69" i="2" l="1"/>
  <c r="BN69" i="2"/>
  <c r="Z126" i="2"/>
  <c r="BN126" i="2"/>
  <c r="Z197" i="2"/>
  <c r="BN197" i="2"/>
  <c r="Z231" i="2"/>
  <c r="Z438" i="2"/>
  <c r="BN438" i="2"/>
  <c r="Z447" i="2"/>
  <c r="BP449" i="2"/>
  <c r="Z31" i="2"/>
  <c r="BN31" i="2"/>
  <c r="Z56" i="2"/>
  <c r="BN56" i="2"/>
  <c r="Z77" i="2"/>
  <c r="BN77" i="2"/>
  <c r="Z147" i="2"/>
  <c r="Z148" i="2" s="1"/>
  <c r="BN147" i="2"/>
  <c r="BP147" i="2"/>
  <c r="Y148" i="2"/>
  <c r="Z151" i="2"/>
  <c r="BN151" i="2"/>
  <c r="Z152" i="2"/>
  <c r="BN152" i="2"/>
  <c r="Z165" i="2"/>
  <c r="BN165" i="2"/>
  <c r="Z177" i="2"/>
  <c r="Z227" i="2"/>
  <c r="Z248" i="2"/>
  <c r="BN248" i="2"/>
  <c r="Z282" i="2"/>
  <c r="Z283" i="2" s="1"/>
  <c r="BN282" i="2"/>
  <c r="BP282" i="2"/>
  <c r="Y283" i="2"/>
  <c r="Z287" i="2"/>
  <c r="Z288" i="2" s="1"/>
  <c r="BN287" i="2"/>
  <c r="BP287" i="2"/>
  <c r="Y288" i="2"/>
  <c r="Y289" i="2"/>
  <c r="Z329" i="2"/>
  <c r="BN329" i="2"/>
  <c r="BP415" i="2"/>
  <c r="Z463" i="2"/>
  <c r="BN463" i="2"/>
  <c r="Y139" i="2"/>
  <c r="BN220" i="2"/>
  <c r="Z220" i="2"/>
  <c r="BP235" i="2"/>
  <c r="BN235" i="2"/>
  <c r="Z235" i="2"/>
  <c r="BP327" i="2"/>
  <c r="BN327" i="2"/>
  <c r="Z327" i="2"/>
  <c r="Y370" i="2"/>
  <c r="Y369" i="2"/>
  <c r="BP368" i="2"/>
  <c r="BN368" i="2"/>
  <c r="Z368" i="2"/>
  <c r="Z369" i="2" s="1"/>
  <c r="BP452" i="2"/>
  <c r="BN452" i="2"/>
  <c r="Z452" i="2"/>
  <c r="BP456" i="2"/>
  <c r="BN456" i="2"/>
  <c r="Z456" i="2"/>
  <c r="BP474" i="2"/>
  <c r="BN474" i="2"/>
  <c r="Z474" i="2"/>
  <c r="BP483" i="2"/>
  <c r="BN483" i="2"/>
  <c r="Z483" i="2"/>
  <c r="BP490" i="2"/>
  <c r="Z490" i="2"/>
  <c r="BP199" i="2"/>
  <c r="BN199" i="2"/>
  <c r="Z199" i="2"/>
  <c r="BP245" i="2"/>
  <c r="BN245" i="2"/>
  <c r="Z245" i="2"/>
  <c r="BP266" i="2"/>
  <c r="BN266" i="2"/>
  <c r="Z266" i="2"/>
  <c r="BN373" i="2"/>
  <c r="Z373" i="2"/>
  <c r="BP374" i="2"/>
  <c r="BN374" i="2"/>
  <c r="Z374" i="2"/>
  <c r="BP384" i="2"/>
  <c r="BN384" i="2"/>
  <c r="Z384" i="2"/>
  <c r="BP28" i="2"/>
  <c r="BP53" i="2"/>
  <c r="BP63" i="2"/>
  <c r="Z74" i="2"/>
  <c r="BN74" i="2"/>
  <c r="Z79" i="2"/>
  <c r="BN79" i="2"/>
  <c r="E523" i="2"/>
  <c r="Z100" i="2"/>
  <c r="BN100" i="2"/>
  <c r="F523" i="2"/>
  <c r="Z118" i="2"/>
  <c r="BN118" i="2"/>
  <c r="Y123" i="2"/>
  <c r="Z142" i="2"/>
  <c r="Y154" i="2"/>
  <c r="Z167" i="2"/>
  <c r="Z175" i="2"/>
  <c r="BN175" i="2"/>
  <c r="BP175" i="2"/>
  <c r="Z181" i="2"/>
  <c r="Z182" i="2" s="1"/>
  <c r="BN181" i="2"/>
  <c r="BP181" i="2"/>
  <c r="Y182" i="2"/>
  <c r="Z186" i="2"/>
  <c r="BN186" i="2"/>
  <c r="Z187" i="2"/>
  <c r="Y189" i="2"/>
  <c r="BP207" i="2"/>
  <c r="BN207" i="2"/>
  <c r="Z207" i="2"/>
  <c r="BP229" i="2"/>
  <c r="BN229" i="2"/>
  <c r="Z229" i="2"/>
  <c r="Y242" i="2"/>
  <c r="Y241" i="2"/>
  <c r="BP240" i="2"/>
  <c r="BN240" i="2"/>
  <c r="Z240" i="2"/>
  <c r="Z241" i="2" s="1"/>
  <c r="BP254" i="2"/>
  <c r="BN254" i="2"/>
  <c r="Z254" i="2"/>
  <c r="BP256" i="2"/>
  <c r="BN256" i="2"/>
  <c r="Z256" i="2"/>
  <c r="BP296" i="2"/>
  <c r="BN296" i="2"/>
  <c r="Z296" i="2"/>
  <c r="BP302" i="2"/>
  <c r="BN302" i="2"/>
  <c r="Z302" i="2"/>
  <c r="BP303" i="2"/>
  <c r="BN303" i="2"/>
  <c r="Z303" i="2"/>
  <c r="BP335" i="2"/>
  <c r="Z335" i="2"/>
  <c r="Y387" i="2"/>
  <c r="BP397" i="2"/>
  <c r="BN397" i="2"/>
  <c r="Z397" i="2"/>
  <c r="BP398" i="2"/>
  <c r="BN398" i="2"/>
  <c r="Z398" i="2"/>
  <c r="BP408" i="2"/>
  <c r="BN408" i="2"/>
  <c r="Z408" i="2"/>
  <c r="Y410" i="2"/>
  <c r="BP420" i="2"/>
  <c r="BN420" i="2"/>
  <c r="Z420" i="2"/>
  <c r="BP466" i="2"/>
  <c r="BN466" i="2"/>
  <c r="Z466" i="2"/>
  <c r="BP480" i="2"/>
  <c r="BN480" i="2"/>
  <c r="Z480" i="2"/>
  <c r="Y205" i="2"/>
  <c r="Y237" i="2"/>
  <c r="Y268" i="2"/>
  <c r="Y356" i="2"/>
  <c r="Y361" i="2"/>
  <c r="F9" i="2"/>
  <c r="J9" i="2"/>
  <c r="X513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32" i="2"/>
  <c r="Y138" i="2"/>
  <c r="BN136" i="2"/>
  <c r="Z141" i="2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Z178" i="2" s="1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Z221" i="2" s="1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Z365" i="2"/>
  <c r="BP385" i="2"/>
  <c r="BN385" i="2"/>
  <c r="Z385" i="2"/>
  <c r="Z386" i="2" s="1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193" i="2"/>
  <c r="Z42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Z133" i="2" s="1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2" i="2" s="1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Z459" i="2" s="1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BN55" i="2"/>
  <c r="Y58" i="2"/>
  <c r="BN215" i="2"/>
  <c r="Z226" i="2"/>
  <c r="Z236" i="2"/>
  <c r="Z237" i="2" s="1"/>
  <c r="Z246" i="2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52" i="2"/>
  <c r="Z375" i="2"/>
  <c r="BP389" i="2"/>
  <c r="Z399" i="2"/>
  <c r="Z409" i="2"/>
  <c r="Z410" i="2" s="1"/>
  <c r="Y469" i="2"/>
  <c r="Z489" i="2"/>
  <c r="Z491" i="2" s="1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BN75" i="2"/>
  <c r="Y86" i="2"/>
  <c r="Z112" i="2"/>
  <c r="BP114" i="2"/>
  <c r="Y127" i="2"/>
  <c r="BP137" i="2"/>
  <c r="Y149" i="2"/>
  <c r="Z170" i="2"/>
  <c r="Z203" i="2"/>
  <c r="Z204" i="2" s="1"/>
  <c r="Z213" i="2"/>
  <c r="BP215" i="2"/>
  <c r="BN226" i="2"/>
  <c r="BN236" i="2"/>
  <c r="BN246" i="2"/>
  <c r="BN257" i="2"/>
  <c r="Z319" i="2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59" i="2" s="1"/>
  <c r="Z272" i="2"/>
  <c r="Z297" i="2"/>
  <c r="Z307" i="2"/>
  <c r="BN319" i="2"/>
  <c r="Z402" i="2"/>
  <c r="Z444" i="2"/>
  <c r="BN481" i="2"/>
  <c r="Z505" i="2"/>
  <c r="Y485" i="2"/>
  <c r="G523" i="2"/>
  <c r="Y512" i="2"/>
  <c r="Z274" i="2" l="1"/>
  <c r="Z322" i="2"/>
  <c r="Z216" i="2"/>
  <c r="Z172" i="2"/>
  <c r="Z65" i="2"/>
  <c r="Z377" i="2"/>
  <c r="Z343" i="2"/>
  <c r="Z250" i="2"/>
  <c r="Z232" i="2"/>
  <c r="Z44" i="2"/>
  <c r="Z330" i="2"/>
  <c r="Z143" i="2"/>
  <c r="Z127" i="2"/>
  <c r="X516" i="2"/>
  <c r="Z188" i="2"/>
  <c r="Z298" i="2"/>
  <c r="Z50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Y516" i="2" s="1"/>
  <c r="Z469" i="2"/>
  <c r="Z355" i="2"/>
  <c r="Z58" i="2"/>
  <c r="Z32" i="2"/>
  <c r="Z316" i="2"/>
  <c r="Z115" i="2"/>
  <c r="Z267" i="2"/>
  <c r="Z308" i="2"/>
  <c r="Z416" i="2"/>
  <c r="Z405" i="2"/>
  <c r="Z138" i="2"/>
  <c r="Z518" i="2" l="1"/>
</calcChain>
</file>

<file path=xl/sharedStrings.xml><?xml version="1.0" encoding="utf-8"?>
<sst xmlns="http://schemas.openxmlformats.org/spreadsheetml/2006/main" count="3831" uniqueCount="826">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</sst>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358" sqref="AA3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 t="s">
        <v>825</v>
      </c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0.5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hidden="1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hidden="1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hidden="1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hidden="1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hidden="1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hidden="1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hidden="1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hidden="1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hidden="1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hidden="1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hidden="1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hidden="1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hidden="1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hidden="1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hidden="1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hidden="1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hidden="1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hidden="1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hidden="1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hidden="1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hidden="1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hidden="1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hidden="1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hidden="1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hidden="1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hidden="1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hidden="1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hidden="1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idden="1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hidden="1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hidden="1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hidden="1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hidden="1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hidden="1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hidden="1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hidden="1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hidden="1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hidden="1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hidden="1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idden="1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hidden="1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hidden="1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hidden="1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hidden="1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idden="1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hidden="1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hidden="1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hidden="1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hidden="1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hidden="1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idden="1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hidden="1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hidden="1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hidden="1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hidden="1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idden="1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hidden="1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hidden="1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hidden="1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hidden="1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idden="1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hidden="1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hidden="1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hidden="1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hidden="1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idden="1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hidden="1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hidden="1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hidden="1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hidden="1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idden="1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hidden="1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hidden="1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hidden="1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hidden="1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hidden="1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hidden="1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idden="1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hidden="1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hidden="1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hidden="1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hidden="1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hidden="1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hidden="1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idden="1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hidden="1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hidden="1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hidden="1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hidden="1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hidden="1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hidden="1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hidden="1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hidden="1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hidden="1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hidden="1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hidden="1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idden="1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hidden="1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hidden="1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hidden="1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hidden="1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hidden="1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hidden="1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hidden="1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hidden="1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idden="1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hidden="1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hidden="1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hidden="1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hidden="1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idden="1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hidden="1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hidden="1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10000</v>
      </c>
      <c r="Y311" s="55">
        <f>IFERROR(IF(X311="",0,CEILING((X311/$H311),1)*$H311),"")</f>
        <v>10007.4</v>
      </c>
      <c r="Z311" s="41">
        <f>IFERROR(IF(Y311=0,"",ROUNDUP(Y311/H311,0)*0.01898),"")</f>
        <v>24.35134</v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10657.692307692309</v>
      </c>
      <c r="BN311" s="78">
        <f>IFERROR(Y311*I311/H311,"0")</f>
        <v>10665.579</v>
      </c>
      <c r="BO311" s="78">
        <f>IFERROR(1/J311*(X311/H311),"0")</f>
        <v>20.032051282051281</v>
      </c>
      <c r="BP311" s="78">
        <f>IFERROR(1/J311*(Y311/H311),"0")</f>
        <v>20.046875</v>
      </c>
    </row>
    <row r="312" spans="1:68" ht="27" hidden="1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1282.051282051282</v>
      </c>
      <c r="Y316" s="43">
        <f>IFERROR(Y311/H311,"0")+IFERROR(Y312/H312,"0")+IFERROR(Y313/H313,"0")+IFERROR(Y314/H314,"0")+IFERROR(Y315/H315,"0")</f>
        <v>1283</v>
      </c>
      <c r="Z316" s="43">
        <f>IFERROR(IF(Z311="",0,Z311),"0")+IFERROR(IF(Z312="",0,Z312),"0")+IFERROR(IF(Z313="",0,Z313),"0")+IFERROR(IF(Z314="",0,Z314),"0")+IFERROR(IF(Z315="",0,Z315),"0")</f>
        <v>24.35134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10000</v>
      </c>
      <c r="Y317" s="43">
        <f>IFERROR(SUM(Y311:Y315),"0")</f>
        <v>10007.4</v>
      </c>
      <c r="Z317" s="42"/>
      <c r="AA317" s="67"/>
      <c r="AB317" s="67"/>
      <c r="AC317" s="67"/>
    </row>
    <row r="318" spans="1:68" ht="14.25" hidden="1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hidden="1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hidden="1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idden="1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hidden="1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hidden="1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hidden="1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hidden="1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hidden="1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hidden="1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hidden="1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hidden="1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idden="1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hidden="1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hidden="1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hidden="1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hidden="1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hidden="1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hidden="1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hidden="1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hidden="1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hidden="1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hidden="1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idden="1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hidden="1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7920</v>
      </c>
      <c r="Y358" s="55">
        <f>IFERROR(IF(X358="",0,CEILING((X358/$H358),1)*$H358),"")</f>
        <v>7920</v>
      </c>
      <c r="Z358" s="41">
        <f>IFERROR(IF(Y358=0,"",ROUNDUP(Y358/H358,0)*0.02175),"")</f>
        <v>11.484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8173.4400000000005</v>
      </c>
      <c r="BN358" s="78">
        <f>IFERROR(Y358*I358/H358,"0")</f>
        <v>8173.4400000000005</v>
      </c>
      <c r="BO358" s="78">
        <f>IFERROR(1/J358*(X358/H358),"0")</f>
        <v>11</v>
      </c>
      <c r="BP358" s="78">
        <f>IFERROR(1/J358*(Y358/H358),"0")</f>
        <v>11</v>
      </c>
    </row>
    <row r="359" spans="1:68" ht="16.5" hidden="1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528</v>
      </c>
      <c r="Y360" s="43">
        <f>IFERROR(Y358/H358,"0")+IFERROR(Y359/H359,"0")</f>
        <v>528</v>
      </c>
      <c r="Z360" s="43">
        <f>IFERROR(IF(Z358="",0,Z358),"0")+IFERROR(IF(Z359="",0,Z359),"0")</f>
        <v>11.484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7920</v>
      </c>
      <c r="Y361" s="43">
        <f>IFERROR(SUM(Y358:Y359),"0")</f>
        <v>7920</v>
      </c>
      <c r="Z361" s="42"/>
      <c r="AA361" s="67"/>
      <c r="AB361" s="67"/>
      <c r="AC361" s="67"/>
    </row>
    <row r="362" spans="1:68" ht="14.25" hidden="1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hidden="1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hidden="1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idden="1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hidden="1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hidden="1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hidden="1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idden="1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hidden="1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hidden="1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hidden="1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hidden="1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hidden="1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hidden="1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hidden="1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idden="1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hidden="1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hidden="1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hidden="1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hidden="1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hidden="1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hidden="1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idden="1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hidden="1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hidden="1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hidden="1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hidden="1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hidden="1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hidden="1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hidden="1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hidden="1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idden="1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hidden="1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hidden="1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hidden="1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hidden="1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hidden="1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hidden="1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hidden="1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hidden="1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hidden="1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hidden="1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hidden="1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hidden="1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hidden="1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hidden="1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hidden="1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hidden="1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hidden="1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hidden="1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hidden="1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hidden="1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hidden="1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hidden="1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idden="1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hidden="1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hidden="1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hidden="1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hidden="1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hidden="1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idden="1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hidden="1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hidden="1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hidden="1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hidden="1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hidden="1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hidden="1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hidden="1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hidden="1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hidden="1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hidden="1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hidden="1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hidden="1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hidden="1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hidden="1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idden="1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hidden="1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hidden="1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hidden="1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hidden="1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hidden="1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hidden="1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hidden="1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17920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17927.400000000001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18831.132307692307</v>
      </c>
      <c r="Y514" s="43">
        <f>IFERROR(SUM(BN22:BN510),"0")</f>
        <v>18839.019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32</v>
      </c>
      <c r="Y515" s="44">
        <f>ROUNDUP(SUM(BP22:BP510),0)</f>
        <v>32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19631.132307692307</v>
      </c>
      <c r="Y516" s="43">
        <f>GrossWeightTotalR+PalletQtyTotalR*25</f>
        <v>19639.019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1810.051282051282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1811</v>
      </c>
      <c r="Z517" s="42"/>
      <c r="AA517" s="67"/>
      <c r="AB517" s="67"/>
      <c r="AC517" s="67"/>
    </row>
    <row r="518" spans="1:32" ht="14.25" hidden="1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35.835340000000002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10007.4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7920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82,05"/>
        <filter val="1 810,05"/>
        <filter val="10 000,00"/>
        <filter val="17 920,00"/>
        <filter val="18 831,13"/>
        <filter val="19 631,13"/>
        <filter val="32"/>
        <filter val="528,00"/>
        <filter val="7 920,00"/>
      </filters>
    </filterColumn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