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126735-846A-41CB-BDC1-03B889EBD3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N119" i="1"/>
  <c r="BM119" i="1"/>
  <c r="Z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75" i="1" l="1"/>
  <c r="BN75" i="1"/>
  <c r="Z75" i="1"/>
  <c r="BP96" i="1"/>
  <c r="BN96" i="1"/>
  <c r="Z96" i="1"/>
  <c r="BP132" i="1"/>
  <c r="BN132" i="1"/>
  <c r="Z132" i="1"/>
  <c r="BP171" i="1"/>
  <c r="BN171" i="1"/>
  <c r="Z171" i="1"/>
  <c r="BP208" i="1"/>
  <c r="BN208" i="1"/>
  <c r="Z208" i="1"/>
  <c r="BP231" i="1"/>
  <c r="BN231" i="1"/>
  <c r="Z231" i="1"/>
  <c r="BP265" i="1"/>
  <c r="BN265" i="1"/>
  <c r="Z265" i="1"/>
  <c r="BP296" i="1"/>
  <c r="BN296" i="1"/>
  <c r="Z296" i="1"/>
  <c r="BP335" i="1"/>
  <c r="BN335" i="1"/>
  <c r="Z335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N57" i="1"/>
  <c r="BP91" i="1"/>
  <c r="BN91" i="1"/>
  <c r="Z91" i="1"/>
  <c r="BP107" i="1"/>
  <c r="BN107" i="1"/>
  <c r="Z107" i="1"/>
  <c r="Y160" i="1"/>
  <c r="BP159" i="1"/>
  <c r="BN159" i="1"/>
  <c r="Z159" i="1"/>
  <c r="Z160" i="1" s="1"/>
  <c r="BP163" i="1"/>
  <c r="BN163" i="1"/>
  <c r="Z163" i="1"/>
  <c r="BP196" i="1"/>
  <c r="BN196" i="1"/>
  <c r="Z196" i="1"/>
  <c r="BP220" i="1"/>
  <c r="BN220" i="1"/>
  <c r="Z220" i="1"/>
  <c r="BP254" i="1"/>
  <c r="BN254" i="1"/>
  <c r="Z254" i="1"/>
  <c r="BP266" i="1"/>
  <c r="BN266" i="1"/>
  <c r="Z266" i="1"/>
  <c r="BP312" i="1"/>
  <c r="BN312" i="1"/>
  <c r="Z312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Z496" i="1" s="1"/>
  <c r="Y65" i="1"/>
  <c r="BP125" i="1"/>
  <c r="BN125" i="1"/>
  <c r="Z125" i="1"/>
  <c r="BP153" i="1"/>
  <c r="BN153" i="1"/>
  <c r="Z153" i="1"/>
  <c r="BP169" i="1"/>
  <c r="BN169" i="1"/>
  <c r="Z169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Z267" i="1" s="1"/>
  <c r="BP294" i="1"/>
  <c r="BN294" i="1"/>
  <c r="Z294" i="1"/>
  <c r="BP306" i="1"/>
  <c r="BN306" i="1"/>
  <c r="Z306" i="1"/>
  <c r="BP326" i="1"/>
  <c r="BN326" i="1"/>
  <c r="Z326" i="1"/>
  <c r="Y337" i="1"/>
  <c r="BP333" i="1"/>
  <c r="BN333" i="1"/>
  <c r="Z333" i="1"/>
  <c r="Y336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Y138" i="1"/>
  <c r="BP136" i="1"/>
  <c r="BN136" i="1"/>
  <c r="Z136" i="1"/>
  <c r="BP165" i="1"/>
  <c r="BN165" i="1"/>
  <c r="Z165" i="1"/>
  <c r="Y179" i="1"/>
  <c r="BP175" i="1"/>
  <c r="BN175" i="1"/>
  <c r="Z17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Z232" i="1" s="1"/>
  <c r="BP230" i="1"/>
  <c r="BN230" i="1"/>
  <c r="Z230" i="1"/>
  <c r="Y237" i="1"/>
  <c r="Y251" i="1"/>
  <c r="BP248" i="1"/>
  <c r="BN248" i="1"/>
  <c r="Z248" i="1"/>
  <c r="Z250" i="1" s="1"/>
  <c r="BP257" i="1"/>
  <c r="BN257" i="1"/>
  <c r="Z257" i="1"/>
  <c r="Z274" i="1"/>
  <c r="BP272" i="1"/>
  <c r="BN272" i="1"/>
  <c r="Z272" i="1"/>
  <c r="BP295" i="1"/>
  <c r="BN295" i="1"/>
  <c r="Z295" i="1"/>
  <c r="Z298" i="1" s="1"/>
  <c r="BP303" i="1"/>
  <c r="BN303" i="1"/>
  <c r="Z303" i="1"/>
  <c r="BP307" i="1"/>
  <c r="BN307" i="1"/>
  <c r="Z30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Y331" i="1"/>
  <c r="Z336" i="1"/>
  <c r="BP334" i="1"/>
  <c r="BN334" i="1"/>
  <c r="Z334" i="1"/>
  <c r="S523" i="1"/>
  <c r="BP349" i="1"/>
  <c r="BN349" i="1"/>
  <c r="Z349" i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8" i="1"/>
  <c r="BN488" i="1"/>
  <c r="Z488" i="1"/>
  <c r="BP490" i="1"/>
  <c r="BN490" i="1"/>
  <c r="Z490" i="1"/>
  <c r="Y501" i="1"/>
  <c r="BP499" i="1"/>
  <c r="BN499" i="1"/>
  <c r="Z499" i="1"/>
  <c r="Z416" i="1" l="1"/>
  <c r="Z259" i="1"/>
  <c r="Z237" i="1"/>
  <c r="Z204" i="1"/>
  <c r="Z178" i="1"/>
  <c r="Z109" i="1"/>
  <c r="Z85" i="1"/>
  <c r="Z80" i="1"/>
  <c r="Z44" i="1"/>
  <c r="Z360" i="1"/>
  <c r="Z330" i="1"/>
  <c r="Z92" i="1"/>
  <c r="Z484" i="1"/>
  <c r="Z423" i="1"/>
  <c r="Z138" i="1"/>
  <c r="Y515" i="1"/>
  <c r="Y516" i="1" s="1"/>
  <c r="Y514" i="1"/>
  <c r="Z506" i="1"/>
  <c r="Z475" i="1"/>
  <c r="Z459" i="1"/>
  <c r="Z355" i="1"/>
  <c r="Z172" i="1"/>
  <c r="Z65" i="1"/>
  <c r="Y517" i="1"/>
  <c r="Z491" i="1"/>
  <c r="Z469" i="1"/>
  <c r="Y513" i="1"/>
  <c r="Z216" i="1"/>
  <c r="Z501" i="1"/>
  <c r="Z453" i="1"/>
  <c r="Z405" i="1"/>
  <c r="Z377" i="1"/>
  <c r="Z115" i="1"/>
  <c r="Z101" i="1"/>
  <c r="Z71" i="1"/>
  <c r="Z58" i="1"/>
  <c r="X516" i="1"/>
  <c r="Z308" i="1"/>
  <c r="Z122" i="1"/>
  <c r="Z518" i="1" l="1"/>
</calcChain>
</file>

<file path=xl/sharedStrings.xml><?xml version="1.0" encoding="utf-8"?>
<sst xmlns="http://schemas.openxmlformats.org/spreadsheetml/2006/main" count="2307" uniqueCount="825">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</sst>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B41" sqref="AB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45848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Четверг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0.54166666666666663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83</v>
      </c>
      <c r="Y41" s="57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86.343055555555551</v>
      </c>
      <c r="BN41" s="64">
        <f>IFERROR(Y41*I41/H41,"0")</f>
        <v>89.88</v>
      </c>
      <c r="BO41" s="64">
        <f>IFERROR(1/J41*(X41/H41),"0")</f>
        <v>0.12008101851851852</v>
      </c>
      <c r="BP41" s="64">
        <f>IFERROR(1/J41*(Y41/H41),"0")</f>
        <v>0.125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174</v>
      </c>
      <c r="Y42" s="574">
        <f>IFERROR(IF(X42="",0,CEILING((X42/$H42),1)*$H42),"")</f>
        <v>176</v>
      </c>
      <c r="Z42" s="36">
        <f>IFERROR(IF(Y42=0,"",ROUNDUP(Y42/H42,0)*0.00902),"")</f>
        <v>0.39688000000000001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183.13499999999999</v>
      </c>
      <c r="BN42" s="64">
        <f>IFERROR(Y42*I42/H42,"0")</f>
        <v>185.24</v>
      </c>
      <c r="BO42" s="64">
        <f>IFERROR(1/J42*(X42/H42),"0")</f>
        <v>0.32954545454545453</v>
      </c>
      <c r="BP42" s="64">
        <f>IFERROR(1/J42*(Y42/H42),"0")</f>
        <v>0.33333333333333337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51.185185185185183</v>
      </c>
      <c r="Y44" s="575">
        <f>IFERROR(Y41/H41,"0")+IFERROR(Y42/H42,"0")+IFERROR(Y43/H43,"0")</f>
        <v>52</v>
      </c>
      <c r="Z44" s="575">
        <f>IFERROR(IF(Z41="",0,Z41),"0")+IFERROR(IF(Z42="",0,Z42),"0")+IFERROR(IF(Z43="",0,Z43),"0")</f>
        <v>0.54871999999999999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257</v>
      </c>
      <c r="Y45" s="575">
        <f>IFERROR(SUM(Y41:Y43),"0")</f>
        <v>262.39999999999998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30</v>
      </c>
      <c r="Y53" s="574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254</v>
      </c>
      <c r="Y57" s="574">
        <f t="shared" si="6"/>
        <v>256.5</v>
      </c>
      <c r="Z57" s="36">
        <f>IFERROR(IF(Y57=0,"",ROUNDUP(Y57/H57,0)*0.00902),"")</f>
        <v>0.51414000000000004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265.8533333333333</v>
      </c>
      <c r="BN57" s="64">
        <f t="shared" si="8"/>
        <v>268.47000000000003</v>
      </c>
      <c r="BO57" s="64">
        <f t="shared" si="9"/>
        <v>0.42760942760942761</v>
      </c>
      <c r="BP57" s="64">
        <f t="shared" si="10"/>
        <v>0.43181818181818182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59.222222222222221</v>
      </c>
      <c r="Y58" s="575">
        <f>IFERROR(Y52/H52,"0")+IFERROR(Y53/H53,"0")+IFERROR(Y54/H54,"0")+IFERROR(Y55/H55,"0")+IFERROR(Y56/H56,"0")+IFERROR(Y57/H57,"0")</f>
        <v>60</v>
      </c>
      <c r="Z58" s="575">
        <f>IFERROR(IF(Z52="",0,Z52),"0")+IFERROR(IF(Z53="",0,Z53),"0")+IFERROR(IF(Z54="",0,Z54),"0")+IFERROR(IF(Z55="",0,Z55),"0")+IFERROR(IF(Z56="",0,Z56),"0")+IFERROR(IF(Z57="",0,Z57),"0")</f>
        <v>0.57108000000000003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284</v>
      </c>
      <c r="Y59" s="575">
        <f>IFERROR(SUM(Y52:Y57),"0")</f>
        <v>288.89999999999998</v>
      </c>
      <c r="Z59" s="37"/>
      <c r="AA59" s="576"/>
      <c r="AB59" s="576"/>
      <c r="AC59" s="576"/>
    </row>
    <row r="60" spans="1:68" ht="14.25" hidden="1" customHeight="1" x14ac:dyDescent="0.25">
      <c r="A60" s="590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168</v>
      </c>
      <c r="Y64" s="574">
        <f>IFERROR(IF(X64="",0,CEILING((X64/$H64),1)*$H64),"")</f>
        <v>170.10000000000002</v>
      </c>
      <c r="Z64" s="36">
        <f>IFERROR(IF(Y64=0,"",ROUNDUP(Y64/H64,0)*0.00651),"")</f>
        <v>0.41012999999999999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179.2</v>
      </c>
      <c r="BN64" s="64">
        <f>IFERROR(Y64*I64/H64,"0")</f>
        <v>181.44</v>
      </c>
      <c r="BO64" s="64">
        <f>IFERROR(1/J64*(X64/H64),"0")</f>
        <v>0.34188034188034189</v>
      </c>
      <c r="BP64" s="64">
        <f>IFERROR(1/J64*(Y64/H64),"0")</f>
        <v>0.3461538461538462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71.481481481481481</v>
      </c>
      <c r="Y65" s="575">
        <f>IFERROR(Y61/H61,"0")+IFERROR(Y62/H62,"0")+IFERROR(Y63/H63,"0")+IFERROR(Y64/H64,"0")</f>
        <v>73</v>
      </c>
      <c r="Z65" s="575">
        <f>IFERROR(IF(Z61="",0,Z61),"0")+IFERROR(IF(Z62="",0,Z62),"0")+IFERROR(IF(Z63="",0,Z63),"0")+IFERROR(IF(Z64="",0,Z64),"0")</f>
        <v>0.59992999999999996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268</v>
      </c>
      <c r="Y66" s="575">
        <f>IFERROR(SUM(Y61:Y64),"0")</f>
        <v>278.10000000000002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14</v>
      </c>
      <c r="Y89" s="574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14.563888888888886</v>
      </c>
      <c r="BN89" s="64">
        <f>IFERROR(Y89*I89/H89,"0")</f>
        <v>22.47</v>
      </c>
      <c r="BO89" s="64">
        <f>IFERROR(1/J89*(X89/H89),"0")</f>
        <v>2.0254629629629629E-2</v>
      </c>
      <c r="BP89" s="64">
        <f>IFERROR(1/J89*(Y89/H89),"0")</f>
        <v>3.125E-2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127</v>
      </c>
      <c r="Y91" s="574">
        <f>IFERROR(IF(X91="",0,CEILING((X91/$H91),1)*$H91),"")</f>
        <v>130.5</v>
      </c>
      <c r="Z91" s="36">
        <f>IFERROR(IF(Y91=0,"",ROUNDUP(Y91/H91,0)*0.00902),"")</f>
        <v>0.26158000000000003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132.92666666666665</v>
      </c>
      <c r="BN91" s="64">
        <f>IFERROR(Y91*I91/H91,"0")</f>
        <v>136.59</v>
      </c>
      <c r="BO91" s="64">
        <f>IFERROR(1/J91*(X91/H91),"0")</f>
        <v>0.2138047138047138</v>
      </c>
      <c r="BP91" s="64">
        <f>IFERROR(1/J91*(Y91/H91),"0")</f>
        <v>0.2196969696969697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29.518518518518519</v>
      </c>
      <c r="Y92" s="575">
        <f>IFERROR(Y89/H89,"0")+IFERROR(Y90/H90,"0")+IFERROR(Y91/H91,"0")</f>
        <v>31</v>
      </c>
      <c r="Z92" s="575">
        <f>IFERROR(IF(Z89="",0,Z89),"0")+IFERROR(IF(Z90="",0,Z90),"0")+IFERROR(IF(Z91="",0,Z91),"0")</f>
        <v>0.29954000000000003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141</v>
      </c>
      <c r="Y93" s="575">
        <f>IFERROR(SUM(Y89:Y91),"0")</f>
        <v>152.1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87</v>
      </c>
      <c r="Y95" s="574">
        <f t="shared" ref="Y95:Y100" si="16"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92.574444444444438</v>
      </c>
      <c r="BN95" s="64">
        <f t="shared" ref="BN95:BN100" si="18">IFERROR(Y95*I95/H95,"0")</f>
        <v>94.808999999999983</v>
      </c>
      <c r="BO95" s="64">
        <f t="shared" ref="BO95:BO100" si="19">IFERROR(1/J95*(X95/H95),"0")</f>
        <v>0.16782407407407407</v>
      </c>
      <c r="BP95" s="64">
        <f t="shared" ref="BP95:BP100" si="20">IFERROR(1/J95*(Y95/H95),"0")</f>
        <v>0.171875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178</v>
      </c>
      <c r="Y99" s="574">
        <f t="shared" si="16"/>
        <v>178.20000000000002</v>
      </c>
      <c r="Z99" s="36">
        <f>IFERROR(IF(Y99=0,"",ROUNDUP(Y99/H99,0)*0.00651),"")</f>
        <v>0.42965999999999999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194.61333333333332</v>
      </c>
      <c r="BN99" s="64">
        <f t="shared" si="18"/>
        <v>194.83200000000002</v>
      </c>
      <c r="BO99" s="64">
        <f t="shared" si="19"/>
        <v>0.36223036223036226</v>
      </c>
      <c r="BP99" s="64">
        <f t="shared" si="20"/>
        <v>0.36263736263736268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76.666666666666657</v>
      </c>
      <c r="Y101" s="575">
        <f>IFERROR(Y95/H95,"0")+IFERROR(Y96/H96,"0")+IFERROR(Y97/H97,"0")+IFERROR(Y98/H98,"0")+IFERROR(Y99/H99,"0")+IFERROR(Y100/H100,"0")</f>
        <v>77</v>
      </c>
      <c r="Z101" s="575">
        <f>IFERROR(IF(Z95="",0,Z95),"0")+IFERROR(IF(Z96="",0,Z96),"0")+IFERROR(IF(Z97="",0,Z97),"0")+IFERROR(IF(Z98="",0,Z98),"0")+IFERROR(IF(Z99="",0,Z99),"0")+IFERROR(IF(Z100="",0,Z100),"0")</f>
        <v>0.63844000000000001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265</v>
      </c>
      <c r="Y102" s="575">
        <f>IFERROR(SUM(Y95:Y100),"0")</f>
        <v>267.3</v>
      </c>
      <c r="Z102" s="37"/>
      <c r="AA102" s="576"/>
      <c r="AB102" s="576"/>
      <c r="AC102" s="576"/>
    </row>
    <row r="103" spans="1:68" ht="16.5" hidden="1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141</v>
      </c>
      <c r="Y107" s="574">
        <f>IFERROR(IF(X107="",0,CEILING((X107/$H107),1)*$H107),"")</f>
        <v>144</v>
      </c>
      <c r="Z107" s="36">
        <f>IFERROR(IF(Y107=0,"",ROUNDUP(Y107/H107,0)*0.00902),"")</f>
        <v>0.28864000000000001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147.58000000000001</v>
      </c>
      <c r="BN107" s="64">
        <f>IFERROR(Y107*I107/H107,"0")</f>
        <v>150.72</v>
      </c>
      <c r="BO107" s="64">
        <f>IFERROR(1/J107*(X107/H107),"0")</f>
        <v>0.23737373737373738</v>
      </c>
      <c r="BP107" s="64">
        <f>IFERROR(1/J107*(Y107/H107),"0")</f>
        <v>0.24242424242424243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31.333333333333332</v>
      </c>
      <c r="Y109" s="575">
        <f>IFERROR(Y105/H105,"0")+IFERROR(Y106/H106,"0")+IFERROR(Y107/H107,"0")+IFERROR(Y108/H108,"0")</f>
        <v>32</v>
      </c>
      <c r="Z109" s="575">
        <f>IFERROR(IF(Z105="",0,Z105),"0")+IFERROR(IF(Z106="",0,Z106),"0")+IFERROR(IF(Z107="",0,Z107),"0")+IFERROR(IF(Z108="",0,Z108),"0")</f>
        <v>0.28864000000000001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141</v>
      </c>
      <c r="Y110" s="575">
        <f>IFERROR(SUM(Y105:Y108),"0")</f>
        <v>144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18</v>
      </c>
      <c r="Y113" s="574">
        <f>IFERROR(IF(X113="",0,CEILING((X113/$H113),1)*$H113),"")</f>
        <v>19.2</v>
      </c>
      <c r="Z113" s="36">
        <f>IFERROR(IF(Y113=0,"",ROUNDUP(Y113/H113,0)*0.00502),"")</f>
        <v>4.0160000000000001E-2</v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18.75</v>
      </c>
      <c r="BN113" s="64">
        <f>IFERROR(Y113*I113/H113,"0")</f>
        <v>20</v>
      </c>
      <c r="BO113" s="64">
        <f>IFERROR(1/J113*(X113/H113),"0")</f>
        <v>3.2051282051282055E-2</v>
      </c>
      <c r="BP113" s="64">
        <f>IFERROR(1/J113*(Y113/H113),"0")</f>
        <v>3.4188034188034191E-2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7.5</v>
      </c>
      <c r="Y115" s="575">
        <f>IFERROR(Y112/H112,"0")+IFERROR(Y113/H113,"0")+IFERROR(Y114/H114,"0")</f>
        <v>8</v>
      </c>
      <c r="Z115" s="575">
        <f>IFERROR(IF(Z112="",0,Z112),"0")+IFERROR(IF(Z113="",0,Z113),"0")+IFERROR(IF(Z114="",0,Z114),"0")</f>
        <v>4.0160000000000001E-2</v>
      </c>
      <c r="AA115" s="576"/>
      <c r="AB115" s="576"/>
      <c r="AC115" s="576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18</v>
      </c>
      <c r="Y116" s="575">
        <f>IFERROR(SUM(Y112:Y114),"0")</f>
        <v>19.2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147</v>
      </c>
      <c r="Y120" s="574">
        <f>IFERROR(IF(X120="",0,CEILING((X120/$H120),1)*$H120),"")</f>
        <v>148.5</v>
      </c>
      <c r="Z120" s="36">
        <f>IFERROR(IF(Y120=0,"",ROUNDUP(Y120/H120,0)*0.00651),"")</f>
        <v>0.35805000000000003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160.72</v>
      </c>
      <c r="BN120" s="64">
        <f>IFERROR(Y120*I120/H120,"0")</f>
        <v>162.35999999999999</v>
      </c>
      <c r="BO120" s="64">
        <f>IFERROR(1/J120*(X120/H120),"0")</f>
        <v>0.29914529914529914</v>
      </c>
      <c r="BP120" s="64">
        <f>IFERROR(1/J120*(Y120/H120),"0")</f>
        <v>0.30219780219780218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54.444444444444443</v>
      </c>
      <c r="Y122" s="575">
        <f>IFERROR(Y118/H118,"0")+IFERROR(Y119/H119,"0")+IFERROR(Y120/H120,"0")+IFERROR(Y121/H121,"0")</f>
        <v>54.999999999999993</v>
      </c>
      <c r="Z122" s="575">
        <f>IFERROR(IF(Z118="",0,Z118),"0")+IFERROR(IF(Z119="",0,Z119),"0")+IFERROR(IF(Z120="",0,Z120),"0")+IFERROR(IF(Z121="",0,Z121),"0")</f>
        <v>0.35805000000000003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147</v>
      </c>
      <c r="Y123" s="575">
        <f>IFERROR(SUM(Y118:Y121),"0")</f>
        <v>148.5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49</v>
      </c>
      <c r="Y142" s="574">
        <f>IFERROR(IF(X142="",0,CEILING((X142/$H142),1)*$H142),"")</f>
        <v>50.160000000000004</v>
      </c>
      <c r="Z142" s="36">
        <f>IFERROR(IF(Y142=0,"",ROUNDUP(Y142/H142,0)*0.00651),"")</f>
        <v>0.12369000000000001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53.974242424242419</v>
      </c>
      <c r="BN142" s="64">
        <f>IFERROR(Y142*I142/H142,"0")</f>
        <v>55.252000000000002</v>
      </c>
      <c r="BO142" s="64">
        <f>IFERROR(1/J142*(X142/H142),"0")</f>
        <v>0.10198135198135198</v>
      </c>
      <c r="BP142" s="64">
        <f>IFERROR(1/J142*(Y142/H142),"0")</f>
        <v>0.1043956043956044</v>
      </c>
    </row>
    <row r="143" spans="1:68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18.560606060606059</v>
      </c>
      <c r="Y143" s="575">
        <f>IFERROR(Y141/H141,"0")+IFERROR(Y142/H142,"0")</f>
        <v>19</v>
      </c>
      <c r="Z143" s="575">
        <f>IFERROR(IF(Z141="",0,Z141),"0")+IFERROR(IF(Z142="",0,Z142),"0")</f>
        <v>0.12369000000000001</v>
      </c>
      <c r="AA143" s="576"/>
      <c r="AB143" s="576"/>
      <c r="AC143" s="576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49</v>
      </c>
      <c r="Y144" s="575">
        <f>IFERROR(SUM(Y141:Y142),"0")</f>
        <v>50.160000000000004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120</v>
      </c>
      <c r="Y147" s="574">
        <f>IFERROR(IF(X147="",0,CEILING((X147/$H147),1)*$H147),"")</f>
        <v>120</v>
      </c>
      <c r="Z147" s="36">
        <f>IFERROR(IF(Y147=0,"",ROUNDUP(Y147/H147,0)*0.00902),"")</f>
        <v>0.27060000000000001</v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126.3</v>
      </c>
      <c r="BN147" s="64">
        <f>IFERROR(Y147*I147/H147,"0")</f>
        <v>126.3</v>
      </c>
      <c r="BO147" s="64">
        <f>IFERROR(1/J147*(X147/H147),"0")</f>
        <v>0.22727272727272729</v>
      </c>
      <c r="BP147" s="64">
        <f>IFERROR(1/J147*(Y147/H147),"0")</f>
        <v>0.22727272727272729</v>
      </c>
    </row>
    <row r="148" spans="1:68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30</v>
      </c>
      <c r="Y148" s="575">
        <f>IFERROR(Y147/H147,"0")</f>
        <v>30</v>
      </c>
      <c r="Z148" s="575">
        <f>IFERROR(IF(Z147="",0,Z147),"0")</f>
        <v>0.27060000000000001</v>
      </c>
      <c r="AA148" s="576"/>
      <c r="AB148" s="576"/>
      <c r="AC148" s="576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120</v>
      </c>
      <c r="Y149" s="575">
        <f>IFERROR(SUM(Y147:Y147),"0")</f>
        <v>120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262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77</v>
      </c>
      <c r="Y166" s="574">
        <f t="shared" si="21"/>
        <v>77.7</v>
      </c>
      <c r="Z166" s="36">
        <f>IFERROR(IF(Y166=0,"",ROUNDUP(Y166/H166,0)*0.00502),"")</f>
        <v>0.18574000000000002</v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81.766666666666666</v>
      </c>
      <c r="BN166" s="64">
        <f t="shared" si="23"/>
        <v>82.51</v>
      </c>
      <c r="BO166" s="64">
        <f t="shared" si="24"/>
        <v>0.15669515669515671</v>
      </c>
      <c r="BP166" s="64">
        <f t="shared" si="25"/>
        <v>0.15811965811965814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87</v>
      </c>
      <c r="Y169" s="574">
        <f t="shared" si="21"/>
        <v>88.2</v>
      </c>
      <c r="Z169" s="36">
        <f>IFERROR(IF(Y169=0,"",ROUNDUP(Y169/H169,0)*0.00502),"")</f>
        <v>0.21084</v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91.142857142857139</v>
      </c>
      <c r="BN169" s="64">
        <f t="shared" si="23"/>
        <v>92.4</v>
      </c>
      <c r="BO169" s="64">
        <f t="shared" si="24"/>
        <v>0.17704517704517705</v>
      </c>
      <c r="BP169" s="64">
        <f t="shared" si="25"/>
        <v>0.17948717948717952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78.095238095238088</v>
      </c>
      <c r="Y172" s="575">
        <f>IFERROR(Y163/H163,"0")+IFERROR(Y164/H164,"0")+IFERROR(Y165/H165,"0")+IFERROR(Y166/H166,"0")+IFERROR(Y167/H167,"0")+IFERROR(Y168/H168,"0")+IFERROR(Y169/H169,"0")+IFERROR(Y170/H170,"0")+IFERROR(Y171/H171,"0")</f>
        <v>79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0.39658000000000004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164</v>
      </c>
      <c r="Y173" s="575">
        <f>IFERROR(SUM(Y163:Y171),"0")</f>
        <v>165.9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2</v>
      </c>
      <c r="Y181" s="574">
        <f>IFERROR(IF(X181="",0,CEILING((X181/$H181),1)*$H181),"")</f>
        <v>2.52</v>
      </c>
      <c r="Z181" s="36">
        <f>IFERROR(IF(Y181=0,"",ROUNDUP(Y181/H181,0)*0.0059),"")</f>
        <v>1.18E-2</v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2.3015873015873014</v>
      </c>
      <c r="BN181" s="64">
        <f>IFERROR(Y181*I181/H181,"0")</f>
        <v>2.9</v>
      </c>
      <c r="BO181" s="64">
        <f>IFERROR(1/J181*(X181/H181),"0")</f>
        <v>7.3486184597295699E-3</v>
      </c>
      <c r="BP181" s="64">
        <f>IFERROR(1/J181*(Y181/H181),"0")</f>
        <v>9.2592592592592587E-3</v>
      </c>
    </row>
    <row r="182" spans="1:68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1.5873015873015872</v>
      </c>
      <c r="Y182" s="575">
        <f>IFERROR(Y181/H181,"0")</f>
        <v>2</v>
      </c>
      <c r="Z182" s="575">
        <f>IFERROR(IF(Z181="",0,Z181),"0")</f>
        <v>1.18E-2</v>
      </c>
      <c r="AA182" s="576"/>
      <c r="AB182" s="576"/>
      <c r="AC182" s="576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2</v>
      </c>
      <c r="Y183" s="575">
        <f>IFERROR(SUM(Y181:Y181),"0")</f>
        <v>2.52</v>
      </c>
      <c r="Z183" s="37"/>
      <c r="AA183" s="576"/>
      <c r="AB183" s="576"/>
      <c r="AC183" s="576"/>
    </row>
    <row r="184" spans="1:68" ht="16.5" hidden="1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60</v>
      </c>
      <c r="Y196" s="574">
        <f t="shared" ref="Y196:Y203" si="26">IFERROR(IF(X196="",0,CEILING((X196/$H196),1)*$H196),"")</f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62.333333333333336</v>
      </c>
      <c r="BN196" s="64">
        <f t="shared" ref="BN196:BN203" si="28">IFERROR(Y196*I196/H196,"0")</f>
        <v>67.320000000000007</v>
      </c>
      <c r="BO196" s="64">
        <f t="shared" ref="BO196:BO203" si="29">IFERROR(1/J196*(X196/H196),"0")</f>
        <v>8.4175084175084181E-2</v>
      </c>
      <c r="BP196" s="64">
        <f t="shared" ref="BP196:BP203" si="30">IFERROR(1/J196*(Y196/H196),"0")</f>
        <v>9.0909090909090925E-2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56</v>
      </c>
      <c r="Y200" s="574">
        <f t="shared" si="26"/>
        <v>57.6</v>
      </c>
      <c r="Z200" s="36">
        <f>IFERROR(IF(Y200=0,"",ROUNDUP(Y200/H200,0)*0.00502),"")</f>
        <v>0.16064000000000001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60.044444444444444</v>
      </c>
      <c r="BN200" s="64">
        <f t="shared" si="28"/>
        <v>61.759999999999991</v>
      </c>
      <c r="BO200" s="64">
        <f t="shared" si="29"/>
        <v>0.13295346628679963</v>
      </c>
      <c r="BP200" s="64">
        <f t="shared" si="30"/>
        <v>0.13675213675213677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34</v>
      </c>
      <c r="Y201" s="574">
        <f t="shared" si="26"/>
        <v>34.200000000000003</v>
      </c>
      <c r="Z201" s="36">
        <f>IFERROR(IF(Y201=0,"",ROUNDUP(Y201/H201,0)*0.00502),"")</f>
        <v>9.5380000000000006E-2</v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35.888888888888886</v>
      </c>
      <c r="BN201" s="64">
        <f t="shared" si="28"/>
        <v>36.1</v>
      </c>
      <c r="BO201" s="64">
        <f t="shared" si="29"/>
        <v>8.0721747388414061E-2</v>
      </c>
      <c r="BP201" s="64">
        <f t="shared" si="30"/>
        <v>8.11965811965812E-2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61.111111111111114</v>
      </c>
      <c r="Y204" s="575">
        <f>IFERROR(Y196/H196,"0")+IFERROR(Y197/H197,"0")+IFERROR(Y198/H198,"0")+IFERROR(Y199/H199,"0")+IFERROR(Y200/H200,"0")+IFERROR(Y201/H201,"0")+IFERROR(Y202/H202,"0")+IFERROR(Y203/H203,"0")</f>
        <v>63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0.36426000000000003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150</v>
      </c>
      <c r="Y205" s="575">
        <f>IFERROR(SUM(Y196:Y203),"0")</f>
        <v>156.60000000000002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86</v>
      </c>
      <c r="Y212" s="574">
        <f t="shared" si="31"/>
        <v>86.399999999999991</v>
      </c>
      <c r="Z212" s="36">
        <f t="shared" si="36"/>
        <v>0.23436000000000001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95.03</v>
      </c>
      <c r="BN212" s="64">
        <f t="shared" si="33"/>
        <v>95.472000000000008</v>
      </c>
      <c r="BO212" s="64">
        <f t="shared" si="34"/>
        <v>0.19688644688644691</v>
      </c>
      <c r="BP212" s="64">
        <f t="shared" si="35"/>
        <v>0.19780219780219782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80</v>
      </c>
      <c r="Y213" s="574">
        <f t="shared" si="31"/>
        <v>81.599999999999994</v>
      </c>
      <c r="Z213" s="36">
        <f t="shared" si="36"/>
        <v>0.22134000000000001</v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88.40000000000002</v>
      </c>
      <c r="BN213" s="64">
        <f t="shared" si="33"/>
        <v>90.168000000000006</v>
      </c>
      <c r="BO213" s="64">
        <f t="shared" si="34"/>
        <v>0.18315018315018317</v>
      </c>
      <c r="BP213" s="64">
        <f t="shared" si="35"/>
        <v>0.18681318681318682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69.166666666666671</v>
      </c>
      <c r="Y216" s="575">
        <f>IFERROR(Y207/H207,"0")+IFERROR(Y208/H208,"0")+IFERROR(Y209/H209,"0")+IFERROR(Y210/H210,"0")+IFERROR(Y211/H211,"0")+IFERROR(Y212/H212,"0")+IFERROR(Y213/H213,"0")+IFERROR(Y214/H214,"0")+IFERROR(Y215/H215,"0")</f>
        <v>70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0.45569999999999999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166</v>
      </c>
      <c r="Y217" s="575">
        <f>IFERROR(SUM(Y207:Y215),"0")</f>
        <v>168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4</v>
      </c>
      <c r="Y220" s="574">
        <f>IFERROR(IF(X220="",0,CEILING((X220/$H220),1)*$H220),"")</f>
        <v>4.8</v>
      </c>
      <c r="Z220" s="36">
        <f>IFERROR(IF(Y220=0,"",ROUNDUP(Y220/H220,0)*0.00651),"")</f>
        <v>1.302E-2</v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4.4200000000000008</v>
      </c>
      <c r="BN220" s="64">
        <f>IFERROR(Y220*I220/H220,"0")</f>
        <v>5.3040000000000003</v>
      </c>
      <c r="BO220" s="64">
        <f>IFERROR(1/J220*(X220/H220),"0")</f>
        <v>9.1575091575091579E-3</v>
      </c>
      <c r="BP220" s="64">
        <f>IFERROR(1/J220*(Y220/H220),"0")</f>
        <v>1.098901098901099E-2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1.6666666666666667</v>
      </c>
      <c r="Y221" s="575">
        <f>IFERROR(Y219/H219,"0")+IFERROR(Y220/H220,"0")</f>
        <v>2</v>
      </c>
      <c r="Z221" s="575">
        <f>IFERROR(IF(Z219="",0,Z219),"0")+IFERROR(IF(Z220="",0,Z220),"0")</f>
        <v>1.302E-2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4</v>
      </c>
      <c r="Y222" s="575">
        <f>IFERROR(SUM(Y219:Y220),"0")</f>
        <v>4.8</v>
      </c>
      <c r="Z222" s="37"/>
      <c r="AA222" s="576"/>
      <c r="AB222" s="576"/>
      <c r="AC222" s="576"/>
    </row>
    <row r="223" spans="1:68" ht="16.5" hidden="1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7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7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7.6805555555555562</v>
      </c>
      <c r="BN240" s="64">
        <f>IFERROR(Y240*I240/H240,"0")</f>
        <v>7.9</v>
      </c>
      <c r="BO240" s="64">
        <f>IFERROR(1/J240*(X240/H240),"0")</f>
        <v>1.8004115226337446E-2</v>
      </c>
      <c r="BP240" s="64">
        <f>IFERROR(1/J240*(Y240/H240),"0")</f>
        <v>1.8518518518518517E-2</v>
      </c>
    </row>
    <row r="241" spans="1:68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3.8888888888888888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7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3</v>
      </c>
      <c r="Y244" s="574">
        <f t="shared" ref="Y244:Y249" si="42">IFERROR(IF(X244="",0,CEILING((X244/$H244),1)*$H244),"")</f>
        <v>3.96</v>
      </c>
      <c r="Z244" s="36">
        <f t="shared" ref="Z244:Z249" si="43">IFERROR(IF(Y244=0,"",ROUNDUP(Y244/H244,0)*0.0059),"")</f>
        <v>2.3599999999999999E-2</v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3.5757575757575757</v>
      </c>
      <c r="BN244" s="64">
        <f t="shared" ref="BN244:BN249" si="45">IFERROR(Y244*I244/H244,"0")</f>
        <v>4.72</v>
      </c>
      <c r="BO244" s="64">
        <f t="shared" ref="BO244:BO249" si="46">IFERROR(1/J244*(X244/H244),"0")</f>
        <v>1.4029180695847361E-2</v>
      </c>
      <c r="BP244" s="64">
        <f t="shared" ref="BP244:BP249" si="47">IFERROR(1/J244*(Y244/H244),"0")</f>
        <v>1.8518518518518517E-2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11</v>
      </c>
      <c r="Y246" s="574">
        <f t="shared" si="42"/>
        <v>12.96</v>
      </c>
      <c r="Z246" s="36">
        <f t="shared" si="43"/>
        <v>3.5400000000000001E-2</v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11.967592592592592</v>
      </c>
      <c r="BN246" s="64">
        <f t="shared" si="45"/>
        <v>14.1</v>
      </c>
      <c r="BO246" s="64">
        <f t="shared" si="46"/>
        <v>2.3576817558299039E-2</v>
      </c>
      <c r="BP246" s="64">
        <f t="shared" si="47"/>
        <v>2.7777777777777776E-2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3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3.6333333333333337</v>
      </c>
      <c r="BN247" s="64">
        <f t="shared" si="45"/>
        <v>4.3600000000000003</v>
      </c>
      <c r="BO247" s="64">
        <f t="shared" si="46"/>
        <v>1.5432098765432096E-2</v>
      </c>
      <c r="BP247" s="64">
        <f t="shared" si="47"/>
        <v>1.8518518518518517E-2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1</v>
      </c>
      <c r="Y248" s="574">
        <f t="shared" si="42"/>
        <v>1.98</v>
      </c>
      <c r="Z248" s="36">
        <f t="shared" si="43"/>
        <v>1.18E-2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1.1919191919191918</v>
      </c>
      <c r="BN248" s="64">
        <f t="shared" si="45"/>
        <v>2.36</v>
      </c>
      <c r="BO248" s="64">
        <f t="shared" si="46"/>
        <v>4.6763935652824546E-3</v>
      </c>
      <c r="BP248" s="64">
        <f t="shared" si="47"/>
        <v>9.2592592592592587E-3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2</v>
      </c>
      <c r="Y249" s="574">
        <f t="shared" si="42"/>
        <v>2.9699999999999998</v>
      </c>
      <c r="Z249" s="36">
        <f t="shared" si="43"/>
        <v>1.77E-2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2.3838383838383836</v>
      </c>
      <c r="BN249" s="64">
        <f t="shared" si="45"/>
        <v>3.5399999999999996</v>
      </c>
      <c r="BO249" s="64">
        <f t="shared" si="46"/>
        <v>9.3527871305649091E-3</v>
      </c>
      <c r="BP249" s="64">
        <f t="shared" si="47"/>
        <v>1.3888888888888886E-2</v>
      </c>
    </row>
    <row r="250" spans="1:68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14.486531986531986</v>
      </c>
      <c r="Y250" s="575">
        <f>IFERROR(Y244/H244,"0")+IFERROR(Y245/H245,"0")+IFERROR(Y246/H246,"0")+IFERROR(Y247/H247,"0")+IFERROR(Y248/H248,"0")+IFERROR(Y249/H249,"0")</f>
        <v>19</v>
      </c>
      <c r="Z250" s="575">
        <f>IFERROR(IF(Z244="",0,Z244),"0")+IFERROR(IF(Z245="",0,Z245),"0")+IFERROR(IF(Z246="",0,Z246),"0")+IFERROR(IF(Z247="",0,Z247),"0")+IFERROR(IF(Z248="",0,Z248),"0")+IFERROR(IF(Z249="",0,Z249),"0")</f>
        <v>0.11210000000000001</v>
      </c>
      <c r="AA250" s="576"/>
      <c r="AB250" s="576"/>
      <c r="AC250" s="576"/>
    </row>
    <row r="251" spans="1:68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20</v>
      </c>
      <c r="Y251" s="575">
        <f>IFERROR(SUM(Y244:Y249),"0")</f>
        <v>25.470000000000002</v>
      </c>
      <c r="Z251" s="37"/>
      <c r="AA251" s="576"/>
      <c r="AB251" s="576"/>
      <c r="AC251" s="576"/>
    </row>
    <row r="252" spans="1:68" ht="16.5" hidden="1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12</v>
      </c>
      <c r="Y272" s="574">
        <f>IFERROR(IF(X272="",0,CEILING((X272/$H272),1)*$H272),"")</f>
        <v>12</v>
      </c>
      <c r="Z272" s="36">
        <f>IFERROR(IF(Y272=0,"",ROUNDUP(Y272/H272,0)*0.00651),"")</f>
        <v>3.2550000000000003E-2</v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13.260000000000002</v>
      </c>
      <c r="BN272" s="64">
        <f>IFERROR(Y272*I272/H272,"0")</f>
        <v>13.260000000000002</v>
      </c>
      <c r="BO272" s="64">
        <f>IFERROR(1/J272*(X272/H272),"0")</f>
        <v>2.7472527472527476E-2</v>
      </c>
      <c r="BP272" s="64">
        <f>IFERROR(1/J272*(Y272/H272),"0")</f>
        <v>2.7472527472527476E-2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12</v>
      </c>
      <c r="Y273" s="574">
        <f>IFERROR(IF(X273="",0,CEILING((X273/$H273),1)*$H273),"")</f>
        <v>12</v>
      </c>
      <c r="Z273" s="36">
        <f>IFERROR(IF(Y273=0,"",ROUNDUP(Y273/H273,0)*0.00651),"")</f>
        <v>3.2550000000000003E-2</v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12.9</v>
      </c>
      <c r="BN273" s="64">
        <f>IFERROR(Y273*I273/H273,"0")</f>
        <v>12.9</v>
      </c>
      <c r="BO273" s="64">
        <f>IFERROR(1/J273*(X273/H273),"0")</f>
        <v>2.7472527472527476E-2</v>
      </c>
      <c r="BP273" s="64">
        <f>IFERROR(1/J273*(Y273/H273),"0")</f>
        <v>2.7472527472527476E-2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10</v>
      </c>
      <c r="Y274" s="575">
        <f>IFERROR(Y271/H271,"0")+IFERROR(Y272/H272,"0")+IFERROR(Y273/H273,"0")</f>
        <v>10</v>
      </c>
      <c r="Z274" s="575">
        <f>IFERROR(IF(Z271="",0,Z271),"0")+IFERROR(IF(Z272="",0,Z272),"0")+IFERROR(IF(Z273="",0,Z273),"0")</f>
        <v>6.5100000000000005E-2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24</v>
      </c>
      <c r="Y275" s="575">
        <f>IFERROR(SUM(Y271:Y273),"0")</f>
        <v>24</v>
      </c>
      <c r="Z275" s="37"/>
      <c r="AA275" s="576"/>
      <c r="AB275" s="576"/>
      <c r="AC275" s="576"/>
    </row>
    <row r="276" spans="1:68" ht="16.5" hidden="1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461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10</v>
      </c>
      <c r="Y302" s="574">
        <f t="shared" si="53"/>
        <v>12.600000000000001</v>
      </c>
      <c r="Z302" s="36">
        <f>IFERROR(IF(Y302=0,"",ROUNDUP(Y302/H302,0)*0.00902),"")</f>
        <v>2.7060000000000001E-2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10.642857142857141</v>
      </c>
      <c r="BN302" s="64">
        <f t="shared" si="55"/>
        <v>13.41</v>
      </c>
      <c r="BO302" s="64">
        <f t="shared" si="56"/>
        <v>1.8037518037518036E-2</v>
      </c>
      <c r="BP302" s="64">
        <f t="shared" si="57"/>
        <v>2.2727272727272728E-2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14</v>
      </c>
      <c r="Y305" s="574">
        <f t="shared" si="53"/>
        <v>14.700000000000001</v>
      </c>
      <c r="Z305" s="36">
        <f>IFERROR(IF(Y305=0,"",ROUNDUP(Y305/H305,0)*0.00502),"")</f>
        <v>3.5140000000000005E-2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14.666666666666668</v>
      </c>
      <c r="BN305" s="64">
        <f t="shared" si="55"/>
        <v>15.4</v>
      </c>
      <c r="BO305" s="64">
        <f t="shared" si="56"/>
        <v>2.8490028490028491E-2</v>
      </c>
      <c r="BP305" s="64">
        <f t="shared" si="57"/>
        <v>2.9914529914529919E-2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19</v>
      </c>
      <c r="Y307" s="574">
        <f t="shared" si="53"/>
        <v>19.8</v>
      </c>
      <c r="Z307" s="36">
        <f>IFERROR(IF(Y307=0,"",ROUNDUP(Y307/H307,0)*0.00651),"")</f>
        <v>7.1610000000000007E-2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21.40666666666667</v>
      </c>
      <c r="BN307" s="64">
        <f t="shared" si="55"/>
        <v>22.308</v>
      </c>
      <c r="BO307" s="64">
        <f t="shared" si="56"/>
        <v>5.7997557997558E-2</v>
      </c>
      <c r="BP307" s="64">
        <f t="shared" si="57"/>
        <v>6.0439560439560447E-2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19.603174603174601</v>
      </c>
      <c r="Y308" s="575">
        <f>IFERROR(Y301/H301,"0")+IFERROR(Y302/H302,"0")+IFERROR(Y303/H303,"0")+IFERROR(Y304/H304,"0")+IFERROR(Y305/H305,"0")+IFERROR(Y306/H306,"0")+IFERROR(Y307/H307,"0")</f>
        <v>21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0.13381000000000001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43</v>
      </c>
      <c r="Y309" s="575">
        <f>IFERROR(SUM(Y301:Y307),"0")</f>
        <v>47.100000000000009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650</v>
      </c>
      <c r="Y311" s="574">
        <f>IFERROR(IF(X311="",0,CEILING((X311/$H311),1)*$H311),"")</f>
        <v>655.19999999999993</v>
      </c>
      <c r="Z311" s="36">
        <f>IFERROR(IF(Y311=0,"",ROUNDUP(Y311/H311,0)*0.01898),"")</f>
        <v>1.59432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692.75000000000011</v>
      </c>
      <c r="BN311" s="64">
        <f>IFERROR(Y311*I311/H311,"0")</f>
        <v>698.29200000000003</v>
      </c>
      <c r="BO311" s="64">
        <f>IFERROR(1/J311*(X311/H311),"0")</f>
        <v>1.3020833333333333</v>
      </c>
      <c r="BP311" s="64">
        <f>IFERROR(1/J311*(Y311/H311),"0")</f>
        <v>1.3125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29</v>
      </c>
      <c r="Y314" s="574">
        <f>IFERROR(IF(X314="",0,CEILING((X314/$H314),1)*$H314),"")</f>
        <v>30</v>
      </c>
      <c r="Z314" s="36">
        <f>IFERROR(IF(Y314=0,"",ROUNDUP(Y314/H314,0)*0.00651),"")</f>
        <v>6.5100000000000005E-2</v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31.378</v>
      </c>
      <c r="BN314" s="64">
        <f>IFERROR(Y314*I314/H314,"0")</f>
        <v>32.46</v>
      </c>
      <c r="BO314" s="64">
        <f>IFERROR(1/J314*(X314/H314),"0")</f>
        <v>5.3113553113553112E-2</v>
      </c>
      <c r="BP314" s="64">
        <f>IFERROR(1/J314*(Y314/H314),"0")</f>
        <v>5.4945054945054951E-2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93</v>
      </c>
      <c r="Y316" s="575">
        <f>IFERROR(Y311/H311,"0")+IFERROR(Y312/H312,"0")+IFERROR(Y313/H313,"0")+IFERROR(Y314/H314,"0")+IFERROR(Y315/H315,"0")</f>
        <v>94</v>
      </c>
      <c r="Z316" s="575">
        <f>IFERROR(IF(Z311="",0,Z311),"0")+IFERROR(IF(Z312="",0,Z312),"0")+IFERROR(IF(Z313="",0,Z313),"0")+IFERROR(IF(Z314="",0,Z314),"0")+IFERROR(IF(Z315="",0,Z315),"0")</f>
        <v>1.6594199999999999</v>
      </c>
      <c r="AA316" s="576"/>
      <c r="AB316" s="576"/>
      <c r="AC316" s="576"/>
    </row>
    <row r="317" spans="1:68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679</v>
      </c>
      <c r="Y317" s="575">
        <f>IFERROR(SUM(Y311:Y315),"0")</f>
        <v>685.19999999999993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50</v>
      </c>
      <c r="Y320" s="574">
        <f>IFERROR(IF(X320="",0,CEILING((X320/$H320),1)*$H320),"")</f>
        <v>54.6</v>
      </c>
      <c r="Z320" s="36">
        <f>IFERROR(IF(Y320=0,"",ROUNDUP(Y320/H320,0)*0.01898),"")</f>
        <v>0.13286000000000001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53.326923076923087</v>
      </c>
      <c r="BN320" s="64">
        <f>IFERROR(Y320*I320/H320,"0")</f>
        <v>58.233000000000011</v>
      </c>
      <c r="BO320" s="64">
        <f>IFERROR(1/J320*(X320/H320),"0")</f>
        <v>0.10016025641025642</v>
      </c>
      <c r="BP320" s="64">
        <f>IFERROR(1/J320*(Y320/H320),"0")</f>
        <v>0.109375</v>
      </c>
    </row>
    <row r="321" spans="1:68" ht="16.5" hidden="1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6.4102564102564106</v>
      </c>
      <c r="Y322" s="575">
        <f>IFERROR(Y319/H319,"0")+IFERROR(Y320/H320,"0")+IFERROR(Y321/H321,"0")</f>
        <v>7</v>
      </c>
      <c r="Z322" s="575">
        <f>IFERROR(IF(Z319="",0,Z319),"0")+IFERROR(IF(Z320="",0,Z320),"0")+IFERROR(IF(Z321="",0,Z321),"0")</f>
        <v>0.13286000000000001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50</v>
      </c>
      <c r="Y323" s="575">
        <f>IFERROR(SUM(Y319:Y321),"0")</f>
        <v>54.6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2</v>
      </c>
      <c r="Y329" s="574">
        <f>IFERROR(IF(X329="",0,CEILING((X329/$H329),1)*$H329),"")</f>
        <v>2.5499999999999998</v>
      </c>
      <c r="Z329" s="36">
        <f>IFERROR(IF(Y329=0,"",ROUNDUP(Y329/H329,0)*0.00651),"")</f>
        <v>6.5100000000000002E-3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2.2588235294117647</v>
      </c>
      <c r="BN329" s="64">
        <f>IFERROR(Y329*I329/H329,"0")</f>
        <v>2.88</v>
      </c>
      <c r="BO329" s="64">
        <f>IFERROR(1/J329*(X329/H329),"0")</f>
        <v>4.3094160741219576E-3</v>
      </c>
      <c r="BP329" s="64">
        <f>IFERROR(1/J329*(Y329/H329),"0")</f>
        <v>5.4945054945054949E-3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0.78431372549019618</v>
      </c>
      <c r="Y330" s="575">
        <f>IFERROR(Y325/H325,"0")+IFERROR(Y326/H326,"0")+IFERROR(Y327/H327,"0")+IFERROR(Y328/H328,"0")+IFERROR(Y329/H329,"0")</f>
        <v>1</v>
      </c>
      <c r="Z330" s="575">
        <f>IFERROR(IF(Z325="",0,Z325),"0")+IFERROR(IF(Z326="",0,Z326),"0")+IFERROR(IF(Z327="",0,Z327),"0")+IFERROR(IF(Z328="",0,Z328),"0")+IFERROR(IF(Z329="",0,Z329),"0")</f>
        <v>6.5100000000000002E-3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2</v>
      </c>
      <c r="Y331" s="575">
        <f>IFERROR(SUM(Y325:Y329),"0")</f>
        <v>2.5499999999999998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15</v>
      </c>
      <c r="Y333" s="574">
        <f>IFERROR(IF(X333="",0,CEILING((X333/$H333),1)*$H333),"")</f>
        <v>16</v>
      </c>
      <c r="Z333" s="36">
        <f>IFERROR(IF(Y333=0,"",ROUNDUP(Y333/H333,0)*0.00474),"")</f>
        <v>3.7920000000000002E-2</v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16.8</v>
      </c>
      <c r="BN333" s="64">
        <f>IFERROR(Y333*I333/H333,"0")</f>
        <v>17.920000000000002</v>
      </c>
      <c r="BO333" s="64">
        <f>IFERROR(1/J333*(X333/H333),"0")</f>
        <v>3.1512605042016806E-2</v>
      </c>
      <c r="BP333" s="64">
        <f>IFERROR(1/J333*(Y333/H333),"0")</f>
        <v>3.3613445378151259E-2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15</v>
      </c>
      <c r="Y335" s="574">
        <f>IFERROR(IF(X335="",0,CEILING((X335/$H335),1)*$H335),"")</f>
        <v>16</v>
      </c>
      <c r="Z335" s="36">
        <f>IFERROR(IF(Y335=0,"",ROUNDUP(Y335/H335,0)*0.00474),"")</f>
        <v>3.7920000000000002E-2</v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16.8</v>
      </c>
      <c r="BN335" s="64">
        <f>IFERROR(Y335*I335/H335,"0")</f>
        <v>17.920000000000002</v>
      </c>
      <c r="BO335" s="64">
        <f>IFERROR(1/J335*(X335/H335),"0")</f>
        <v>3.1512605042016806E-2</v>
      </c>
      <c r="BP335" s="64">
        <f>IFERROR(1/J335*(Y335/H335),"0")</f>
        <v>3.3613445378151259E-2</v>
      </c>
    </row>
    <row r="336" spans="1:68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15</v>
      </c>
      <c r="Y336" s="575">
        <f>IFERROR(Y333/H333,"0")+IFERROR(Y334/H334,"0")+IFERROR(Y335/H335,"0")</f>
        <v>16</v>
      </c>
      <c r="Z336" s="575">
        <f>IFERROR(IF(Z333="",0,Z333),"0")+IFERROR(IF(Z334="",0,Z334),"0")+IFERROR(IF(Z335="",0,Z335),"0")</f>
        <v>7.5840000000000005E-2</v>
      </c>
      <c r="AA336" s="576"/>
      <c r="AB336" s="576"/>
      <c r="AC336" s="576"/>
    </row>
    <row r="337" spans="1:68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30</v>
      </c>
      <c r="Y337" s="575">
        <f>IFERROR(SUM(Y333:Y335),"0")</f>
        <v>32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112</v>
      </c>
      <c r="Y341" s="574">
        <f>IFERROR(IF(X341="",0,CEILING((X341/$H341),1)*$H341),"")</f>
        <v>113.4</v>
      </c>
      <c r="Z341" s="36">
        <f>IFERROR(IF(Y341=0,"",ROUNDUP(Y341/H341,0)*0.00651),"")</f>
        <v>0.35154000000000002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125.43999999999998</v>
      </c>
      <c r="BN341" s="64">
        <f>IFERROR(Y341*I341/H341,"0")</f>
        <v>127.00799999999998</v>
      </c>
      <c r="BO341" s="64">
        <f>IFERROR(1/J341*(X341/H341),"0")</f>
        <v>0.29304029304029305</v>
      </c>
      <c r="BP341" s="64">
        <f>IFERROR(1/J341*(Y341/H341),"0")</f>
        <v>0.2967032967032967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52</v>
      </c>
      <c r="Y342" s="574">
        <f>IFERROR(IF(X342="",0,CEILING((X342/$H342),1)*$H342),"")</f>
        <v>52.5</v>
      </c>
      <c r="Z342" s="36">
        <f>IFERROR(IF(Y342=0,"",ROUNDUP(Y342/H342,0)*0.00651),"")</f>
        <v>0.16275000000000001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57.942857142857136</v>
      </c>
      <c r="BN342" s="64">
        <f>IFERROR(Y342*I342/H342,"0")</f>
        <v>58.499999999999993</v>
      </c>
      <c r="BO342" s="64">
        <f>IFERROR(1/J342*(X342/H342),"0")</f>
        <v>0.13605442176870747</v>
      </c>
      <c r="BP342" s="64">
        <f>IFERROR(1/J342*(Y342/H342),"0")</f>
        <v>0.13736263736263737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78.095238095238088</v>
      </c>
      <c r="Y343" s="575">
        <f>IFERROR(Y340/H340,"0")+IFERROR(Y341/H341,"0")+IFERROR(Y342/H342,"0")</f>
        <v>79</v>
      </c>
      <c r="Z343" s="575">
        <f>IFERROR(IF(Z340="",0,Z340),"0")+IFERROR(IF(Z341="",0,Z341),"0")+IFERROR(IF(Z342="",0,Z342),"0")</f>
        <v>0.51429000000000002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164</v>
      </c>
      <c r="Y344" s="575">
        <f>IFERROR(SUM(Y340:Y342),"0")</f>
        <v>165.9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18</v>
      </c>
      <c r="Y348" s="574">
        <f t="shared" ref="Y348:Y354" si="58">IFERROR(IF(X348="",0,CEILING((X348/$H348),1)*$H348),"")</f>
        <v>30</v>
      </c>
      <c r="Z348" s="36">
        <f>IFERROR(IF(Y348=0,"",ROUNDUP(Y348/H348,0)*0.02175),"")</f>
        <v>4.3499999999999997E-2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18.576000000000001</v>
      </c>
      <c r="BN348" s="64">
        <f t="shared" ref="BN348:BN354" si="60">IFERROR(Y348*I348/H348,"0")</f>
        <v>30.96</v>
      </c>
      <c r="BO348" s="64">
        <f t="shared" ref="BO348:BO354" si="61">IFERROR(1/J348*(X348/H348),"0")</f>
        <v>2.4999999999999998E-2</v>
      </c>
      <c r="BP348" s="64">
        <f t="shared" ref="BP348:BP354" si="62">IFERROR(1/J348*(Y348/H348),"0")</f>
        <v>4.1666666666666664E-2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69</v>
      </c>
      <c r="Y349" s="574">
        <f t="shared" si="58"/>
        <v>75</v>
      </c>
      <c r="Z349" s="36">
        <f>IFERROR(IF(Y349=0,"",ROUNDUP(Y349/H349,0)*0.02175),"")</f>
        <v>0.10874999999999999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71.208000000000013</v>
      </c>
      <c r="BN349" s="64">
        <f t="shared" si="60"/>
        <v>77.400000000000006</v>
      </c>
      <c r="BO349" s="64">
        <f t="shared" si="61"/>
        <v>9.5833333333333326E-2</v>
      </c>
      <c r="BP349" s="64">
        <f t="shared" si="62"/>
        <v>0.10416666666666666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206</v>
      </c>
      <c r="Y350" s="574">
        <f t="shared" si="58"/>
        <v>210</v>
      </c>
      <c r="Z350" s="36">
        <f>IFERROR(IF(Y350=0,"",ROUNDUP(Y350/H350,0)*0.02175),"")</f>
        <v>0.30449999999999999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212.59200000000001</v>
      </c>
      <c r="BN350" s="64">
        <f t="shared" si="60"/>
        <v>216.72</v>
      </c>
      <c r="BO350" s="64">
        <f t="shared" si="61"/>
        <v>0.28611111111111109</v>
      </c>
      <c r="BP350" s="64">
        <f t="shared" si="62"/>
        <v>0.29166666666666663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836</v>
      </c>
      <c r="Y351" s="574">
        <f t="shared" si="58"/>
        <v>840</v>
      </c>
      <c r="Z351" s="36">
        <f>IFERROR(IF(Y351=0,"",ROUNDUP(Y351/H351,0)*0.02175),"")</f>
        <v>1.218</v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862.75200000000007</v>
      </c>
      <c r="BN351" s="64">
        <f t="shared" si="60"/>
        <v>866.88</v>
      </c>
      <c r="BO351" s="64">
        <f t="shared" si="61"/>
        <v>1.161111111111111</v>
      </c>
      <c r="BP351" s="64">
        <f t="shared" si="62"/>
        <v>1.1666666666666665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20</v>
      </c>
      <c r="Y354" s="574">
        <f t="shared" si="58"/>
        <v>20</v>
      </c>
      <c r="Z354" s="36">
        <f>IFERROR(IF(Y354=0,"",ROUNDUP(Y354/H354,0)*0.00902),"")</f>
        <v>3.6080000000000001E-2</v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20.84</v>
      </c>
      <c r="BN354" s="64">
        <f t="shared" si="60"/>
        <v>20.84</v>
      </c>
      <c r="BO354" s="64">
        <f t="shared" si="61"/>
        <v>3.0303030303030304E-2</v>
      </c>
      <c r="BP354" s="64">
        <f t="shared" si="62"/>
        <v>3.0303030303030304E-2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79.266666666666666</v>
      </c>
      <c r="Y355" s="575">
        <f>IFERROR(Y348/H348,"0")+IFERROR(Y349/H349,"0")+IFERROR(Y350/H350,"0")+IFERROR(Y351/H351,"0")+IFERROR(Y352/H352,"0")+IFERROR(Y353/H353,"0")+IFERROR(Y354/H354,"0")</f>
        <v>81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1.7108300000000001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1149</v>
      </c>
      <c r="Y356" s="575">
        <f>IFERROR(SUM(Y348:Y354),"0")</f>
        <v>1175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139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210</v>
      </c>
      <c r="Y358" s="574">
        <f>IFERROR(IF(X358="",0,CEILING((X358/$H358),1)*$H358),"")</f>
        <v>210</v>
      </c>
      <c r="Z358" s="36">
        <f>IFERROR(IF(Y358=0,"",ROUNDUP(Y358/H358,0)*0.02175),"")</f>
        <v>0.30449999999999999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216.72</v>
      </c>
      <c r="BN358" s="64">
        <f>IFERROR(Y358*I358/H358,"0")</f>
        <v>216.72</v>
      </c>
      <c r="BO358" s="64">
        <f>IFERROR(1/J358*(X358/H358),"0")</f>
        <v>0.29166666666666663</v>
      </c>
      <c r="BP358" s="64">
        <f>IFERROR(1/J358*(Y358/H358),"0")</f>
        <v>0.29166666666666663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14</v>
      </c>
      <c r="Y360" s="575">
        <f>IFERROR(Y358/H358,"0")+IFERROR(Y359/H359,"0")</f>
        <v>14</v>
      </c>
      <c r="Z360" s="575">
        <f>IFERROR(IF(Z358="",0,Z358),"0")+IFERROR(IF(Z359="",0,Z359),"0")</f>
        <v>0.30449999999999999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210</v>
      </c>
      <c r="Y361" s="575">
        <f>IFERROR(SUM(Y358:Y359),"0")</f>
        <v>210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3</v>
      </c>
      <c r="Y401" s="574">
        <f t="shared" si="63"/>
        <v>4.2</v>
      </c>
      <c r="Z401" s="36">
        <f t="shared" si="68"/>
        <v>1.004E-2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3.1857142857142855</v>
      </c>
      <c r="BN401" s="64">
        <f t="shared" si="65"/>
        <v>4.46</v>
      </c>
      <c r="BO401" s="64">
        <f t="shared" si="66"/>
        <v>6.1050061050061059E-3</v>
      </c>
      <c r="BP401" s="64">
        <f t="shared" si="67"/>
        <v>8.5470085470085479E-3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2</v>
      </c>
      <c r="Y403" s="574">
        <f t="shared" si="63"/>
        <v>2.1</v>
      </c>
      <c r="Z403" s="36">
        <f t="shared" si="68"/>
        <v>5.0200000000000002E-3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2.1238095238095238</v>
      </c>
      <c r="BN403" s="64">
        <f t="shared" si="65"/>
        <v>2.23</v>
      </c>
      <c r="BO403" s="64">
        <f t="shared" si="66"/>
        <v>4.0700040700040706E-3</v>
      </c>
      <c r="BP403" s="64">
        <f t="shared" si="67"/>
        <v>4.2735042735042739E-3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2.3809523809523809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3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1.506E-2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5</v>
      </c>
      <c r="Y406" s="575">
        <f>IFERROR(SUM(Y395:Y404),"0")</f>
        <v>6.3000000000000007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28</v>
      </c>
      <c r="Y446" s="574">
        <f t="shared" si="69"/>
        <v>28.8</v>
      </c>
      <c r="Z446" s="36">
        <f>IFERROR(IF(Y446=0,"",ROUNDUP(Y446/H446,0)*0.00902),"")</f>
        <v>7.2160000000000002E-2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29.633333333333333</v>
      </c>
      <c r="BN446" s="64">
        <f t="shared" si="72"/>
        <v>30.48</v>
      </c>
      <c r="BO446" s="64">
        <f t="shared" si="73"/>
        <v>5.8922558922558925E-2</v>
      </c>
      <c r="BP446" s="64">
        <f t="shared" si="74"/>
        <v>6.0606060606060608E-2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6</v>
      </c>
      <c r="Y450" s="574">
        <f t="shared" si="69"/>
        <v>7.1999999999999993</v>
      </c>
      <c r="Z450" s="36">
        <f>IFERROR(IF(Y450=0,"",ROUNDUP(Y450/H450,0)*0.00651),"")</f>
        <v>1.9529999999999999E-2</v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6.45</v>
      </c>
      <c r="BN450" s="64">
        <f t="shared" si="72"/>
        <v>7.7399999999999993</v>
      </c>
      <c r="BO450" s="64">
        <f t="shared" si="73"/>
        <v>1.3736263736263738E-2</v>
      </c>
      <c r="BP450" s="64">
        <f t="shared" si="74"/>
        <v>1.6483516483516484E-2</v>
      </c>
    </row>
    <row r="451" spans="1:68" ht="27" hidden="1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10.277777777777779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11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9.1689999999999994E-2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34</v>
      </c>
      <c r="Y454" s="575">
        <f>IFERROR(SUM(Y438:Y452),"0")</f>
        <v>36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139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22</v>
      </c>
      <c r="Y466" s="574">
        <f t="shared" si="75"/>
        <v>24</v>
      </c>
      <c r="Z466" s="36">
        <f>IFERROR(IF(Y466=0,"",ROUNDUP(Y466/H466,0)*0.00902),"")</f>
        <v>4.5100000000000001E-2</v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31.762499999999996</v>
      </c>
      <c r="BN466" s="64">
        <f t="shared" si="77"/>
        <v>34.65</v>
      </c>
      <c r="BO466" s="64">
        <f t="shared" si="78"/>
        <v>3.4722222222222231E-2</v>
      </c>
      <c r="BP466" s="64">
        <f t="shared" si="79"/>
        <v>3.787878787878788E-2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21</v>
      </c>
      <c r="Y467" s="574">
        <f t="shared" si="75"/>
        <v>24</v>
      </c>
      <c r="Z467" s="36">
        <f>IFERROR(IF(Y467=0,"",ROUNDUP(Y467/H467,0)*0.00902),"")</f>
        <v>4.5100000000000001E-2</v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29.268750000000004</v>
      </c>
      <c r="BN467" s="64">
        <f t="shared" si="77"/>
        <v>33.450000000000003</v>
      </c>
      <c r="BO467" s="64">
        <f t="shared" si="78"/>
        <v>3.3143939393939392E-2</v>
      </c>
      <c r="BP467" s="64">
        <f t="shared" si="79"/>
        <v>3.787878787878788E-2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6</v>
      </c>
      <c r="Y468" s="574">
        <f t="shared" si="75"/>
        <v>9.6</v>
      </c>
      <c r="Z468" s="36">
        <f>IFERROR(IF(Y468=0,"",ROUNDUP(Y468/H468,0)*0.00902),"")</f>
        <v>1.804E-2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8.3625000000000007</v>
      </c>
      <c r="BN468" s="64">
        <f t="shared" si="77"/>
        <v>13.38</v>
      </c>
      <c r="BO468" s="64">
        <f t="shared" si="78"/>
        <v>9.46969696969697E-3</v>
      </c>
      <c r="BP468" s="64">
        <f t="shared" si="79"/>
        <v>1.5151515151515152E-2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10.208333333333334</v>
      </c>
      <c r="Y469" s="575">
        <f>IFERROR(Y462/H462,"0")+IFERROR(Y463/H463,"0")+IFERROR(Y464/H464,"0")+IFERROR(Y465/H465,"0")+IFERROR(Y466/H466,"0")+IFERROR(Y467/H467,"0")+IFERROR(Y468/H468,"0")</f>
        <v>12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0.10824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49</v>
      </c>
      <c r="Y470" s="575">
        <f>IFERROR(SUM(Y462:Y468),"0")</f>
        <v>57.6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139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100</v>
      </c>
      <c r="Y495" s="574">
        <f>IFERROR(IF(X495="",0,CEILING((X495/$H495),1)*$H495),"")</f>
        <v>100.80000000000001</v>
      </c>
      <c r="Z495" s="36">
        <f>IFERROR(IF(Y495=0,"",ROUNDUP(Y495/H495,0)*0.00902),"")</f>
        <v>0.21648000000000001</v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106.42857142857143</v>
      </c>
      <c r="BN495" s="64">
        <f>IFERROR(Y495*I495/H495,"0")</f>
        <v>107.28</v>
      </c>
      <c r="BO495" s="64">
        <f>IFERROR(1/J495*(X495/H495),"0")</f>
        <v>0.18037518037518038</v>
      </c>
      <c r="BP495" s="64">
        <f>IFERROR(1/J495*(Y495/H495),"0")</f>
        <v>0.18181818181818182</v>
      </c>
    </row>
    <row r="496" spans="1:68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23.80952380952381</v>
      </c>
      <c r="Y496" s="575">
        <f>IFERROR(Y494/H494,"0")+IFERROR(Y495/H495,"0")</f>
        <v>24</v>
      </c>
      <c r="Z496" s="575">
        <f>IFERROR(IF(Z494="",0,Z494),"0")+IFERROR(IF(Z495="",0,Z495),"0")</f>
        <v>0.21648000000000001</v>
      </c>
      <c r="AA496" s="576"/>
      <c r="AB496" s="576"/>
      <c r="AC496" s="576"/>
    </row>
    <row r="497" spans="1:68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100</v>
      </c>
      <c r="Y497" s="575">
        <f>IFERROR(SUM(Y494:Y495),"0")</f>
        <v>100.80000000000001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139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4742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4858.2000000000007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5033.0068229651624</v>
      </c>
      <c r="Y514" s="575">
        <f>IFERROR(SUM(BN22:BN510),"0")</f>
        <v>5159.012999999999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9</v>
      </c>
      <c r="Y515" s="38">
        <f>ROUNDUP(SUM(BP22:BP510),0)</f>
        <v>9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5258.0068229651624</v>
      </c>
      <c r="Y516" s="575">
        <f>GrossWeightTotalR+PalletQtyTotalR*25</f>
        <v>5384.012999999999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1022.7510997172761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1049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10.150540000000003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262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181</v>
      </c>
      <c r="F521" s="603" t="s">
        <v>204</v>
      </c>
      <c r="G521" s="603" t="s">
        <v>237</v>
      </c>
      <c r="H521" s="603" t="s">
        <v>101</v>
      </c>
      <c r="I521" s="603" t="s">
        <v>263</v>
      </c>
      <c r="J521" s="603" t="s">
        <v>303</v>
      </c>
      <c r="K521" s="603" t="s">
        <v>364</v>
      </c>
      <c r="L521" s="603" t="s">
        <v>406</v>
      </c>
      <c r="M521" s="603" t="s">
        <v>422</v>
      </c>
      <c r="N521" s="571"/>
      <c r="O521" s="603" t="s">
        <v>435</v>
      </c>
      <c r="P521" s="603" t="s">
        <v>445</v>
      </c>
      <c r="Q521" s="603" t="s">
        <v>452</v>
      </c>
      <c r="R521" s="603" t="s">
        <v>457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262.39999999999998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567</v>
      </c>
      <c r="E523" s="46">
        <f>IFERROR(Y89*1,"0")+IFERROR(Y90*1,"0")+IFERROR(Y91*1,"0")+IFERROR(Y95*1,"0")+IFERROR(Y96*1,"0")+IFERROR(Y97*1,"0")+IFERROR(Y98*1,"0")+IFERROR(Y99*1,"0")+IFERROR(Y100*1,"0")</f>
        <v>419.4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311.7</v>
      </c>
      <c r="G523" s="46">
        <f>IFERROR(Y131*1,"0")+IFERROR(Y132*1,"0")+IFERROR(Y136*1,"0")+IFERROR(Y137*1,"0")+IFERROR(Y141*1,"0")+IFERROR(Y142*1,"0")</f>
        <v>50.160000000000004</v>
      </c>
      <c r="H523" s="46">
        <f>IFERROR(Y147*1,"0")+IFERROR(Y151*1,"0")+IFERROR(Y152*1,"0")+IFERROR(Y153*1,"0")</f>
        <v>120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168.42000000000002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329.40000000000003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32.67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24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821.44999999999993</v>
      </c>
      <c r="S523" s="46">
        <f>IFERROR(Y340*1,"0")+IFERROR(Y341*1,"0")+IFERROR(Y342*1,"0")</f>
        <v>165.9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1385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6.3000000000000007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93.6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100.80000000000001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1 022,75"/>
        <filter val="1 149,00"/>
        <filter val="1,00"/>
        <filter val="1,59"/>
        <filter val="1,67"/>
        <filter val="10,00"/>
        <filter val="10,21"/>
        <filter val="10,28"/>
        <filter val="100,00"/>
        <filter val="11,00"/>
        <filter val="112,00"/>
        <filter val="12,00"/>
        <filter val="120,00"/>
        <filter val="127,00"/>
        <filter val="14,00"/>
        <filter val="14,49"/>
        <filter val="141,00"/>
        <filter val="147,00"/>
        <filter val="15,00"/>
        <filter val="150,00"/>
        <filter val="164,00"/>
        <filter val="166,00"/>
        <filter val="168,00"/>
        <filter val="174,00"/>
        <filter val="178,00"/>
        <filter val="18,00"/>
        <filter val="18,56"/>
        <filter val="19,00"/>
        <filter val="19,60"/>
        <filter val="2,00"/>
        <filter val="2,38"/>
        <filter val="20,00"/>
        <filter val="206,00"/>
        <filter val="21,00"/>
        <filter val="210,00"/>
        <filter val="22,00"/>
        <filter val="23,81"/>
        <filter val="24,00"/>
        <filter val="254,00"/>
        <filter val="257,00"/>
        <filter val="265,00"/>
        <filter val="268,00"/>
        <filter val="28,00"/>
        <filter val="284,00"/>
        <filter val="29,00"/>
        <filter val="29,52"/>
        <filter val="3,00"/>
        <filter val="3,89"/>
        <filter val="30,00"/>
        <filter val="31,33"/>
        <filter val="34,00"/>
        <filter val="4 742,00"/>
        <filter val="4,00"/>
        <filter val="43,00"/>
        <filter val="49,00"/>
        <filter val="5 033,01"/>
        <filter val="5 258,01"/>
        <filter val="5,00"/>
        <filter val="50,00"/>
        <filter val="51,19"/>
        <filter val="52,00"/>
        <filter val="54,44"/>
        <filter val="56,00"/>
        <filter val="59,22"/>
        <filter val="6,00"/>
        <filter val="6,41"/>
        <filter val="60,00"/>
        <filter val="61,11"/>
        <filter val="650,00"/>
        <filter val="679,00"/>
        <filter val="69,00"/>
        <filter val="69,17"/>
        <filter val="7,00"/>
        <filter val="7,50"/>
        <filter val="71,48"/>
        <filter val="76,67"/>
        <filter val="77,00"/>
        <filter val="78,10"/>
        <filter val="79,27"/>
        <filter val="80,00"/>
        <filter val="83,00"/>
        <filter val="836,00"/>
        <filter val="86,00"/>
        <filter val="87,00"/>
        <filter val="9"/>
        <filter val="93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