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AFD0DE-FE80-46CC-BCC2-274B670F5D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AB523" i="1" s="1"/>
  <c r="X507" i="1"/>
  <c r="X506" i="1"/>
  <c r="BO505" i="1"/>
  <c r="BM505" i="1"/>
  <c r="Y505" i="1"/>
  <c r="BP505" i="1" s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Y343" i="1" s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X280" i="1"/>
  <c r="X279" i="1"/>
  <c r="BO278" i="1"/>
  <c r="BM278" i="1"/>
  <c r="Y278" i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G523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P523" i="1" l="1"/>
  <c r="Y279" i="1"/>
  <c r="BP278" i="1"/>
  <c r="BN278" i="1"/>
  <c r="Z278" i="1"/>
  <c r="Z279" i="1" s="1"/>
  <c r="Y284" i="1"/>
  <c r="Y283" i="1"/>
  <c r="BP282" i="1"/>
  <c r="BN282" i="1"/>
  <c r="Z282" i="1"/>
  <c r="Z283" i="1" s="1"/>
  <c r="Q523" i="1"/>
  <c r="Y288" i="1"/>
  <c r="BP287" i="1"/>
  <c r="BN287" i="1"/>
  <c r="Z287" i="1"/>
  <c r="Z288" i="1" s="1"/>
  <c r="BP292" i="1"/>
  <c r="BN292" i="1"/>
  <c r="Z292" i="1"/>
  <c r="BP320" i="1"/>
  <c r="BN320" i="1"/>
  <c r="Z320" i="1"/>
  <c r="BP326" i="1"/>
  <c r="BN326" i="1"/>
  <c r="Z326" i="1"/>
  <c r="BP342" i="1"/>
  <c r="BN342" i="1"/>
  <c r="Z342" i="1"/>
  <c r="BP348" i="1"/>
  <c r="BN348" i="1"/>
  <c r="Z348" i="1"/>
  <c r="BP397" i="1"/>
  <c r="BN397" i="1"/>
  <c r="Z397" i="1"/>
  <c r="X523" i="1"/>
  <c r="Y428" i="1"/>
  <c r="BP427" i="1"/>
  <c r="BN427" i="1"/>
  <c r="Z427" i="1"/>
  <c r="Z428" i="1" s="1"/>
  <c r="Y523" i="1"/>
  <c r="Y433" i="1"/>
  <c r="BP432" i="1"/>
  <c r="BN432" i="1"/>
  <c r="Z432" i="1"/>
  <c r="Z433" i="1" s="1"/>
  <c r="BP438" i="1"/>
  <c r="BN438" i="1"/>
  <c r="Z438" i="1"/>
  <c r="BP452" i="1"/>
  <c r="BN452" i="1"/>
  <c r="Z452" i="1"/>
  <c r="BP472" i="1"/>
  <c r="BN472" i="1"/>
  <c r="Z472" i="1"/>
  <c r="BP488" i="1"/>
  <c r="BN488" i="1"/>
  <c r="Z488" i="1"/>
  <c r="BP490" i="1"/>
  <c r="BN490" i="1"/>
  <c r="Z490" i="1"/>
  <c r="B523" i="1"/>
  <c r="X515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Z119" i="1"/>
  <c r="BN119" i="1"/>
  <c r="Z136" i="1"/>
  <c r="BN136" i="1"/>
  <c r="Z159" i="1"/>
  <c r="Z160" i="1" s="1"/>
  <c r="BN159" i="1"/>
  <c r="BP159" i="1"/>
  <c r="Z163" i="1"/>
  <c r="BN163" i="1"/>
  <c r="Z171" i="1"/>
  <c r="BN171" i="1"/>
  <c r="Z192" i="1"/>
  <c r="BN192" i="1"/>
  <c r="Y204" i="1"/>
  <c r="Z202" i="1"/>
  <c r="BN202" i="1"/>
  <c r="Y216" i="1"/>
  <c r="Z214" i="1"/>
  <c r="BN214" i="1"/>
  <c r="Z229" i="1"/>
  <c r="BN229" i="1"/>
  <c r="Z249" i="1"/>
  <c r="BN249" i="1"/>
  <c r="BP256" i="1"/>
  <c r="BN256" i="1"/>
  <c r="Z256" i="1"/>
  <c r="BP304" i="1"/>
  <c r="BN304" i="1"/>
  <c r="Z304" i="1"/>
  <c r="BP325" i="1"/>
  <c r="BN325" i="1"/>
  <c r="Z325" i="1"/>
  <c r="BP327" i="1"/>
  <c r="BN327" i="1"/>
  <c r="Z327" i="1"/>
  <c r="BP358" i="1"/>
  <c r="BN358" i="1"/>
  <c r="Z358" i="1"/>
  <c r="BP409" i="1"/>
  <c r="BN409" i="1"/>
  <c r="Z409" i="1"/>
  <c r="BP443" i="1"/>
  <c r="BN443" i="1"/>
  <c r="Z443" i="1"/>
  <c r="BP462" i="1"/>
  <c r="BN462" i="1"/>
  <c r="Z462" i="1"/>
  <c r="Y492" i="1"/>
  <c r="Y491" i="1"/>
  <c r="BP487" i="1"/>
  <c r="BN487" i="1"/>
  <c r="Z487" i="1"/>
  <c r="Z491" i="1" s="1"/>
  <c r="BP489" i="1"/>
  <c r="BN489" i="1"/>
  <c r="Z489" i="1"/>
  <c r="BP329" i="1"/>
  <c r="BN329" i="1"/>
  <c r="Z329" i="1"/>
  <c r="BP333" i="1"/>
  <c r="BN333" i="1"/>
  <c r="Z333" i="1"/>
  <c r="BP350" i="1"/>
  <c r="BN350" i="1"/>
  <c r="Z350" i="1"/>
  <c r="BP364" i="1"/>
  <c r="BN364" i="1"/>
  <c r="Z364" i="1"/>
  <c r="Y370" i="1"/>
  <c r="Y369" i="1"/>
  <c r="BP368" i="1"/>
  <c r="BN368" i="1"/>
  <c r="Z368" i="1"/>
  <c r="Z369" i="1" s="1"/>
  <c r="BP373" i="1"/>
  <c r="BN373" i="1"/>
  <c r="Z373" i="1"/>
  <c r="BP399" i="1"/>
  <c r="BN399" i="1"/>
  <c r="Z399" i="1"/>
  <c r="BP414" i="1"/>
  <c r="BN414" i="1"/>
  <c r="Z414" i="1"/>
  <c r="BP440" i="1"/>
  <c r="BN440" i="1"/>
  <c r="Z440" i="1"/>
  <c r="BP445" i="1"/>
  <c r="BN445" i="1"/>
  <c r="Z445" i="1"/>
  <c r="Y460" i="1"/>
  <c r="BP456" i="1"/>
  <c r="BN456" i="1"/>
  <c r="Z456" i="1"/>
  <c r="BP468" i="1"/>
  <c r="BN468" i="1"/>
  <c r="Z468" i="1"/>
  <c r="BP500" i="1"/>
  <c r="BN500" i="1"/>
  <c r="Z500" i="1"/>
  <c r="J9" i="1"/>
  <c r="X514" i="1"/>
  <c r="X517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2" i="1"/>
  <c r="BN142" i="1"/>
  <c r="Y155" i="1"/>
  <c r="Z153" i="1"/>
  <c r="BN153" i="1"/>
  <c r="Y173" i="1"/>
  <c r="Z165" i="1"/>
  <c r="BN165" i="1"/>
  <c r="Z169" i="1"/>
  <c r="BN169" i="1"/>
  <c r="Z175" i="1"/>
  <c r="BN175" i="1"/>
  <c r="BP175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Y237" i="1"/>
  <c r="Y251" i="1"/>
  <c r="Z247" i="1"/>
  <c r="BN247" i="1"/>
  <c r="Z254" i="1"/>
  <c r="BN254" i="1"/>
  <c r="Z258" i="1"/>
  <c r="BN258" i="1"/>
  <c r="Z265" i="1"/>
  <c r="BN265" i="1"/>
  <c r="Z266" i="1"/>
  <c r="BN266" i="1"/>
  <c r="Z273" i="1"/>
  <c r="BN273" i="1"/>
  <c r="Z294" i="1"/>
  <c r="BN294" i="1"/>
  <c r="Z302" i="1"/>
  <c r="BN302" i="1"/>
  <c r="Z306" i="1"/>
  <c r="BN306" i="1"/>
  <c r="Z314" i="1"/>
  <c r="BN314" i="1"/>
  <c r="BP340" i="1"/>
  <c r="BN340" i="1"/>
  <c r="Z340" i="1"/>
  <c r="BP354" i="1"/>
  <c r="BN354" i="1"/>
  <c r="Z354" i="1"/>
  <c r="BP385" i="1"/>
  <c r="BN385" i="1"/>
  <c r="Z385" i="1"/>
  <c r="Y391" i="1"/>
  <c r="Y390" i="1"/>
  <c r="BP389" i="1"/>
  <c r="BN389" i="1"/>
  <c r="Z389" i="1"/>
  <c r="Z390" i="1" s="1"/>
  <c r="BP395" i="1"/>
  <c r="BN395" i="1"/>
  <c r="Z395" i="1"/>
  <c r="BP403" i="1"/>
  <c r="BN403" i="1"/>
  <c r="Z403" i="1"/>
  <c r="BP422" i="1"/>
  <c r="BN422" i="1"/>
  <c r="Z422" i="1"/>
  <c r="BP441" i="1"/>
  <c r="BN441" i="1"/>
  <c r="Z441" i="1"/>
  <c r="BP450" i="1"/>
  <c r="BN450" i="1"/>
  <c r="Z450" i="1"/>
  <c r="Y459" i="1"/>
  <c r="BP464" i="1"/>
  <c r="BN464" i="1"/>
  <c r="Z464" i="1"/>
  <c r="BP474" i="1"/>
  <c r="BN474" i="1"/>
  <c r="Z474" i="1"/>
  <c r="Y502" i="1"/>
  <c r="Y501" i="1"/>
  <c r="BP499" i="1"/>
  <c r="BN499" i="1"/>
  <c r="Z499" i="1"/>
  <c r="Z501" i="1" s="1"/>
  <c r="Y331" i="1"/>
  <c r="Y330" i="1"/>
  <c r="Y360" i="1"/>
  <c r="Y476" i="1"/>
  <c r="Y475" i="1"/>
  <c r="Z204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Y259" i="1"/>
  <c r="BP264" i="1"/>
  <c r="BN264" i="1"/>
  <c r="Y26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BP334" i="1"/>
  <c r="BN334" i="1"/>
  <c r="Z334" i="1"/>
  <c r="BP349" i="1"/>
  <c r="BN349" i="1"/>
  <c r="Z349" i="1"/>
  <c r="BP353" i="1"/>
  <c r="BN353" i="1"/>
  <c r="Z353" i="1"/>
  <c r="BP374" i="1"/>
  <c r="BN374" i="1"/>
  <c r="Z374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BP451" i="1"/>
  <c r="BN451" i="1"/>
  <c r="Z451" i="1"/>
  <c r="AA523" i="1"/>
  <c r="Y484" i="1"/>
  <c r="BP480" i="1"/>
  <c r="BN480" i="1"/>
  <c r="Z480" i="1"/>
  <c r="Y485" i="1"/>
  <c r="BP482" i="1"/>
  <c r="BN482" i="1"/>
  <c r="Z482" i="1"/>
  <c r="BP495" i="1"/>
  <c r="BN495" i="1"/>
  <c r="Z495" i="1"/>
  <c r="Y497" i="1"/>
  <c r="Y507" i="1"/>
  <c r="Y506" i="1"/>
  <c r="BP504" i="1"/>
  <c r="BN504" i="1"/>
  <c r="Z504" i="1"/>
  <c r="H9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C523" i="1"/>
  <c r="Z42" i="1"/>
  <c r="BN42" i="1"/>
  <c r="Y45" i="1"/>
  <c r="D523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BN90" i="1"/>
  <c r="Y93" i="1"/>
  <c r="Z95" i="1"/>
  <c r="Z101" i="1" s="1"/>
  <c r="BN95" i="1"/>
  <c r="BP95" i="1"/>
  <c r="Z97" i="1"/>
  <c r="BN97" i="1"/>
  <c r="Z99" i="1"/>
  <c r="BN99" i="1"/>
  <c r="F523" i="1"/>
  <c r="Z106" i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BN131" i="1"/>
  <c r="BP131" i="1"/>
  <c r="Y134" i="1"/>
  <c r="Z137" i="1"/>
  <c r="Z138" i="1" s="1"/>
  <c r="BN137" i="1"/>
  <c r="Z141" i="1"/>
  <c r="BN141" i="1"/>
  <c r="BP141" i="1"/>
  <c r="H523" i="1"/>
  <c r="Y149" i="1"/>
  <c r="Z152" i="1"/>
  <c r="Z154" i="1" s="1"/>
  <c r="BN152" i="1"/>
  <c r="I523" i="1"/>
  <c r="Y161" i="1"/>
  <c r="Z164" i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BN226" i="1"/>
  <c r="Z228" i="1"/>
  <c r="BN228" i="1"/>
  <c r="Z230" i="1"/>
  <c r="BN230" i="1"/>
  <c r="Y233" i="1"/>
  <c r="Z236" i="1"/>
  <c r="Z237" i="1" s="1"/>
  <c r="BN236" i="1"/>
  <c r="Z246" i="1"/>
  <c r="BN246" i="1"/>
  <c r="Z248" i="1"/>
  <c r="BN248" i="1"/>
  <c r="L523" i="1"/>
  <c r="Z255" i="1"/>
  <c r="BN255" i="1"/>
  <c r="Z257" i="1"/>
  <c r="BN257" i="1"/>
  <c r="Y260" i="1"/>
  <c r="M523" i="1"/>
  <c r="Y268" i="1"/>
  <c r="Z264" i="1"/>
  <c r="Y274" i="1"/>
  <c r="BP293" i="1"/>
  <c r="BN293" i="1"/>
  <c r="Z293" i="1"/>
  <c r="BP297" i="1"/>
  <c r="BN297" i="1"/>
  <c r="Z297" i="1"/>
  <c r="Z298" i="1" s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7" i="1"/>
  <c r="Y336" i="1"/>
  <c r="Z343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Y410" i="1"/>
  <c r="BP415" i="1"/>
  <c r="BN415" i="1"/>
  <c r="Z415" i="1"/>
  <c r="Z416" i="1" s="1"/>
  <c r="Y417" i="1"/>
  <c r="Y424" i="1"/>
  <c r="BP419" i="1"/>
  <c r="BN419" i="1"/>
  <c r="Z419" i="1"/>
  <c r="Y423" i="1"/>
  <c r="BP439" i="1"/>
  <c r="BN439" i="1"/>
  <c r="Z439" i="1"/>
  <c r="BP444" i="1"/>
  <c r="BN444" i="1"/>
  <c r="Z444" i="1"/>
  <c r="BP463" i="1"/>
  <c r="BN463" i="1"/>
  <c r="Z463" i="1"/>
  <c r="Y469" i="1"/>
  <c r="BP467" i="1"/>
  <c r="BN467" i="1"/>
  <c r="Z467" i="1"/>
  <c r="O523" i="1"/>
  <c r="Y275" i="1"/>
  <c r="Y280" i="1"/>
  <c r="Y289" i="1"/>
  <c r="R523" i="1"/>
  <c r="Y298" i="1"/>
  <c r="S523" i="1"/>
  <c r="Y344" i="1"/>
  <c r="T523" i="1"/>
  <c r="Y356" i="1"/>
  <c r="U523" i="1"/>
  <c r="Y377" i="1"/>
  <c r="V523" i="1"/>
  <c r="Y405" i="1"/>
  <c r="W523" i="1"/>
  <c r="Y416" i="1"/>
  <c r="Y429" i="1"/>
  <c r="Y434" i="1"/>
  <c r="Z523" i="1"/>
  <c r="Y454" i="1"/>
  <c r="BP449" i="1"/>
  <c r="BN449" i="1"/>
  <c r="Z449" i="1"/>
  <c r="Y453" i="1"/>
  <c r="BP457" i="1"/>
  <c r="BN457" i="1"/>
  <c r="Z457" i="1"/>
  <c r="Y470" i="1"/>
  <c r="BP465" i="1"/>
  <c r="BN465" i="1"/>
  <c r="Z465" i="1"/>
  <c r="BP473" i="1"/>
  <c r="BN473" i="1"/>
  <c r="Z473" i="1"/>
  <c r="BP481" i="1"/>
  <c r="BN481" i="1"/>
  <c r="Z481" i="1"/>
  <c r="BP483" i="1"/>
  <c r="BN483" i="1"/>
  <c r="Z483" i="1"/>
  <c r="Y496" i="1"/>
  <c r="BP494" i="1"/>
  <c r="BN494" i="1"/>
  <c r="Z494" i="1"/>
  <c r="Z505" i="1"/>
  <c r="BN505" i="1"/>
  <c r="Y512" i="1"/>
  <c r="Z510" i="1"/>
  <c r="Z511" i="1" s="1"/>
  <c r="BN510" i="1"/>
  <c r="BP510" i="1"/>
  <c r="Y511" i="1"/>
  <c r="Z475" i="1" l="1"/>
  <c r="Z469" i="1"/>
  <c r="Z188" i="1"/>
  <c r="Z133" i="1"/>
  <c r="Z58" i="1"/>
  <c r="Z92" i="1"/>
  <c r="X516" i="1"/>
  <c r="Z459" i="1"/>
  <c r="Z259" i="1"/>
  <c r="Z232" i="1"/>
  <c r="Z172" i="1"/>
  <c r="Z109" i="1"/>
  <c r="Z377" i="1"/>
  <c r="Z355" i="1"/>
  <c r="Z453" i="1"/>
  <c r="Z423" i="1"/>
  <c r="Z365" i="1"/>
  <c r="Z267" i="1"/>
  <c r="Z250" i="1"/>
  <c r="Z143" i="1"/>
  <c r="Z80" i="1"/>
  <c r="Z44" i="1"/>
  <c r="Z405" i="1"/>
  <c r="Z336" i="1"/>
  <c r="Y515" i="1"/>
  <c r="Z506" i="1"/>
  <c r="Z322" i="1"/>
  <c r="Y513" i="1"/>
  <c r="Z496" i="1"/>
  <c r="Z308" i="1"/>
  <c r="Z216" i="1"/>
  <c r="Z115" i="1"/>
  <c r="Z32" i="1"/>
  <c r="Y517" i="1"/>
  <c r="Y514" i="1"/>
  <c r="Z484" i="1"/>
  <c r="Z518" i="1" l="1"/>
  <c r="Y516" i="1"/>
</calcChain>
</file>

<file path=xl/sharedStrings.xml><?xml version="1.0" encoding="utf-8"?>
<sst xmlns="http://schemas.openxmlformats.org/spreadsheetml/2006/main" count="2299" uniqueCount="825">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</sst>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45849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Пятница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0.375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20</v>
      </c>
      <c r="Y41" s="57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1.8518518518518516</v>
      </c>
      <c r="Y44" s="575">
        <f>IFERROR(Y41/H41,"0")+IFERROR(Y42/H42,"0")+IFERROR(Y43/H43,"0")</f>
        <v>2</v>
      </c>
      <c r="Z44" s="575">
        <f>IFERROR(IF(Z41="",0,Z41),"0")+IFERROR(IF(Z42="",0,Z42),"0")+IFERROR(IF(Z43="",0,Z43),"0")</f>
        <v>3.7960000000000001E-2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20</v>
      </c>
      <c r="Y45" s="575">
        <f>IFERROR(SUM(Y41:Y43),"0")</f>
        <v>21.6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40</v>
      </c>
      <c r="Y53" s="574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3.7037037037037033</v>
      </c>
      <c r="Y58" s="575">
        <f>IFERROR(Y52/H52,"0")+IFERROR(Y53/H53,"0")+IFERROR(Y54/H54,"0")+IFERROR(Y55/H55,"0")+IFERROR(Y56/H56,"0")+IFERROR(Y57/H57,"0")</f>
        <v>4</v>
      </c>
      <c r="Z58" s="575">
        <f>IFERROR(IF(Z52="",0,Z52),"0")+IFERROR(IF(Z53="",0,Z53),"0")+IFERROR(IF(Z54="",0,Z54),"0")+IFERROR(IF(Z55="",0,Z55),"0")+IFERROR(IF(Z56="",0,Z56),"0")+IFERROR(IF(Z57="",0,Z57),"0")</f>
        <v>7.5920000000000001E-2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40</v>
      </c>
      <c r="Y59" s="575">
        <f>IFERROR(SUM(Y52:Y57),"0")</f>
        <v>43.2</v>
      </c>
      <c r="Z59" s="37"/>
      <c r="AA59" s="576"/>
      <c r="AB59" s="576"/>
      <c r="AC59" s="576"/>
    </row>
    <row r="60" spans="1:68" ht="14.25" hidden="1" customHeight="1" x14ac:dyDescent="0.25">
      <c r="A60" s="590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40</v>
      </c>
      <c r="Y61" s="574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41.611111111111107</v>
      </c>
      <c r="BN61" s="64">
        <f>IFERROR(Y61*I61/H61,"0")</f>
        <v>44.94</v>
      </c>
      <c r="BO61" s="64">
        <f>IFERROR(1/J61*(X61/H61),"0")</f>
        <v>5.7870370370370364E-2</v>
      </c>
      <c r="BP61" s="64">
        <f>IFERROR(1/J61*(Y61/H61),"0")</f>
        <v>6.25E-2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3.7037037037037033</v>
      </c>
      <c r="Y65" s="575">
        <f>IFERROR(Y61/H61,"0")+IFERROR(Y62/H62,"0")+IFERROR(Y63/H63,"0")+IFERROR(Y64/H64,"0")</f>
        <v>4</v>
      </c>
      <c r="Z65" s="575">
        <f>IFERROR(IF(Z61="",0,Z61),"0")+IFERROR(IF(Z62="",0,Z62),"0")+IFERROR(IF(Z63="",0,Z63),"0")+IFERROR(IF(Z64="",0,Z64),"0")</f>
        <v>7.5920000000000001E-2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40</v>
      </c>
      <c r="Y66" s="575">
        <f>IFERROR(SUM(Y61:Y64),"0")</f>
        <v>43.2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40</v>
      </c>
      <c r="Y89" s="574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41.611111111111107</v>
      </c>
      <c r="BN89" s="64">
        <f>IFERROR(Y89*I89/H89,"0")</f>
        <v>44.94</v>
      </c>
      <c r="BO89" s="64">
        <f>IFERROR(1/J89*(X89/H89),"0")</f>
        <v>5.7870370370370364E-2</v>
      </c>
      <c r="BP89" s="64">
        <f>IFERROR(1/J89*(Y89/H89),"0")</f>
        <v>6.25E-2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3.7037037037037033</v>
      </c>
      <c r="Y92" s="575">
        <f>IFERROR(Y89/H89,"0")+IFERROR(Y90/H90,"0")+IFERROR(Y91/H91,"0")</f>
        <v>4</v>
      </c>
      <c r="Z92" s="575">
        <f>IFERROR(IF(Z89="",0,Z89),"0")+IFERROR(IF(Z90="",0,Z90),"0")+IFERROR(IF(Z91="",0,Z91),"0")</f>
        <v>7.5920000000000001E-2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40</v>
      </c>
      <c r="Y93" s="575">
        <f>IFERROR(SUM(Y89:Y91),"0")</f>
        <v>43.2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80</v>
      </c>
      <c r="Y95" s="574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9.8765432098765444</v>
      </c>
      <c r="Y101" s="575">
        <f>IFERROR(Y95/H95,"0")+IFERROR(Y96/H96,"0")+IFERROR(Y97/H97,"0")+IFERROR(Y98/H98,"0")+IFERROR(Y99/H99,"0")+IFERROR(Y100/H100,"0")</f>
        <v>10</v>
      </c>
      <c r="Z101" s="575">
        <f>IFERROR(IF(Z95="",0,Z95),"0")+IFERROR(IF(Z96="",0,Z96),"0")+IFERROR(IF(Z97="",0,Z97),"0")+IFERROR(IF(Z98="",0,Z98),"0")+IFERROR(IF(Z99="",0,Z99),"0")+IFERROR(IF(Z100="",0,Z100),"0")</f>
        <v>0.1898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80</v>
      </c>
      <c r="Y102" s="575">
        <f>IFERROR(SUM(Y95:Y100),"0")</f>
        <v>81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160</v>
      </c>
      <c r="Y118" s="574">
        <f>IFERROR(IF(X118="",0,CEILING((X118/$H118),1)*$H118),"")</f>
        <v>162</v>
      </c>
      <c r="Z118" s="36">
        <f>IFERROR(IF(Y118=0,"",ROUNDUP(Y118/H118,0)*0.01898),"")</f>
        <v>0.37959999999999999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170.13333333333333</v>
      </c>
      <c r="BN118" s="64">
        <f>IFERROR(Y118*I118/H118,"0")</f>
        <v>172.26000000000002</v>
      </c>
      <c r="BO118" s="64">
        <f>IFERROR(1/J118*(X118/H118),"0")</f>
        <v>0.30864197530864201</v>
      </c>
      <c r="BP118" s="64">
        <f>IFERROR(1/J118*(Y118/H118),"0")</f>
        <v>0.3125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19.753086419753089</v>
      </c>
      <c r="Y122" s="575">
        <f>IFERROR(Y118/H118,"0")+IFERROR(Y119/H119,"0")+IFERROR(Y120/H120,"0")+IFERROR(Y121/H121,"0")</f>
        <v>20</v>
      </c>
      <c r="Z122" s="575">
        <f>IFERROR(IF(Z118="",0,Z118),"0")+IFERROR(IF(Z119="",0,Z119),"0")+IFERROR(IF(Z120="",0,Z120),"0")+IFERROR(IF(Z121="",0,Z121),"0")</f>
        <v>0.37959999999999999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160</v>
      </c>
      <c r="Y123" s="575">
        <f>IFERROR(SUM(Y118:Y121),"0")</f>
        <v>162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20</v>
      </c>
      <c r="Y164" s="574">
        <f t="shared" si="21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21.285714285714281</v>
      </c>
      <c r="BN164" s="64">
        <f t="shared" si="23"/>
        <v>22.349999999999998</v>
      </c>
      <c r="BO164" s="64">
        <f t="shared" si="24"/>
        <v>3.6075036075036072E-2</v>
      </c>
      <c r="BP164" s="64">
        <f t="shared" si="25"/>
        <v>3.787878787878788E-2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20</v>
      </c>
      <c r="Y165" s="57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21</v>
      </c>
      <c r="BN165" s="64">
        <f t="shared" si="23"/>
        <v>22.049999999999997</v>
      </c>
      <c r="BO165" s="64">
        <f t="shared" si="24"/>
        <v>3.6075036075036072E-2</v>
      </c>
      <c r="BP165" s="64">
        <f t="shared" si="25"/>
        <v>3.787878787878788E-2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9.5238095238095237</v>
      </c>
      <c r="Y172" s="575">
        <f>IFERROR(Y163/H163,"0")+IFERROR(Y164/H164,"0")+IFERROR(Y165/H165,"0")+IFERROR(Y166/H166,"0")+IFERROR(Y167/H167,"0")+IFERROR(Y168/H168,"0")+IFERROR(Y169/H169,"0")+IFERROR(Y170/H170,"0")+IFERROR(Y171/H171,"0")</f>
        <v>10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9.0200000000000002E-2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40</v>
      </c>
      <c r="Y173" s="575">
        <f>IFERROR(SUM(Y163:Y171),"0")</f>
        <v>42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</v>
      </c>
      <c r="Y196" s="574">
        <f t="shared" ref="Y196:Y203" si="26">IFERROR(IF(X196="",0,CEILING((X196/$H196),1)*$H196),"")</f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31.166666666666668</v>
      </c>
      <c r="BN196" s="64">
        <f t="shared" ref="BN196:BN203" si="28">IFERROR(Y196*I196/H196,"0")</f>
        <v>33.660000000000004</v>
      </c>
      <c r="BO196" s="64">
        <f t="shared" ref="BO196:BO203" si="29">IFERROR(1/J196*(X196/H196),"0")</f>
        <v>4.208754208754209E-2</v>
      </c>
      <c r="BP196" s="64">
        <f t="shared" ref="BP196:BP203" si="30">IFERROR(1/J196*(Y196/H196),"0")</f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20</v>
      </c>
      <c r="Y197" s="574">
        <f t="shared" si="26"/>
        <v>21.6</v>
      </c>
      <c r="Z197" s="36">
        <f>IFERROR(IF(Y197=0,"",ROUNDUP(Y197/H197,0)*0.00902),"")</f>
        <v>3.6080000000000001E-2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20.777777777777779</v>
      </c>
      <c r="BN197" s="64">
        <f t="shared" si="28"/>
        <v>22.44</v>
      </c>
      <c r="BO197" s="64">
        <f t="shared" si="29"/>
        <v>2.8058361391694722E-2</v>
      </c>
      <c r="BP197" s="64">
        <f t="shared" si="30"/>
        <v>3.0303030303030304E-2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20</v>
      </c>
      <c r="Y198" s="574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20.777777777777779</v>
      </c>
      <c r="BN198" s="64">
        <f t="shared" si="28"/>
        <v>22.44</v>
      </c>
      <c r="BO198" s="64">
        <f t="shared" si="29"/>
        <v>2.8058361391694722E-2</v>
      </c>
      <c r="BP198" s="64">
        <f t="shared" si="30"/>
        <v>3.0303030303030304E-2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30</v>
      </c>
      <c r="Y199" s="574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18.518518518518519</v>
      </c>
      <c r="Y204" s="575">
        <f>IFERROR(Y196/H196,"0")+IFERROR(Y197/H197,"0")+IFERROR(Y198/H198,"0")+IFERROR(Y199/H199,"0")+IFERROR(Y200/H200,"0")+IFERROR(Y201/H201,"0")+IFERROR(Y202/H202,"0")+IFERROR(Y203/H203,"0")</f>
        <v>20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0.1804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100</v>
      </c>
      <c r="Y205" s="575">
        <f>IFERROR(SUM(Y196:Y203),"0")</f>
        <v>108.00000000000001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hidden="1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80</v>
      </c>
      <c r="Y255" s="574">
        <f>IFERROR(IF(X255="",0,CEILING((X255/$H255),1)*$H255),"")</f>
        <v>86.4</v>
      </c>
      <c r="Z255" s="36">
        <f>IFERROR(IF(Y255=0,"",ROUNDUP(Y255/H255,0)*0.01898),"")</f>
        <v>0.15184</v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83.222222222222214</v>
      </c>
      <c r="BN255" s="64">
        <f>IFERROR(Y255*I255/H255,"0")</f>
        <v>89.88</v>
      </c>
      <c r="BO255" s="64">
        <f>IFERROR(1/J255*(X255/H255),"0")</f>
        <v>0.11574074074074073</v>
      </c>
      <c r="BP255" s="64">
        <f>IFERROR(1/J255*(Y255/H255),"0")</f>
        <v>0.125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20</v>
      </c>
      <c r="Y256" s="574">
        <f>IFERROR(IF(X256="",0,CEILING((X256/$H256),1)*$H256),"")</f>
        <v>21.6</v>
      </c>
      <c r="Z256" s="36">
        <f>IFERROR(IF(Y256=0,"",ROUNDUP(Y256/H256,0)*0.01898),"")</f>
        <v>3.7960000000000001E-2</v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20.805555555555554</v>
      </c>
      <c r="BN256" s="64">
        <f>IFERROR(Y256*I256/H256,"0")</f>
        <v>22.47</v>
      </c>
      <c r="BO256" s="64">
        <f>IFERROR(1/J256*(X256/H256),"0")</f>
        <v>2.8935185185185182E-2</v>
      </c>
      <c r="BP256" s="64">
        <f>IFERROR(1/J256*(Y256/H256),"0")</f>
        <v>3.125E-2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9.2592592592592577</v>
      </c>
      <c r="Y259" s="575">
        <f>IFERROR(Y254/H254,"0")+IFERROR(Y255/H255,"0")+IFERROR(Y256/H256,"0")+IFERROR(Y257/H257,"0")+IFERROR(Y258/H258,"0")</f>
        <v>10</v>
      </c>
      <c r="Z259" s="575">
        <f>IFERROR(IF(Z254="",0,Z254),"0")+IFERROR(IF(Z255="",0,Z255),"0")+IFERROR(IF(Z256="",0,Z256),"0")+IFERROR(IF(Z257="",0,Z257),"0")+IFERROR(IF(Z258="",0,Z258),"0")</f>
        <v>0.1898</v>
      </c>
      <c r="AA259" s="576"/>
      <c r="AB259" s="576"/>
      <c r="AC259" s="576"/>
    </row>
    <row r="260" spans="1:68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100</v>
      </c>
      <c r="Y260" s="575">
        <f>IFERROR(SUM(Y254:Y258),"0")</f>
        <v>108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461</v>
      </c>
      <c r="B294" s="54" t="s">
        <v>465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33</v>
      </c>
      <c r="Y320" s="574">
        <f>IFERROR(IF(X320="",0,CEILING((X320/$H320),1)*$H320),"")</f>
        <v>39</v>
      </c>
      <c r="Z320" s="36">
        <f>IFERROR(IF(Y320=0,"",ROUNDUP(Y320/H320,0)*0.01898),"")</f>
        <v>9.4899999999999998E-2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35.195769230769237</v>
      </c>
      <c r="BN320" s="64">
        <f>IFERROR(Y320*I320/H320,"0")</f>
        <v>41.595000000000006</v>
      </c>
      <c r="BO320" s="64">
        <f>IFERROR(1/J320*(X320/H320),"0")</f>
        <v>6.6105769230769232E-2</v>
      </c>
      <c r="BP320" s="64">
        <f>IFERROR(1/J320*(Y320/H320),"0")</f>
        <v>7.8125E-2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4.2307692307692308</v>
      </c>
      <c r="Y322" s="575">
        <f>IFERROR(Y319/H319,"0")+IFERROR(Y320/H320,"0")+IFERROR(Y321/H321,"0")</f>
        <v>5</v>
      </c>
      <c r="Z322" s="575">
        <f>IFERROR(IF(Z319="",0,Z319),"0")+IFERROR(IF(Z320="",0,Z320),"0")+IFERROR(IF(Z321="",0,Z321),"0")</f>
        <v>9.4899999999999998E-2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33</v>
      </c>
      <c r="Y323" s="575">
        <f>IFERROR(SUM(Y319:Y321),"0")</f>
        <v>39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/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200</v>
      </c>
      <c r="Y348" s="574">
        <f t="shared" ref="Y348:Y354" si="58">IFERROR(IF(X348="",0,CEILING((X348/$H348),1)*$H348),"")</f>
        <v>210</v>
      </c>
      <c r="Z348" s="36">
        <f>IFERROR(IF(Y348=0,"",ROUNDUP(Y348/H348,0)*0.02175),"")</f>
        <v>0.30449999999999999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206.4</v>
      </c>
      <c r="BN348" s="64">
        <f t="shared" ref="BN348:BN354" si="60">IFERROR(Y348*I348/H348,"0")</f>
        <v>216.72</v>
      </c>
      <c r="BO348" s="64">
        <f t="shared" ref="BO348:BO354" si="61">IFERROR(1/J348*(X348/H348),"0")</f>
        <v>0.27777777777777779</v>
      </c>
      <c r="BP348" s="64">
        <f t="shared" ref="BP348:BP354" si="62">IFERROR(1/J348*(Y348/H348),"0")</f>
        <v>0.29166666666666663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200</v>
      </c>
      <c r="Y349" s="574">
        <f t="shared" si="58"/>
        <v>210</v>
      </c>
      <c r="Z349" s="36">
        <f>IFERROR(IF(Y349=0,"",ROUNDUP(Y349/H349,0)*0.02175),"")</f>
        <v>0.30449999999999999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206.4</v>
      </c>
      <c r="BN349" s="64">
        <f t="shared" si="60"/>
        <v>216.72</v>
      </c>
      <c r="BO349" s="64">
        <f t="shared" si="61"/>
        <v>0.27777777777777779</v>
      </c>
      <c r="BP349" s="64">
        <f t="shared" si="62"/>
        <v>0.29166666666666663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400</v>
      </c>
      <c r="Y351" s="57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412.8</v>
      </c>
      <c r="BN351" s="64">
        <f t="shared" si="60"/>
        <v>417.96000000000004</v>
      </c>
      <c r="BO351" s="64">
        <f t="shared" si="61"/>
        <v>0.55555555555555558</v>
      </c>
      <c r="BP351" s="64">
        <f t="shared" si="62"/>
        <v>0.5625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53.333333333333336</v>
      </c>
      <c r="Y355" s="575">
        <f>IFERROR(Y348/H348,"0")+IFERROR(Y349/H349,"0")+IFERROR(Y350/H350,"0")+IFERROR(Y351/H351,"0")+IFERROR(Y352/H352,"0")+IFERROR(Y353/H353,"0")+IFERROR(Y354/H354,"0")</f>
        <v>55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1.19625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800</v>
      </c>
      <c r="Y356" s="575">
        <f>IFERROR(SUM(Y348:Y354),"0")</f>
        <v>825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137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120</v>
      </c>
      <c r="Y358" s="574">
        <f>IFERROR(IF(X358="",0,CEILING((X358/$H358),1)*$H358),"")</f>
        <v>120</v>
      </c>
      <c r="Z358" s="36">
        <f>IFERROR(IF(Y358=0,"",ROUNDUP(Y358/H358,0)*0.02175),"")</f>
        <v>0.17399999999999999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123.84</v>
      </c>
      <c r="BN358" s="64">
        <f>IFERROR(Y358*I358/H358,"0")</f>
        <v>123.84</v>
      </c>
      <c r="BO358" s="64">
        <f>IFERROR(1/J358*(X358/H358),"0")</f>
        <v>0.16666666666666666</v>
      </c>
      <c r="BP358" s="64">
        <f>IFERROR(1/J358*(Y358/H358),"0")</f>
        <v>0.16666666666666666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8</v>
      </c>
      <c r="Y360" s="575">
        <f>IFERROR(Y358/H358,"0")+IFERROR(Y359/H359,"0")</f>
        <v>8</v>
      </c>
      <c r="Z360" s="575">
        <f>IFERROR(IF(Z358="",0,Z358),"0")+IFERROR(IF(Z359="",0,Z359),"0")</f>
        <v>0.17399999999999999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120</v>
      </c>
      <c r="Y361" s="575">
        <f>IFERROR(SUM(Y358:Y359),"0")</f>
        <v>120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40</v>
      </c>
      <c r="Y375" s="574">
        <f>IFERROR(IF(X375="",0,CEILING((X375/$H375),1)*$H375),"")</f>
        <v>48</v>
      </c>
      <c r="Z375" s="36">
        <f>IFERROR(IF(Y375=0,"",ROUNDUP(Y375/H375,0)*0.01898),"")</f>
        <v>7.5920000000000001E-2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41.45</v>
      </c>
      <c r="BN375" s="64">
        <f>IFERROR(Y375*I375/H375,"0")</f>
        <v>49.74</v>
      </c>
      <c r="BO375" s="64">
        <f>IFERROR(1/J375*(X375/H375),"0")</f>
        <v>5.2083333333333336E-2</v>
      </c>
      <c r="BP375" s="64">
        <f>IFERROR(1/J375*(Y375/H375),"0")</f>
        <v>6.25E-2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3.3333333333333335</v>
      </c>
      <c r="Y377" s="575">
        <f>IFERROR(Y373/H373,"0")+IFERROR(Y374/H374,"0")+IFERROR(Y375/H375,"0")+IFERROR(Y376/H376,"0")</f>
        <v>4</v>
      </c>
      <c r="Z377" s="575">
        <f>IFERROR(IF(Z373="",0,Z373),"0")+IFERROR(IF(Z374="",0,Z374),"0")+IFERROR(IF(Z375="",0,Z375),"0")+IFERROR(IF(Z376="",0,Z376),"0")</f>
        <v>7.5920000000000001E-2</v>
      </c>
      <c r="AA377" s="576"/>
      <c r="AB377" s="576"/>
      <c r="AC377" s="576"/>
    </row>
    <row r="378" spans="1:68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40</v>
      </c>
      <c r="Y378" s="575">
        <f>IFERROR(SUM(Y373:Y376),"0")</f>
        <v>48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40</v>
      </c>
      <c r="Y384" s="574">
        <f>IFERROR(IF(X384="",0,CEILING((X384/$H384),1)*$H384),"")</f>
        <v>45</v>
      </c>
      <c r="Z384" s="36">
        <f>IFERROR(IF(Y384=0,"",ROUNDUP(Y384/H384,0)*0.01898),"")</f>
        <v>9.4899999999999998E-2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42.306666666666665</v>
      </c>
      <c r="BN384" s="64">
        <f>IFERROR(Y384*I384/H384,"0")</f>
        <v>47.594999999999999</v>
      </c>
      <c r="BO384" s="64">
        <f>IFERROR(1/J384*(X384/H384),"0")</f>
        <v>6.9444444444444448E-2</v>
      </c>
      <c r="BP384" s="64">
        <f>IFERROR(1/J384*(Y384/H384),"0")</f>
        <v>7.8125E-2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4.4444444444444446</v>
      </c>
      <c r="Y386" s="575">
        <f>IFERROR(Y384/H384,"0")+IFERROR(Y385/H385,"0")</f>
        <v>5</v>
      </c>
      <c r="Z386" s="575">
        <f>IFERROR(IF(Z384="",0,Z384),"0")+IFERROR(IF(Z385="",0,Z385),"0")</f>
        <v>9.4899999999999998E-2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40</v>
      </c>
      <c r="Y387" s="575">
        <f>IFERROR(SUM(Y384:Y385),"0")</f>
        <v>45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40</v>
      </c>
      <c r="Y395" s="574">
        <f t="shared" ref="Y395:Y404" si="63">IFERROR(IF(X395="",0,CEILING((X395/$H395),1)*$H395),"")</f>
        <v>43.2</v>
      </c>
      <c r="Z395" s="36">
        <f>IFERROR(IF(Y395=0,"",ROUNDUP(Y395/H395,0)*0.00902),"")</f>
        <v>7.2160000000000002E-2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41.555555555555557</v>
      </c>
      <c r="BN395" s="64">
        <f t="shared" ref="BN395:BN404" si="65">IFERROR(Y395*I395/H395,"0")</f>
        <v>44.88</v>
      </c>
      <c r="BO395" s="64">
        <f t="shared" ref="BO395:BO404" si="66">IFERROR(1/J395*(X395/H395),"0")</f>
        <v>5.6116722783389444E-2</v>
      </c>
      <c r="BP395" s="64">
        <f t="shared" ref="BP395:BP404" si="67">IFERROR(1/J395*(Y395/H395),"0")</f>
        <v>6.0606060606060608E-2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25</v>
      </c>
      <c r="Y398" s="574">
        <f t="shared" si="63"/>
        <v>27</v>
      </c>
      <c r="Z398" s="36">
        <f>IFERROR(IF(Y398=0,"",ROUNDUP(Y398/H398,0)*0.00902),"")</f>
        <v>4.5100000000000001E-2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25.972222222222221</v>
      </c>
      <c r="BN398" s="64">
        <f t="shared" si="65"/>
        <v>28.049999999999997</v>
      </c>
      <c r="BO398" s="64">
        <f t="shared" si="66"/>
        <v>3.5072951739618406E-2</v>
      </c>
      <c r="BP398" s="64">
        <f t="shared" si="67"/>
        <v>3.787878787878788E-2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12.037037037037036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13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0.11726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65</v>
      </c>
      <c r="Y406" s="575">
        <f>IFERROR(SUM(Y395:Y404),"0")</f>
        <v>70.2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137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40</v>
      </c>
      <c r="Y419" s="574">
        <f>IFERROR(IF(X419="",0,CEILING((X419/$H419),1)*$H419),"")</f>
        <v>43.2</v>
      </c>
      <c r="Z419" s="36">
        <f>IFERROR(IF(Y419=0,"",ROUNDUP(Y419/H419,0)*0.00902),"")</f>
        <v>7.2160000000000002E-2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41.555555555555557</v>
      </c>
      <c r="BN419" s="64">
        <f>IFERROR(Y419*I419/H419,"0")</f>
        <v>44.88</v>
      </c>
      <c r="BO419" s="64">
        <f>IFERROR(1/J419*(X419/H419),"0")</f>
        <v>5.6116722783389444E-2</v>
      </c>
      <c r="BP419" s="64">
        <f>IFERROR(1/J419*(Y419/H419),"0")</f>
        <v>6.0606060606060608E-2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7.4074074074074066</v>
      </c>
      <c r="Y423" s="575">
        <f>IFERROR(Y419/H419,"0")+IFERROR(Y420/H420,"0")+IFERROR(Y421/H421,"0")+IFERROR(Y422/H422,"0")</f>
        <v>8</v>
      </c>
      <c r="Z423" s="575">
        <f>IFERROR(IF(Z419="",0,Z419),"0")+IFERROR(IF(Z420="",0,Z420),"0")+IFERROR(IF(Z421="",0,Z421),"0")+IFERROR(IF(Z422="",0,Z422),"0")</f>
        <v>7.2160000000000002E-2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40</v>
      </c>
      <c r="Y424" s="575">
        <f>IFERROR(SUM(Y419:Y422),"0")</f>
        <v>43.2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20</v>
      </c>
      <c r="Y438" s="574">
        <f t="shared" ref="Y438:Y452" si="69">IFERROR(IF(X438="",0,CEILING((X438/$H438),1)*$H438),"")</f>
        <v>21.12</v>
      </c>
      <c r="Z438" s="36">
        <f t="shared" ref="Z438:Z444" si="70">IFERROR(IF(Y438=0,"",ROUNDUP(Y438/H438,0)*0.01196),"")</f>
        <v>4.7840000000000001E-2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21.363636363636363</v>
      </c>
      <c r="BN438" s="64">
        <f t="shared" ref="BN438:BN452" si="72">IFERROR(Y438*I438/H438,"0")</f>
        <v>22.56</v>
      </c>
      <c r="BO438" s="64">
        <f t="shared" ref="BO438:BO452" si="73">IFERROR(1/J438*(X438/H438),"0")</f>
        <v>3.6421911421911424E-2</v>
      </c>
      <c r="BP438" s="64">
        <f t="shared" ref="BP438:BP452" si="74">IFERROR(1/J438*(Y438/H438),"0")</f>
        <v>3.8461538461538464E-2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10</v>
      </c>
      <c r="Y439" s="574">
        <f t="shared" si="69"/>
        <v>10.56</v>
      </c>
      <c r="Z439" s="36">
        <f t="shared" si="70"/>
        <v>2.392E-2</v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10.681818181818182</v>
      </c>
      <c r="BN439" s="64">
        <f t="shared" si="72"/>
        <v>11.28</v>
      </c>
      <c r="BO439" s="64">
        <f t="shared" si="73"/>
        <v>1.8210955710955712E-2</v>
      </c>
      <c r="BP439" s="64">
        <f t="shared" si="74"/>
        <v>1.9230769230769232E-2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80</v>
      </c>
      <c r="Y440" s="574">
        <f t="shared" si="69"/>
        <v>84.48</v>
      </c>
      <c r="Z440" s="36">
        <f t="shared" si="70"/>
        <v>0.19136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85.454545454545453</v>
      </c>
      <c r="BN440" s="64">
        <f t="shared" si="72"/>
        <v>90.24</v>
      </c>
      <c r="BO440" s="64">
        <f t="shared" si="73"/>
        <v>0.14568764568764569</v>
      </c>
      <c r="BP440" s="64">
        <f t="shared" si="74"/>
        <v>0.15384615384615385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80</v>
      </c>
      <c r="Y443" s="574">
        <f t="shared" si="69"/>
        <v>84.48</v>
      </c>
      <c r="Z443" s="36">
        <f t="shared" si="70"/>
        <v>0.19136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85.454545454545453</v>
      </c>
      <c r="BN443" s="64">
        <f t="shared" si="72"/>
        <v>90.24</v>
      </c>
      <c r="BO443" s="64">
        <f t="shared" si="73"/>
        <v>0.14568764568764569</v>
      </c>
      <c r="BP443" s="64">
        <f t="shared" si="74"/>
        <v>0.15384615384615385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35.984848484848484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38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0.45448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190</v>
      </c>
      <c r="Y454" s="575">
        <f>IFERROR(SUM(Y438:Y452),"0")</f>
        <v>200.64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137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80</v>
      </c>
      <c r="Y456" s="574">
        <f>IFERROR(IF(X456="",0,CEILING((X456/$H456),1)*$H456),"")</f>
        <v>84.48</v>
      </c>
      <c r="Z456" s="36">
        <f>IFERROR(IF(Y456=0,"",ROUNDUP(Y456/H456,0)*0.01196),"")</f>
        <v>0.19136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85.454545454545453</v>
      </c>
      <c r="BN456" s="64">
        <f>IFERROR(Y456*I456/H456,"0")</f>
        <v>90.24</v>
      </c>
      <c r="BO456" s="64">
        <f>IFERROR(1/J456*(X456/H456),"0")</f>
        <v>0.14568764568764569</v>
      </c>
      <c r="BP456" s="64">
        <f>IFERROR(1/J456*(Y456/H456),"0")</f>
        <v>0.15384615384615385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15.15151515151515</v>
      </c>
      <c r="Y459" s="575">
        <f>IFERROR(Y456/H456,"0")+IFERROR(Y457/H457,"0")+IFERROR(Y458/H458,"0")</f>
        <v>16</v>
      </c>
      <c r="Z459" s="575">
        <f>IFERROR(IF(Z456="",0,Z456),"0")+IFERROR(IF(Z457="",0,Z457),"0")+IFERROR(IF(Z458="",0,Z458),"0")</f>
        <v>0.19136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80</v>
      </c>
      <c r="Y460" s="575">
        <f>IFERROR(SUM(Y456:Y458),"0")</f>
        <v>84.48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20</v>
      </c>
      <c r="Y462" s="574">
        <f t="shared" ref="Y462:Y468" si="75">IFERROR(IF(X462="",0,CEILING((X462/$H462),1)*$H462),"")</f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21.363636363636363</v>
      </c>
      <c r="BN462" s="64">
        <f t="shared" ref="BN462:BN468" si="77">IFERROR(Y462*I462/H462,"0")</f>
        <v>22.56</v>
      </c>
      <c r="BO462" s="64">
        <f t="shared" ref="BO462:BO468" si="78">IFERROR(1/J462*(X462/H462),"0")</f>
        <v>3.6421911421911424E-2</v>
      </c>
      <c r="BP462" s="64">
        <f t="shared" ref="BP462:BP468" si="79">IFERROR(1/J462*(Y462/H462),"0")</f>
        <v>3.8461538461538464E-2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20</v>
      </c>
      <c r="Y463" s="574">
        <f t="shared" si="75"/>
        <v>21.12</v>
      </c>
      <c r="Z463" s="36">
        <f>IFERROR(IF(Y463=0,"",ROUNDUP(Y463/H463,0)*0.01196),"")</f>
        <v>4.7840000000000001E-2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21.363636363636363</v>
      </c>
      <c r="BN463" s="64">
        <f t="shared" si="77"/>
        <v>22.56</v>
      </c>
      <c r="BO463" s="64">
        <f t="shared" si="78"/>
        <v>3.6421911421911424E-2</v>
      </c>
      <c r="BP463" s="64">
        <f t="shared" si="79"/>
        <v>3.8461538461538464E-2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40</v>
      </c>
      <c r="Y464" s="574">
        <f t="shared" si="75"/>
        <v>42.24</v>
      </c>
      <c r="Z464" s="36">
        <f>IFERROR(IF(Y464=0,"",ROUNDUP(Y464/H464,0)*0.01196),"")</f>
        <v>9.5680000000000001E-2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42.727272727272727</v>
      </c>
      <c r="BN464" s="64">
        <f t="shared" si="77"/>
        <v>45.12</v>
      </c>
      <c r="BO464" s="64">
        <f t="shared" si="78"/>
        <v>7.2843822843822847E-2</v>
      </c>
      <c r="BP464" s="64">
        <f t="shared" si="79"/>
        <v>7.6923076923076927E-2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15.15151515151515</v>
      </c>
      <c r="Y469" s="575">
        <f>IFERROR(Y462/H462,"0")+IFERROR(Y463/H463,"0")+IFERROR(Y464/H464,"0")+IFERROR(Y465/H465,"0")+IFERROR(Y466/H466,"0")+IFERROR(Y467/H467,"0")+IFERROR(Y468/H468,"0")</f>
        <v>16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0.19136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80</v>
      </c>
      <c r="Y470" s="575">
        <f>IFERROR(SUM(Y462:Y468),"0")</f>
        <v>84.48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20</v>
      </c>
      <c r="Y482" s="574">
        <f>IFERROR(IF(X482="",0,CEILING((X482/$H482),1)*$H482),"")</f>
        <v>24</v>
      </c>
      <c r="Z482" s="36">
        <f>IFERROR(IF(Y482=0,"",ROUNDUP(Y482/H482,0)*0.01898),"")</f>
        <v>3.7960000000000001E-2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20.725000000000001</v>
      </c>
      <c r="BN482" s="64">
        <f>IFERROR(Y482*I482/H482,"0")</f>
        <v>24.87</v>
      </c>
      <c r="BO482" s="64">
        <f>IFERROR(1/J482*(X482/H482),"0")</f>
        <v>2.6041666666666668E-2</v>
      </c>
      <c r="BP482" s="64">
        <f>IFERROR(1/J482*(Y482/H482),"0")</f>
        <v>3.125E-2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1.6666666666666667</v>
      </c>
      <c r="Y484" s="575">
        <f>IFERROR(Y480/H480,"0")+IFERROR(Y481/H481,"0")+IFERROR(Y482/H482,"0")+IFERROR(Y483/H483,"0")</f>
        <v>2</v>
      </c>
      <c r="Z484" s="575">
        <f>IFERROR(IF(Z480="",0,Z480),"0")+IFERROR(IF(Z481="",0,Z481),"0")+IFERROR(IF(Z482="",0,Z482),"0")+IFERROR(IF(Z483="",0,Z483),"0")</f>
        <v>3.7960000000000001E-2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20</v>
      </c>
      <c r="Y485" s="575">
        <f>IFERROR(SUM(Y480:Y483),"0")</f>
        <v>24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137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137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2128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2236.2000000000003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2223.1649346949343</v>
      </c>
      <c r="Y514" s="575">
        <f>IFERROR(SUM(BN22:BN510),"0")</f>
        <v>2336.3399999999997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2323.1649346949343</v>
      </c>
      <c r="Y516" s="575">
        <f>GrossWeightTotalR+PalletQtyTotalR*25</f>
        <v>2436.3399999999997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240.63505013505014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254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3.9960700000000005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21.6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86.4</v>
      </c>
      <c r="E523" s="46">
        <f>IFERROR(Y89*1,"0")+IFERROR(Y90*1,"0")+IFERROR(Y91*1,"0")+IFERROR(Y95*1,"0")+IFERROR(Y96*1,"0")+IFERROR(Y97*1,"0")+IFERROR(Y98*1,"0")+IFERROR(Y99*1,"0")+IFERROR(Y100*1,"0")</f>
        <v>124.2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42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108.00000000000001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108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39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945</v>
      </c>
      <c r="U523" s="46">
        <f>IFERROR(Y373*1,"0")+IFERROR(Y374*1,"0")+IFERROR(Y375*1,"0")+IFERROR(Y376*1,"0")+IFERROR(Y380*1,"0")+IFERROR(Y384*1,"0")+IFERROR(Y385*1,"0")+IFERROR(Y389*1,"0")</f>
        <v>93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70.2</v>
      </c>
      <c r="W523" s="46">
        <f>IFERROR(Y414*1,"0")+IFERROR(Y415*1,"0")+IFERROR(Y419*1,"0")+IFERROR(Y420*1,"0")+IFERROR(Y421*1,"0")+IFERROR(Y422*1,"0")</f>
        <v>43.2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369.6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24</v>
      </c>
      <c r="AB523" s="46">
        <f>IFERROR(Y510*1,"0")</f>
        <v>0</v>
      </c>
      <c r="AC523" s="52"/>
      <c r="AF523" s="571"/>
    </row>
  </sheetData>
  <sheetProtection algorithmName="SHA-512" hashValue="lgnxEsNBFY/92YuyOGF6b6oJcCLlDxrsZcJuamaHO6bT0qHTJD+XY3OFTZpoImcFFVD1G2H+EF0xLudDmlKH8g==" saltValue="D3laZJ0+tFZK9nMrTebHz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67"/>
        <filter val="1,85"/>
        <filter val="10,00"/>
        <filter val="100,00"/>
        <filter val="12,04"/>
        <filter val="120,00"/>
        <filter val="15,15"/>
        <filter val="160,00"/>
        <filter val="18,52"/>
        <filter val="19,75"/>
        <filter val="190,00"/>
        <filter val="2 128,00"/>
        <filter val="2 223,16"/>
        <filter val="2 323,16"/>
        <filter val="20,00"/>
        <filter val="200,00"/>
        <filter val="240,64"/>
        <filter val="25,00"/>
        <filter val="3,33"/>
        <filter val="3,70"/>
        <filter val="30,00"/>
        <filter val="33,00"/>
        <filter val="35,98"/>
        <filter val="4"/>
        <filter val="4,23"/>
        <filter val="4,44"/>
        <filter val="40,00"/>
        <filter val="400,00"/>
        <filter val="53,33"/>
        <filter val="65,00"/>
        <filter val="7,41"/>
        <filter val="8,00"/>
        <filter val="80,00"/>
        <filter val="800,00"/>
        <filter val="9,26"/>
        <filter val="9,52"/>
        <filter val="9,88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3 X349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IlReJgY7xcuD/ENKkNsfvtYpgBN3XM68CUMMYalO7XX0h0umd1gYf2H5N8HxCqPlqfwRHtAnHqvjYLznd2Xbdg==" saltValue="jv7eVYWZwiA28p1hHeiU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