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0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заказа'!$B$320:$B$320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заказа'!$X$320:$X$320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заказа'!$Y$320:$Y$320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заказа'!$W$320:$W$320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3" i="2" l="1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X322" i="2"/>
  <c r="Y321" i="2"/>
  <c r="X321" i="2"/>
  <c r="BP320" i="2"/>
  <c r="BO320" i="2"/>
  <c r="BM320" i="2"/>
  <c r="Z320" i="2"/>
  <c r="Z321" i="2" s="1"/>
  <c r="Y320" i="2"/>
  <c r="Y322" i="2" s="1"/>
  <c r="X317" i="2"/>
  <c r="X316" i="2"/>
  <c r="BO315" i="2"/>
  <c r="BM315" i="2"/>
  <c r="Z315" i="2"/>
  <c r="Y315" i="2"/>
  <c r="BP315" i="2" s="1"/>
  <c r="BO314" i="2"/>
  <c r="BM314" i="2"/>
  <c r="Z314" i="2"/>
  <c r="Y314" i="2"/>
  <c r="BP314" i="2" s="1"/>
  <c r="BP313" i="2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BP310" i="2"/>
  <c r="BO310" i="2"/>
  <c r="BM310" i="2"/>
  <c r="Z310" i="2"/>
  <c r="Y310" i="2"/>
  <c r="BN310" i="2" s="1"/>
  <c r="BO309" i="2"/>
  <c r="BM309" i="2"/>
  <c r="Z309" i="2"/>
  <c r="Y309" i="2"/>
  <c r="BP309" i="2" s="1"/>
  <c r="BO308" i="2"/>
  <c r="BM308" i="2"/>
  <c r="Z308" i="2"/>
  <c r="Y308" i="2"/>
  <c r="BP308" i="2" s="1"/>
  <c r="BP307" i="2"/>
  <c r="BO307" i="2"/>
  <c r="BM307" i="2"/>
  <c r="Z307" i="2"/>
  <c r="Y307" i="2"/>
  <c r="BN307" i="2" s="1"/>
  <c r="P307" i="2"/>
  <c r="BO306" i="2"/>
  <c r="BM306" i="2"/>
  <c r="Z306" i="2"/>
  <c r="Y306" i="2"/>
  <c r="BP306" i="2" s="1"/>
  <c r="BP305" i="2"/>
  <c r="BO305" i="2"/>
  <c r="BM305" i="2"/>
  <c r="Z305" i="2"/>
  <c r="Y305" i="2"/>
  <c r="BN305" i="2" s="1"/>
  <c r="P305" i="2"/>
  <c r="BP304" i="2"/>
  <c r="BO304" i="2"/>
  <c r="BN304" i="2"/>
  <c r="BM304" i="2"/>
  <c r="Z304" i="2"/>
  <c r="Y304" i="2"/>
  <c r="BO303" i="2"/>
  <c r="BM303" i="2"/>
  <c r="Z303" i="2"/>
  <c r="Y303" i="2"/>
  <c r="BP303" i="2" s="1"/>
  <c r="P303" i="2"/>
  <c r="BP302" i="2"/>
  <c r="BO302" i="2"/>
  <c r="BN302" i="2"/>
  <c r="BM302" i="2"/>
  <c r="Z302" i="2"/>
  <c r="Y302" i="2"/>
  <c r="BO301" i="2"/>
  <c r="BN301" i="2"/>
  <c r="BM301" i="2"/>
  <c r="Z301" i="2"/>
  <c r="Y301" i="2"/>
  <c r="BP301" i="2" s="1"/>
  <c r="BP300" i="2"/>
  <c r="BO300" i="2"/>
  <c r="BN300" i="2"/>
  <c r="BM300" i="2"/>
  <c r="Z300" i="2"/>
  <c r="Y300" i="2"/>
  <c r="P300" i="2"/>
  <c r="BP299" i="2"/>
  <c r="BO299" i="2"/>
  <c r="BN299" i="2"/>
  <c r="BM299" i="2"/>
  <c r="Z299" i="2"/>
  <c r="Y299" i="2"/>
  <c r="BO298" i="2"/>
  <c r="BN298" i="2"/>
  <c r="BM298" i="2"/>
  <c r="Z298" i="2"/>
  <c r="Z316" i="2" s="1"/>
  <c r="Y298" i="2"/>
  <c r="Y317" i="2" s="1"/>
  <c r="X296" i="2"/>
  <c r="Z295" i="2"/>
  <c r="X295" i="2"/>
  <c r="BP294" i="2"/>
  <c r="BO294" i="2"/>
  <c r="BN294" i="2"/>
  <c r="BM294" i="2"/>
  <c r="Z294" i="2"/>
  <c r="Y294" i="2"/>
  <c r="P294" i="2"/>
  <c r="BO293" i="2"/>
  <c r="BN293" i="2"/>
  <c r="BM293" i="2"/>
  <c r="Z293" i="2"/>
  <c r="Y293" i="2"/>
  <c r="BP293" i="2" s="1"/>
  <c r="P293" i="2"/>
  <c r="BO292" i="2"/>
  <c r="BM292" i="2"/>
  <c r="Z292" i="2"/>
  <c r="Y292" i="2"/>
  <c r="Y295" i="2" s="1"/>
  <c r="Y290" i="2"/>
  <c r="X290" i="2"/>
  <c r="Z289" i="2"/>
  <c r="X289" i="2"/>
  <c r="BO288" i="2"/>
  <c r="BN288" i="2"/>
  <c r="BM288" i="2"/>
  <c r="Z288" i="2"/>
  <c r="Y288" i="2"/>
  <c r="BP288" i="2" s="1"/>
  <c r="BP287" i="2"/>
  <c r="BO287" i="2"/>
  <c r="BN287" i="2"/>
  <c r="BM287" i="2"/>
  <c r="Z287" i="2"/>
  <c r="Y287" i="2"/>
  <c r="Y289" i="2" s="1"/>
  <c r="P287" i="2"/>
  <c r="Y285" i="2"/>
  <c r="X285" i="2"/>
  <c r="Z284" i="2"/>
  <c r="X284" i="2"/>
  <c r="BO283" i="2"/>
  <c r="BN283" i="2"/>
  <c r="BM283" i="2"/>
  <c r="Z283" i="2"/>
  <c r="Y283" i="2"/>
  <c r="Y284" i="2" s="1"/>
  <c r="P283" i="2"/>
  <c r="Y281" i="2"/>
  <c r="X281" i="2"/>
  <c r="Z280" i="2"/>
  <c r="X280" i="2"/>
  <c r="BP279" i="2"/>
  <c r="BO279" i="2"/>
  <c r="BN279" i="2"/>
  <c r="BM279" i="2"/>
  <c r="Z279" i="2"/>
  <c r="Y279" i="2"/>
  <c r="BO278" i="2"/>
  <c r="BN278" i="2"/>
  <c r="BM278" i="2"/>
  <c r="Z278" i="2"/>
  <c r="Y278" i="2"/>
  <c r="BP278" i="2" s="1"/>
  <c r="BP277" i="2"/>
  <c r="BO277" i="2"/>
  <c r="BN277" i="2"/>
  <c r="BM277" i="2"/>
  <c r="Z277" i="2"/>
  <c r="Y277" i="2"/>
  <c r="Y280" i="2" s="1"/>
  <c r="Y273" i="2"/>
  <c r="X273" i="2"/>
  <c r="Z272" i="2"/>
  <c r="Y272" i="2"/>
  <c r="X272" i="2"/>
  <c r="BO271" i="2"/>
  <c r="BN271" i="2"/>
  <c r="BM271" i="2"/>
  <c r="Z271" i="2"/>
  <c r="Y271" i="2"/>
  <c r="BP271" i="2" s="1"/>
  <c r="P271" i="2"/>
  <c r="Y269" i="2"/>
  <c r="X269" i="2"/>
  <c r="Z268" i="2"/>
  <c r="Y268" i="2"/>
  <c r="X268" i="2"/>
  <c r="BP267" i="2"/>
  <c r="BO267" i="2"/>
  <c r="BN267" i="2"/>
  <c r="BM267" i="2"/>
  <c r="Z267" i="2"/>
  <c r="Y267" i="2"/>
  <c r="P267" i="2"/>
  <c r="Y263" i="2"/>
  <c r="X263" i="2"/>
  <c r="X262" i="2"/>
  <c r="BP261" i="2"/>
  <c r="BO261" i="2"/>
  <c r="BN261" i="2"/>
  <c r="BM261" i="2"/>
  <c r="Z261" i="2"/>
  <c r="Z262" i="2" s="1"/>
  <c r="Y261" i="2"/>
  <c r="Y262" i="2" s="1"/>
  <c r="P261" i="2"/>
  <c r="BP260" i="2"/>
  <c r="BO260" i="2"/>
  <c r="BN260" i="2"/>
  <c r="BM260" i="2"/>
  <c r="Z260" i="2"/>
  <c r="Y260" i="2"/>
  <c r="P260" i="2"/>
  <c r="X256" i="2"/>
  <c r="X255" i="2"/>
  <c r="BO254" i="2"/>
  <c r="BM254" i="2"/>
  <c r="Z254" i="2"/>
  <c r="Z255" i="2" s="1"/>
  <c r="Y254" i="2"/>
  <c r="BN254" i="2" s="1"/>
  <c r="P254" i="2"/>
  <c r="Y250" i="2"/>
  <c r="X250" i="2"/>
  <c r="X249" i="2"/>
  <c r="BO248" i="2"/>
  <c r="BN248" i="2"/>
  <c r="BM248" i="2"/>
  <c r="Z248" i="2"/>
  <c r="Y248" i="2"/>
  <c r="BP248" i="2" s="1"/>
  <c r="P248" i="2"/>
  <c r="BO247" i="2"/>
  <c r="BM247" i="2"/>
  <c r="Z247" i="2"/>
  <c r="Z249" i="2" s="1"/>
  <c r="Y247" i="2"/>
  <c r="Y249" i="2" s="1"/>
  <c r="P247" i="2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BP241" i="2" s="1"/>
  <c r="P241" i="2"/>
  <c r="BO240" i="2"/>
  <c r="BM240" i="2"/>
  <c r="Z240" i="2"/>
  <c r="Z243" i="2" s="1"/>
  <c r="Y240" i="2"/>
  <c r="Y244" i="2" s="1"/>
  <c r="P240" i="2"/>
  <c r="X238" i="2"/>
  <c r="Y237" i="2"/>
  <c r="X237" i="2"/>
  <c r="BP236" i="2"/>
  <c r="BO236" i="2"/>
  <c r="BN236" i="2"/>
  <c r="BM236" i="2"/>
  <c r="Z236" i="2"/>
  <c r="Z237" i="2" s="1"/>
  <c r="Y236" i="2"/>
  <c r="Y238" i="2" s="1"/>
  <c r="P236" i="2"/>
  <c r="X233" i="2"/>
  <c r="X232" i="2"/>
  <c r="BO231" i="2"/>
  <c r="BM231" i="2"/>
  <c r="Z231" i="2"/>
  <c r="Z232" i="2" s="1"/>
  <c r="Y231" i="2"/>
  <c r="Y233" i="2" s="1"/>
  <c r="Y228" i="2"/>
  <c r="X228" i="2"/>
  <c r="Z227" i="2"/>
  <c r="Y227" i="2"/>
  <c r="X227" i="2"/>
  <c r="X327" i="2" s="1"/>
  <c r="BP226" i="2"/>
  <c r="BO226" i="2"/>
  <c r="BM226" i="2"/>
  <c r="Z226" i="2"/>
  <c r="Y226" i="2"/>
  <c r="BN226" i="2" s="1"/>
  <c r="P226" i="2"/>
  <c r="BO225" i="2"/>
  <c r="BM225" i="2"/>
  <c r="Z225" i="2"/>
  <c r="Y225" i="2"/>
  <c r="BP225" i="2" s="1"/>
  <c r="P225" i="2"/>
  <c r="BO224" i="2"/>
  <c r="BN224" i="2"/>
  <c r="BM224" i="2"/>
  <c r="Z224" i="2"/>
  <c r="Y224" i="2"/>
  <c r="BP224" i="2" s="1"/>
  <c r="P224" i="2"/>
  <c r="BO223" i="2"/>
  <c r="BN223" i="2"/>
  <c r="BM223" i="2"/>
  <c r="Z223" i="2"/>
  <c r="Y223" i="2"/>
  <c r="BP223" i="2" s="1"/>
  <c r="P223" i="2"/>
  <c r="X220" i="2"/>
  <c r="X219" i="2"/>
  <c r="BP218" i="2"/>
  <c r="BO218" i="2"/>
  <c r="BN218" i="2"/>
  <c r="BM218" i="2"/>
  <c r="Z218" i="2"/>
  <c r="Y218" i="2"/>
  <c r="P218" i="2"/>
  <c r="BO217" i="2"/>
  <c r="BN217" i="2"/>
  <c r="BM217" i="2"/>
  <c r="Z217" i="2"/>
  <c r="Y217" i="2"/>
  <c r="BP217" i="2" s="1"/>
  <c r="P217" i="2"/>
  <c r="BO216" i="2"/>
  <c r="BM216" i="2"/>
  <c r="Z216" i="2"/>
  <c r="Z219" i="2" s="1"/>
  <c r="Y216" i="2"/>
  <c r="BN216" i="2" s="1"/>
  <c r="P216" i="2"/>
  <c r="BP215" i="2"/>
  <c r="BO215" i="2"/>
  <c r="BM215" i="2"/>
  <c r="Z215" i="2"/>
  <c r="Y215" i="2"/>
  <c r="BN215" i="2" s="1"/>
  <c r="P215" i="2"/>
  <c r="BO214" i="2"/>
  <c r="BM214" i="2"/>
  <c r="Z214" i="2"/>
  <c r="Y214" i="2"/>
  <c r="BP214" i="2" s="1"/>
  <c r="P214" i="2"/>
  <c r="BO213" i="2"/>
  <c r="BN213" i="2"/>
  <c r="BM213" i="2"/>
  <c r="Z213" i="2"/>
  <c r="Y213" i="2"/>
  <c r="BP213" i="2" s="1"/>
  <c r="P213" i="2"/>
  <c r="X210" i="2"/>
  <c r="X209" i="2"/>
  <c r="BO208" i="2"/>
  <c r="BM208" i="2"/>
  <c r="Z208" i="2"/>
  <c r="Y208" i="2"/>
  <c r="Y209" i="2" s="1"/>
  <c r="P208" i="2"/>
  <c r="BP207" i="2"/>
  <c r="BO207" i="2"/>
  <c r="BN207" i="2"/>
  <c r="BM207" i="2"/>
  <c r="Z207" i="2"/>
  <c r="Z209" i="2" s="1"/>
  <c r="Y207" i="2"/>
  <c r="P207" i="2"/>
  <c r="BO206" i="2"/>
  <c r="BN206" i="2"/>
  <c r="BM206" i="2"/>
  <c r="Z206" i="2"/>
  <c r="Y206" i="2"/>
  <c r="Y210" i="2" s="1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Z200" i="2"/>
  <c r="Y200" i="2"/>
  <c r="BP200" i="2" s="1"/>
  <c r="P200" i="2"/>
  <c r="BO199" i="2"/>
  <c r="BM199" i="2"/>
  <c r="Z199" i="2"/>
  <c r="Z202" i="2" s="1"/>
  <c r="Y199" i="2"/>
  <c r="BP199" i="2" s="1"/>
  <c r="P199" i="2"/>
  <c r="BO198" i="2"/>
  <c r="BM198" i="2"/>
  <c r="Z198" i="2"/>
  <c r="Y198" i="2"/>
  <c r="BP198" i="2" s="1"/>
  <c r="P198" i="2"/>
  <c r="X196" i="2"/>
  <c r="Y195" i="2"/>
  <c r="X195" i="2"/>
  <c r="BP194" i="2"/>
  <c r="BO194" i="2"/>
  <c r="BN194" i="2"/>
  <c r="BM194" i="2"/>
  <c r="Z194" i="2"/>
  <c r="Z195" i="2" s="1"/>
  <c r="Y194" i="2"/>
  <c r="Y196" i="2" s="1"/>
  <c r="X190" i="2"/>
  <c r="X189" i="2"/>
  <c r="BP188" i="2"/>
  <c r="BO188" i="2"/>
  <c r="BM188" i="2"/>
  <c r="Z188" i="2"/>
  <c r="Z189" i="2" s="1"/>
  <c r="Y188" i="2"/>
  <c r="Y190" i="2" s="1"/>
  <c r="Y186" i="2"/>
  <c r="X186" i="2"/>
  <c r="Y185" i="2"/>
  <c r="X185" i="2"/>
  <c r="BP184" i="2"/>
  <c r="BO184" i="2"/>
  <c r="BN184" i="2"/>
  <c r="BM184" i="2"/>
  <c r="Z184" i="2"/>
  <c r="Y184" i="2"/>
  <c r="P184" i="2"/>
  <c r="BP183" i="2"/>
  <c r="BO183" i="2"/>
  <c r="BM183" i="2"/>
  <c r="Z183" i="2"/>
  <c r="Y183" i="2"/>
  <c r="BN183" i="2" s="1"/>
  <c r="P183" i="2"/>
  <c r="BP182" i="2"/>
  <c r="BO182" i="2"/>
  <c r="BN182" i="2"/>
  <c r="BM182" i="2"/>
  <c r="Z182" i="2"/>
  <c r="Z185" i="2" s="1"/>
  <c r="Y182" i="2"/>
  <c r="P182" i="2"/>
  <c r="X178" i="2"/>
  <c r="X177" i="2"/>
  <c r="BO176" i="2"/>
  <c r="BM176" i="2"/>
  <c r="Z176" i="2"/>
  <c r="Y176" i="2"/>
  <c r="BP176" i="2" s="1"/>
  <c r="P176" i="2"/>
  <c r="BO175" i="2"/>
  <c r="BN175" i="2"/>
  <c r="BM175" i="2"/>
  <c r="Z175" i="2"/>
  <c r="Z177" i="2" s="1"/>
  <c r="Y175" i="2"/>
  <c r="Y178" i="2" s="1"/>
  <c r="P175" i="2"/>
  <c r="X173" i="2"/>
  <c r="X172" i="2"/>
  <c r="BO171" i="2"/>
  <c r="BM171" i="2"/>
  <c r="Z171" i="2"/>
  <c r="Y171" i="2"/>
  <c r="BP171" i="2" s="1"/>
  <c r="P171" i="2"/>
  <c r="BP170" i="2"/>
  <c r="BO170" i="2"/>
  <c r="BN170" i="2"/>
  <c r="BM170" i="2"/>
  <c r="Z170" i="2"/>
  <c r="Z172" i="2" s="1"/>
  <c r="Y170" i="2"/>
  <c r="P170" i="2"/>
  <c r="BO169" i="2"/>
  <c r="BN169" i="2"/>
  <c r="BM169" i="2"/>
  <c r="Z169" i="2"/>
  <c r="Y169" i="2"/>
  <c r="BP169" i="2" s="1"/>
  <c r="BO168" i="2"/>
  <c r="BM168" i="2"/>
  <c r="Z168" i="2"/>
  <c r="Y168" i="2"/>
  <c r="Y173" i="2" s="1"/>
  <c r="Y165" i="2"/>
  <c r="X165" i="2"/>
  <c r="Z164" i="2"/>
  <c r="Y164" i="2"/>
  <c r="X164" i="2"/>
  <c r="BO163" i="2"/>
  <c r="BN163" i="2"/>
  <c r="BM163" i="2"/>
  <c r="Z163" i="2"/>
  <c r="Y163" i="2"/>
  <c r="BP163" i="2" s="1"/>
  <c r="X159" i="2"/>
  <c r="Z158" i="2"/>
  <c r="Y158" i="2"/>
  <c r="X158" i="2"/>
  <c r="BO157" i="2"/>
  <c r="BN157" i="2"/>
  <c r="BM157" i="2"/>
  <c r="Z157" i="2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Y149" i="2"/>
  <c r="X149" i="2"/>
  <c r="Z148" i="2"/>
  <c r="Y148" i="2"/>
  <c r="X148" i="2"/>
  <c r="BP147" i="2"/>
  <c r="BO147" i="2"/>
  <c r="BN147" i="2"/>
  <c r="BM147" i="2"/>
  <c r="Z147" i="2"/>
  <c r="Y147" i="2"/>
  <c r="P147" i="2"/>
  <c r="X144" i="2"/>
  <c r="Z143" i="2"/>
  <c r="Y143" i="2"/>
  <c r="X143" i="2"/>
  <c r="BO142" i="2"/>
  <c r="BN142" i="2"/>
  <c r="BM142" i="2"/>
  <c r="Z142" i="2"/>
  <c r="Y142" i="2"/>
  <c r="Y144" i="2" s="1"/>
  <c r="P142" i="2"/>
  <c r="X139" i="2"/>
  <c r="X138" i="2"/>
  <c r="BO137" i="2"/>
  <c r="BM137" i="2"/>
  <c r="Z137" i="2"/>
  <c r="Y137" i="2"/>
  <c r="Y138" i="2" s="1"/>
  <c r="BO136" i="2"/>
  <c r="BN136" i="2"/>
  <c r="BM136" i="2"/>
  <c r="Z136" i="2"/>
  <c r="Z138" i="2" s="1"/>
  <c r="Y136" i="2"/>
  <c r="Y139" i="2" s="1"/>
  <c r="X133" i="2"/>
  <c r="X132" i="2"/>
  <c r="BO131" i="2"/>
  <c r="BM131" i="2"/>
  <c r="Z131" i="2"/>
  <c r="Y131" i="2"/>
  <c r="BP131" i="2" s="1"/>
  <c r="P131" i="2"/>
  <c r="BO130" i="2"/>
  <c r="BN130" i="2"/>
  <c r="BM130" i="2"/>
  <c r="Z130" i="2"/>
  <c r="Z132" i="2" s="1"/>
  <c r="Y130" i="2"/>
  <c r="Y133" i="2" s="1"/>
  <c r="P130" i="2"/>
  <c r="X127" i="2"/>
  <c r="X126" i="2"/>
  <c r="BO125" i="2"/>
  <c r="BM125" i="2"/>
  <c r="Z125" i="2"/>
  <c r="Y125" i="2"/>
  <c r="Y126" i="2" s="1"/>
  <c r="P125" i="2"/>
  <c r="BP124" i="2"/>
  <c r="BO124" i="2"/>
  <c r="BN124" i="2"/>
  <c r="BM124" i="2"/>
  <c r="Z124" i="2"/>
  <c r="Z126" i="2" s="1"/>
  <c r="Y124" i="2"/>
  <c r="Y127" i="2" s="1"/>
  <c r="P124" i="2"/>
  <c r="Y121" i="2"/>
  <c r="X121" i="2"/>
  <c r="X120" i="2"/>
  <c r="BP119" i="2"/>
  <c r="BO119" i="2"/>
  <c r="BN119" i="2"/>
  <c r="BM119" i="2"/>
  <c r="Z119" i="2"/>
  <c r="Z120" i="2" s="1"/>
  <c r="Y119" i="2"/>
  <c r="Y120" i="2" s="1"/>
  <c r="P119" i="2"/>
  <c r="Y117" i="2"/>
  <c r="X117" i="2"/>
  <c r="X116" i="2"/>
  <c r="BO115" i="2"/>
  <c r="BN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P113" i="2"/>
  <c r="BO113" i="2"/>
  <c r="BN113" i="2"/>
  <c r="BM113" i="2"/>
  <c r="Z113" i="2"/>
  <c r="Y113" i="2"/>
  <c r="P113" i="2"/>
  <c r="BP112" i="2"/>
  <c r="BO112" i="2"/>
  <c r="BM112" i="2"/>
  <c r="Z112" i="2"/>
  <c r="Y112" i="2"/>
  <c r="BN112" i="2" s="1"/>
  <c r="P112" i="2"/>
  <c r="BP111" i="2"/>
  <c r="BO111" i="2"/>
  <c r="BN111" i="2"/>
  <c r="BM111" i="2"/>
  <c r="Z111" i="2"/>
  <c r="Y111" i="2"/>
  <c r="Y116" i="2" s="1"/>
  <c r="P111" i="2"/>
  <c r="BP110" i="2"/>
  <c r="BO110" i="2"/>
  <c r="BN110" i="2"/>
  <c r="BM110" i="2"/>
  <c r="Z110" i="2"/>
  <c r="Y110" i="2"/>
  <c r="P110" i="2"/>
  <c r="BP109" i="2"/>
  <c r="BO109" i="2"/>
  <c r="BN109" i="2"/>
  <c r="BM109" i="2"/>
  <c r="Z109" i="2"/>
  <c r="Z116" i="2" s="1"/>
  <c r="Y109" i="2"/>
  <c r="P109" i="2"/>
  <c r="Y106" i="2"/>
  <c r="X106" i="2"/>
  <c r="Z105" i="2"/>
  <c r="X105" i="2"/>
  <c r="BO104" i="2"/>
  <c r="BN104" i="2"/>
  <c r="BM104" i="2"/>
  <c r="Z104" i="2"/>
  <c r="Y104" i="2"/>
  <c r="BP104" i="2" s="1"/>
  <c r="P104" i="2"/>
  <c r="BO103" i="2"/>
  <c r="BM103" i="2"/>
  <c r="Z103" i="2"/>
  <c r="Y103" i="2"/>
  <c r="Y105" i="2" s="1"/>
  <c r="P103" i="2"/>
  <c r="Y100" i="2"/>
  <c r="X100" i="2"/>
  <c r="X99" i="2"/>
  <c r="BO98" i="2"/>
  <c r="BN98" i="2"/>
  <c r="BM98" i="2"/>
  <c r="Z98" i="2"/>
  <c r="Y98" i="2"/>
  <c r="BP98" i="2" s="1"/>
  <c r="P98" i="2"/>
  <c r="BO97" i="2"/>
  <c r="BM97" i="2"/>
  <c r="Z97" i="2"/>
  <c r="Y97" i="2"/>
  <c r="BN97" i="2" s="1"/>
  <c r="BP96" i="2"/>
  <c r="BO96" i="2"/>
  <c r="BN96" i="2"/>
  <c r="BM96" i="2"/>
  <c r="Z96" i="2"/>
  <c r="Y96" i="2"/>
  <c r="BO95" i="2"/>
  <c r="BM95" i="2"/>
  <c r="Z95" i="2"/>
  <c r="Y95" i="2"/>
  <c r="BP95" i="2" s="1"/>
  <c r="BO94" i="2"/>
  <c r="BM94" i="2"/>
  <c r="Z94" i="2"/>
  <c r="Z99" i="2" s="1"/>
  <c r="Y94" i="2"/>
  <c r="Y99" i="2" s="1"/>
  <c r="BP93" i="2"/>
  <c r="BO93" i="2"/>
  <c r="BN93" i="2"/>
  <c r="BM93" i="2"/>
  <c r="Z93" i="2"/>
  <c r="Y93" i="2"/>
  <c r="X90" i="2"/>
  <c r="X89" i="2"/>
  <c r="BO88" i="2"/>
  <c r="BM88" i="2"/>
  <c r="Z88" i="2"/>
  <c r="Y88" i="2"/>
  <c r="Y90" i="2" s="1"/>
  <c r="P88" i="2"/>
  <c r="BP87" i="2"/>
  <c r="BO87" i="2"/>
  <c r="BN87" i="2"/>
  <c r="BM87" i="2"/>
  <c r="Z87" i="2"/>
  <c r="Z89" i="2" s="1"/>
  <c r="Y87" i="2"/>
  <c r="P87" i="2"/>
  <c r="X84" i="2"/>
  <c r="X83" i="2"/>
  <c r="BO82" i="2"/>
  <c r="BM82" i="2"/>
  <c r="Z82" i="2"/>
  <c r="Z83" i="2" s="1"/>
  <c r="Y82" i="2"/>
  <c r="Y84" i="2" s="1"/>
  <c r="P82" i="2"/>
  <c r="X79" i="2"/>
  <c r="X78" i="2"/>
  <c r="BO77" i="2"/>
  <c r="BM77" i="2"/>
  <c r="Z77" i="2"/>
  <c r="Y77" i="2"/>
  <c r="BP77" i="2" s="1"/>
  <c r="P77" i="2"/>
  <c r="BO76" i="2"/>
  <c r="BM76" i="2"/>
  <c r="Z76" i="2"/>
  <c r="Z78" i="2" s="1"/>
  <c r="Y76" i="2"/>
  <c r="Y79" i="2" s="1"/>
  <c r="P76" i="2"/>
  <c r="X73" i="2"/>
  <c r="X72" i="2"/>
  <c r="BP71" i="2"/>
  <c r="BO71" i="2"/>
  <c r="BM71" i="2"/>
  <c r="Z71" i="2"/>
  <c r="Y71" i="2"/>
  <c r="Y73" i="2" s="1"/>
  <c r="P71" i="2"/>
  <c r="BP70" i="2"/>
  <c r="BO70" i="2"/>
  <c r="BN70" i="2"/>
  <c r="BM70" i="2"/>
  <c r="Z70" i="2"/>
  <c r="Y70" i="2"/>
  <c r="Y72" i="2" s="1"/>
  <c r="P70" i="2"/>
  <c r="BP69" i="2"/>
  <c r="BO69" i="2"/>
  <c r="BN69" i="2"/>
  <c r="BM69" i="2"/>
  <c r="Z69" i="2"/>
  <c r="Z72" i="2" s="1"/>
  <c r="Y69" i="2"/>
  <c r="P69" i="2"/>
  <c r="X67" i="2"/>
  <c r="Z66" i="2"/>
  <c r="Y66" i="2"/>
  <c r="X66" i="2"/>
  <c r="BO65" i="2"/>
  <c r="BN65" i="2"/>
  <c r="BM65" i="2"/>
  <c r="Z65" i="2"/>
  <c r="Y65" i="2"/>
  <c r="Y67" i="2" s="1"/>
  <c r="P65" i="2"/>
  <c r="BO64" i="2"/>
  <c r="BN64" i="2"/>
  <c r="BM64" i="2"/>
  <c r="Z64" i="2"/>
  <c r="Y64" i="2"/>
  <c r="BP64" i="2" s="1"/>
  <c r="P64" i="2"/>
  <c r="X62" i="2"/>
  <c r="Z61" i="2"/>
  <c r="Y61" i="2"/>
  <c r="X61" i="2"/>
  <c r="BP60" i="2"/>
  <c r="BO60" i="2"/>
  <c r="BN60" i="2"/>
  <c r="BM60" i="2"/>
  <c r="Z60" i="2"/>
  <c r="Y60" i="2"/>
  <c r="Y62" i="2" s="1"/>
  <c r="P60" i="2"/>
  <c r="Y58" i="2"/>
  <c r="X58" i="2"/>
  <c r="X57" i="2"/>
  <c r="BP56" i="2"/>
  <c r="BO56" i="2"/>
  <c r="BN56" i="2"/>
  <c r="BM56" i="2"/>
  <c r="Z56" i="2"/>
  <c r="Z57" i="2" s="1"/>
  <c r="Y56" i="2"/>
  <c r="Y57" i="2" s="1"/>
  <c r="P56" i="2"/>
  <c r="Y54" i="2"/>
  <c r="X54" i="2"/>
  <c r="Z53" i="2"/>
  <c r="Y53" i="2"/>
  <c r="X53" i="2"/>
  <c r="BP52" i="2"/>
  <c r="BO52" i="2"/>
  <c r="BN52" i="2"/>
  <c r="BM52" i="2"/>
  <c r="Z52" i="2"/>
  <c r="Y52" i="2"/>
  <c r="P52" i="2"/>
  <c r="X49" i="2"/>
  <c r="X48" i="2"/>
  <c r="BP47" i="2"/>
  <c r="BO47" i="2"/>
  <c r="BN47" i="2"/>
  <c r="BM47" i="2"/>
  <c r="Z47" i="2"/>
  <c r="Y47" i="2"/>
  <c r="P47" i="2"/>
  <c r="BO46" i="2"/>
  <c r="BN46" i="2"/>
  <c r="BM46" i="2"/>
  <c r="Z46" i="2"/>
  <c r="Y46" i="2"/>
  <c r="BP46" i="2" s="1"/>
  <c r="P46" i="2"/>
  <c r="BO45" i="2"/>
  <c r="BM45" i="2"/>
  <c r="Z45" i="2"/>
  <c r="Z48" i="2" s="1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N42" i="2"/>
  <c r="BM42" i="2"/>
  <c r="Z42" i="2"/>
  <c r="Y42" i="2"/>
  <c r="Y49" i="2" s="1"/>
  <c r="P42" i="2"/>
  <c r="BP41" i="2"/>
  <c r="BO41" i="2"/>
  <c r="BN41" i="2"/>
  <c r="BM41" i="2"/>
  <c r="Z41" i="2"/>
  <c r="Y41" i="2"/>
  <c r="P41" i="2"/>
  <c r="X38" i="2"/>
  <c r="X37" i="2"/>
  <c r="BP36" i="2"/>
  <c r="BO36" i="2"/>
  <c r="BN36" i="2"/>
  <c r="BM36" i="2"/>
  <c r="Z36" i="2"/>
  <c r="Y36" i="2"/>
  <c r="P36" i="2"/>
  <c r="BO35" i="2"/>
  <c r="BN35" i="2"/>
  <c r="BM35" i="2"/>
  <c r="Z35" i="2"/>
  <c r="Y35" i="2"/>
  <c r="BP35" i="2" s="1"/>
  <c r="P35" i="2"/>
  <c r="BO34" i="2"/>
  <c r="BM34" i="2"/>
  <c r="Z34" i="2"/>
  <c r="Z37" i="2" s="1"/>
  <c r="Y34" i="2"/>
  <c r="BN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Y31" i="2" s="1"/>
  <c r="P28" i="2"/>
  <c r="Y24" i="2"/>
  <c r="X24" i="2"/>
  <c r="X323" i="2" s="1"/>
  <c r="Z23" i="2"/>
  <c r="X23" i="2"/>
  <c r="BP22" i="2"/>
  <c r="BO22" i="2"/>
  <c r="X325" i="2" s="1"/>
  <c r="BM22" i="2"/>
  <c r="X324" i="2" s="1"/>
  <c r="Z22" i="2"/>
  <c r="Y22" i="2"/>
  <c r="Y23" i="2" s="1"/>
  <c r="P22" i="2"/>
  <c r="H10" i="2"/>
  <c r="A10" i="2"/>
  <c r="J9" i="2"/>
  <c r="H9" i="2"/>
  <c r="A9" i="2"/>
  <c r="F9" i="2" s="1"/>
  <c r="D7" i="2"/>
  <c r="Q6" i="2"/>
  <c r="P2" i="2"/>
  <c r="X326" i="2" l="1"/>
  <c r="Z328" i="2"/>
  <c r="BN320" i="2"/>
  <c r="F10" i="2"/>
  <c r="BN28" i="2"/>
  <c r="BP42" i="2"/>
  <c r="BP65" i="2"/>
  <c r="BN76" i="2"/>
  <c r="BP130" i="2"/>
  <c r="BP136" i="2"/>
  <c r="BP142" i="2"/>
  <c r="BP157" i="2"/>
  <c r="BP175" i="2"/>
  <c r="BN199" i="2"/>
  <c r="Y202" i="2"/>
  <c r="BN241" i="2"/>
  <c r="BN308" i="2"/>
  <c r="BN311" i="2"/>
  <c r="BN314" i="2"/>
  <c r="Y37" i="2"/>
  <c r="BN94" i="2"/>
  <c r="BN88" i="2"/>
  <c r="BN114" i="2"/>
  <c r="BP34" i="2"/>
  <c r="BP97" i="2"/>
  <c r="BP216" i="2"/>
  <c r="Y38" i="2"/>
  <c r="Y323" i="2" s="1"/>
  <c r="BN208" i="2"/>
  <c r="BP254" i="2"/>
  <c r="Y296" i="2"/>
  <c r="BN303" i="2"/>
  <c r="BN43" i="2"/>
  <c r="Y83" i="2"/>
  <c r="BN131" i="2"/>
  <c r="BN176" i="2"/>
  <c r="BN214" i="2"/>
  <c r="BN225" i="2"/>
  <c r="BN231" i="2"/>
  <c r="BN306" i="2"/>
  <c r="BN247" i="2"/>
  <c r="BN292" i="2"/>
  <c r="BP76" i="2"/>
  <c r="BN103" i="2"/>
  <c r="BP45" i="2"/>
  <c r="BP82" i="2"/>
  <c r="BP94" i="2"/>
  <c r="Y203" i="2"/>
  <c r="BP247" i="2"/>
  <c r="BP292" i="2"/>
  <c r="BP88" i="2"/>
  <c r="BP103" i="2"/>
  <c r="BN125" i="2"/>
  <c r="BN137" i="2"/>
  <c r="BN152" i="2"/>
  <c r="BP168" i="2"/>
  <c r="BN171" i="2"/>
  <c r="Y220" i="2"/>
  <c r="BN22" i="2"/>
  <c r="BN71" i="2"/>
  <c r="Y89" i="2"/>
  <c r="BP125" i="2"/>
  <c r="BP137" i="2"/>
  <c r="BP152" i="2"/>
  <c r="BN188" i="2"/>
  <c r="BP208" i="2"/>
  <c r="Y255" i="2"/>
  <c r="BN309" i="2"/>
  <c r="BN312" i="2"/>
  <c r="BN315" i="2"/>
  <c r="BN29" i="2"/>
  <c r="BN77" i="2"/>
  <c r="BN95" i="2"/>
  <c r="BN200" i="2"/>
  <c r="BP231" i="2"/>
  <c r="BN242" i="2"/>
  <c r="Y132" i="2"/>
  <c r="Y177" i="2"/>
  <c r="Y232" i="2"/>
  <c r="Y256" i="2"/>
  <c r="Y48" i="2"/>
  <c r="BN82" i="2"/>
  <c r="Y219" i="2"/>
  <c r="BP28" i="2"/>
  <c r="Y325" i="2" s="1"/>
  <c r="BN168" i="2"/>
  <c r="Y153" i="2"/>
  <c r="Y172" i="2"/>
  <c r="Y189" i="2"/>
  <c r="BP206" i="2"/>
  <c r="BP283" i="2"/>
  <c r="BP298" i="2"/>
  <c r="Y316" i="2"/>
  <c r="Y78" i="2"/>
  <c r="BN198" i="2"/>
  <c r="BN240" i="2"/>
  <c r="Y243" i="2"/>
  <c r="BP240" i="2"/>
  <c r="Y30" i="2"/>
  <c r="Y327" i="2" s="1"/>
  <c r="C336" i="2" l="1"/>
  <c r="B336" i="2"/>
  <c r="A336" i="2"/>
  <c r="Y324" i="2"/>
  <c r="Y326" i="2" s="1"/>
</calcChain>
</file>

<file path=xl/sharedStrings.xml><?xml version="1.0" encoding="utf-8"?>
<sst xmlns="http://schemas.openxmlformats.org/spreadsheetml/2006/main" count="2093" uniqueCount="502">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</sst>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23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6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45831</v>
      </c>
      <c r="R5" s="534"/>
      <c r="T5" s="535" t="s">
        <v>3</v>
      </c>
      <c r="U5" s="536"/>
      <c r="V5" s="537" t="s">
        <v>488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79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Понедельник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 t="s">
        <v>80</v>
      </c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0.41666666666666669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69</v>
      </c>
      <c r="L17" s="471" t="s">
        <v>67</v>
      </c>
      <c r="M17" s="471" t="s">
        <v>2</v>
      </c>
      <c r="N17" s="471" t="s">
        <v>66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68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8" t="s">
        <v>81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4">
        <v>4607111035752</v>
      </c>
      <c r="E22" s="34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6"/>
      <c r="R22" s="346"/>
      <c r="S22" s="346"/>
      <c r="T22" s="34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9"/>
      <c r="P23" s="335" t="s">
        <v>40</v>
      </c>
      <c r="Q23" s="336"/>
      <c r="R23" s="336"/>
      <c r="S23" s="336"/>
      <c r="T23" s="336"/>
      <c r="U23" s="336"/>
      <c r="V23" s="33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9"/>
      <c r="P24" s="335" t="s">
        <v>40</v>
      </c>
      <c r="Q24" s="336"/>
      <c r="R24" s="336"/>
      <c r="S24" s="336"/>
      <c r="T24" s="336"/>
      <c r="U24" s="336"/>
      <c r="V24" s="33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8" t="s">
        <v>45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4">
        <v>4607111036537</v>
      </c>
      <c r="E28" s="34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6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6"/>
      <c r="R28" s="346"/>
      <c r="S28" s="346"/>
      <c r="T28" s="34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44">
        <v>4607111036605</v>
      </c>
      <c r="E29" s="34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6"/>
      <c r="R29" s="346"/>
      <c r="S29" s="346"/>
      <c r="T29" s="34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38"/>
      <c r="B30" s="338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9"/>
      <c r="P30" s="335" t="s">
        <v>40</v>
      </c>
      <c r="Q30" s="336"/>
      <c r="R30" s="336"/>
      <c r="S30" s="336"/>
      <c r="T30" s="336"/>
      <c r="U30" s="336"/>
      <c r="V30" s="33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38"/>
      <c r="B31" s="338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9"/>
      <c r="P31" s="335" t="s">
        <v>40</v>
      </c>
      <c r="Q31" s="336"/>
      <c r="R31" s="336"/>
      <c r="S31" s="336"/>
      <c r="T31" s="336"/>
      <c r="U31" s="336"/>
      <c r="V31" s="33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99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44">
        <v>4620207490075</v>
      </c>
      <c r="E34" s="34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6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6"/>
      <c r="R34" s="346"/>
      <c r="S34" s="346"/>
      <c r="T34" s="34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44">
        <v>4620207490174</v>
      </c>
      <c r="E35" s="34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6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6"/>
      <c r="R35" s="346"/>
      <c r="S35" s="346"/>
      <c r="T35" s="34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44">
        <v>4620207490044</v>
      </c>
      <c r="E36" s="34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6"/>
      <c r="R36" s="346"/>
      <c r="S36" s="346"/>
      <c r="T36" s="34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  <c r="P37" s="335" t="s">
        <v>40</v>
      </c>
      <c r="Q37" s="336"/>
      <c r="R37" s="336"/>
      <c r="S37" s="336"/>
      <c r="T37" s="336"/>
      <c r="U37" s="336"/>
      <c r="V37" s="33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  <c r="P38" s="335" t="s">
        <v>40</v>
      </c>
      <c r="Q38" s="336"/>
      <c r="R38" s="336"/>
      <c r="S38" s="336"/>
      <c r="T38" s="336"/>
      <c r="U38" s="336"/>
      <c r="V38" s="33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109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44">
        <v>4607111038999</v>
      </c>
      <c r="E41" s="34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6"/>
      <c r="R41" s="346"/>
      <c r="S41" s="346"/>
      <c r="T41" s="34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44">
        <v>4607111037183</v>
      </c>
      <c r="E42" s="34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6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6"/>
      <c r="R42" s="346"/>
      <c r="S42" s="346"/>
      <c r="T42" s="34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344">
        <v>4607111039385</v>
      </c>
      <c r="E43" s="34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6"/>
      <c r="R43" s="346"/>
      <c r="S43" s="346"/>
      <c r="T43" s="34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344">
        <v>4607111038982</v>
      </c>
      <c r="E44" s="34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6"/>
      <c r="R44" s="346"/>
      <c r="S44" s="346"/>
      <c r="T44" s="34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344">
        <v>4607111039354</v>
      </c>
      <c r="E45" s="34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122</v>
      </c>
      <c r="M45" s="38" t="s">
        <v>86</v>
      </c>
      <c r="N45" s="38"/>
      <c r="O45" s="37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6"/>
      <c r="R45" s="346"/>
      <c r="S45" s="346"/>
      <c r="T45" s="34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123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344">
        <v>4607111036889</v>
      </c>
      <c r="E46" s="34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6"/>
      <c r="R46" s="346"/>
      <c r="S46" s="346"/>
      <c r="T46" s="34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344">
        <v>4607111039330</v>
      </c>
      <c r="E47" s="344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122</v>
      </c>
      <c r="M47" s="38" t="s">
        <v>86</v>
      </c>
      <c r="N47" s="38"/>
      <c r="O47" s="37">
        <v>180</v>
      </c>
      <c r="P47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6"/>
      <c r="R47" s="346"/>
      <c r="S47" s="346"/>
      <c r="T47" s="34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123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9"/>
      <c r="P48" s="335" t="s">
        <v>40</v>
      </c>
      <c r="Q48" s="336"/>
      <c r="R48" s="336"/>
      <c r="S48" s="336"/>
      <c r="T48" s="336"/>
      <c r="U48" s="336"/>
      <c r="V48" s="337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338"/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9"/>
      <c r="P49" s="335" t="s">
        <v>40</v>
      </c>
      <c r="Q49" s="336"/>
      <c r="R49" s="336"/>
      <c r="S49" s="336"/>
      <c r="T49" s="336"/>
      <c r="U49" s="336"/>
      <c r="V49" s="337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348" t="s">
        <v>128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65"/>
      <c r="AB50" s="65"/>
      <c r="AC50" s="82"/>
    </row>
    <row r="51" spans="1:68" ht="14.25" customHeight="1" x14ac:dyDescent="0.25">
      <c r="A51" s="349" t="s">
        <v>82</v>
      </c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49"/>
      <c r="W51" s="349"/>
      <c r="X51" s="349"/>
      <c r="Y51" s="349"/>
      <c r="Z51" s="349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344">
        <v>4620207490822</v>
      </c>
      <c r="E52" s="34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6"/>
      <c r="R52" s="346"/>
      <c r="S52" s="346"/>
      <c r="T52" s="34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9"/>
      <c r="P53" s="335" t="s">
        <v>40</v>
      </c>
      <c r="Q53" s="336"/>
      <c r="R53" s="336"/>
      <c r="S53" s="336"/>
      <c r="T53" s="336"/>
      <c r="U53" s="336"/>
      <c r="V53" s="337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338"/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9"/>
      <c r="P54" s="335" t="s">
        <v>40</v>
      </c>
      <c r="Q54" s="336"/>
      <c r="R54" s="336"/>
      <c r="S54" s="336"/>
      <c r="T54" s="336"/>
      <c r="U54" s="336"/>
      <c r="V54" s="337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349" t="s">
        <v>132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49"/>
      <c r="Z55" s="349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344">
        <v>4607111039743</v>
      </c>
      <c r="E56" s="34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5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6"/>
      <c r="R56" s="346"/>
      <c r="S56" s="346"/>
      <c r="T56" s="34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338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39"/>
      <c r="P57" s="335" t="s">
        <v>40</v>
      </c>
      <c r="Q57" s="336"/>
      <c r="R57" s="336"/>
      <c r="S57" s="336"/>
      <c r="T57" s="336"/>
      <c r="U57" s="336"/>
      <c r="V57" s="337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39"/>
      <c r="P58" s="335" t="s">
        <v>40</v>
      </c>
      <c r="Q58" s="336"/>
      <c r="R58" s="336"/>
      <c r="S58" s="336"/>
      <c r="T58" s="336"/>
      <c r="U58" s="336"/>
      <c r="V58" s="337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349" t="s">
        <v>91</v>
      </c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49"/>
      <c r="V59" s="349"/>
      <c r="W59" s="349"/>
      <c r="X59" s="349"/>
      <c r="Y59" s="349"/>
      <c r="Z59" s="349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344">
        <v>4607111039712</v>
      </c>
      <c r="E60" s="34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46"/>
      <c r="R60" s="346"/>
      <c r="S60" s="346"/>
      <c r="T60" s="34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9"/>
      <c r="P61" s="335" t="s">
        <v>40</v>
      </c>
      <c r="Q61" s="336"/>
      <c r="R61" s="336"/>
      <c r="S61" s="336"/>
      <c r="T61" s="336"/>
      <c r="U61" s="336"/>
      <c r="V61" s="337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9"/>
      <c r="P62" s="335" t="s">
        <v>40</v>
      </c>
      <c r="Q62" s="336"/>
      <c r="R62" s="336"/>
      <c r="S62" s="336"/>
      <c r="T62" s="336"/>
      <c r="U62" s="336"/>
      <c r="V62" s="337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349" t="s">
        <v>139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49"/>
      <c r="Z63" s="349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344">
        <v>4607111037008</v>
      </c>
      <c r="E64" s="34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5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6"/>
      <c r="R64" s="346"/>
      <c r="S64" s="346"/>
      <c r="T64" s="34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344">
        <v>4607111037398</v>
      </c>
      <c r="E65" s="34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6"/>
      <c r="R65" s="346"/>
      <c r="S65" s="346"/>
      <c r="T65" s="34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9"/>
      <c r="P66" s="335" t="s">
        <v>40</v>
      </c>
      <c r="Q66" s="336"/>
      <c r="R66" s="336"/>
      <c r="S66" s="336"/>
      <c r="T66" s="336"/>
      <c r="U66" s="336"/>
      <c r="V66" s="337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9"/>
      <c r="P67" s="335" t="s">
        <v>40</v>
      </c>
      <c r="Q67" s="336"/>
      <c r="R67" s="336"/>
      <c r="S67" s="336"/>
      <c r="T67" s="336"/>
      <c r="U67" s="336"/>
      <c r="V67" s="337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349" t="s">
        <v>145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344">
        <v>4607111039705</v>
      </c>
      <c r="E69" s="34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46"/>
      <c r="R69" s="346"/>
      <c r="S69" s="346"/>
      <c r="T69" s="34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344">
        <v>4607111039729</v>
      </c>
      <c r="E70" s="34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46"/>
      <c r="R70" s="346"/>
      <c r="S70" s="346"/>
      <c r="T70" s="34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344">
        <v>4620207490228</v>
      </c>
      <c r="E71" s="34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46"/>
      <c r="R71" s="346"/>
      <c r="S71" s="346"/>
      <c r="T71" s="34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9"/>
      <c r="P72" s="335" t="s">
        <v>40</v>
      </c>
      <c r="Q72" s="336"/>
      <c r="R72" s="336"/>
      <c r="S72" s="336"/>
      <c r="T72" s="336"/>
      <c r="U72" s="336"/>
      <c r="V72" s="337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9"/>
      <c r="P73" s="335" t="s">
        <v>40</v>
      </c>
      <c r="Q73" s="336"/>
      <c r="R73" s="336"/>
      <c r="S73" s="336"/>
      <c r="T73" s="336"/>
      <c r="U73" s="336"/>
      <c r="V73" s="337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348" t="s">
        <v>153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65"/>
      <c r="AB74" s="65"/>
      <c r="AC74" s="82"/>
    </row>
    <row r="75" spans="1:68" ht="14.25" customHeight="1" x14ac:dyDescent="0.25">
      <c r="A75" s="349" t="s">
        <v>82</v>
      </c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344">
        <v>4607111037411</v>
      </c>
      <c r="E76" s="34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122</v>
      </c>
      <c r="M76" s="38" t="s">
        <v>86</v>
      </c>
      <c r="N76" s="38"/>
      <c r="O76" s="37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6"/>
      <c r="R76" s="346"/>
      <c r="S76" s="346"/>
      <c r="T76" s="34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123</v>
      </c>
      <c r="AK76" s="87">
        <v>18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344">
        <v>4607111036728</v>
      </c>
      <c r="E77" s="34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122</v>
      </c>
      <c r="M77" s="38" t="s">
        <v>86</v>
      </c>
      <c r="N77" s="38"/>
      <c r="O77" s="37">
        <v>180</v>
      </c>
      <c r="P77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6"/>
      <c r="R77" s="346"/>
      <c r="S77" s="346"/>
      <c r="T77" s="34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123</v>
      </c>
      <c r="AK77" s="87">
        <v>12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9"/>
      <c r="P78" s="335" t="s">
        <v>40</v>
      </c>
      <c r="Q78" s="336"/>
      <c r="R78" s="336"/>
      <c r="S78" s="336"/>
      <c r="T78" s="336"/>
      <c r="U78" s="336"/>
      <c r="V78" s="337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9"/>
      <c r="P79" s="335" t="s">
        <v>40</v>
      </c>
      <c r="Q79" s="336"/>
      <c r="R79" s="336"/>
      <c r="S79" s="336"/>
      <c r="T79" s="336"/>
      <c r="U79" s="336"/>
      <c r="V79" s="337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348" t="s">
        <v>160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65"/>
      <c r="AB80" s="65"/>
      <c r="AC80" s="82"/>
    </row>
    <row r="81" spans="1:68" ht="14.25" customHeight="1" x14ac:dyDescent="0.25">
      <c r="A81" s="349" t="s">
        <v>145</v>
      </c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344">
        <v>4607111033659</v>
      </c>
      <c r="E82" s="34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46"/>
      <c r="R82" s="346"/>
      <c r="S82" s="346"/>
      <c r="T82" s="34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9"/>
      <c r="P83" s="335" t="s">
        <v>40</v>
      </c>
      <c r="Q83" s="336"/>
      <c r="R83" s="336"/>
      <c r="S83" s="336"/>
      <c r="T83" s="336"/>
      <c r="U83" s="336"/>
      <c r="V83" s="337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9"/>
      <c r="P84" s="335" t="s">
        <v>40</v>
      </c>
      <c r="Q84" s="336"/>
      <c r="R84" s="336"/>
      <c r="S84" s="336"/>
      <c r="T84" s="336"/>
      <c r="U84" s="336"/>
      <c r="V84" s="337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48" t="s">
        <v>164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65"/>
      <c r="AB85" s="65"/>
      <c r="AC85" s="82"/>
    </row>
    <row r="86" spans="1:68" ht="14.25" customHeight="1" x14ac:dyDescent="0.25">
      <c r="A86" s="349" t="s">
        <v>165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344">
        <v>4607111034120</v>
      </c>
      <c r="E87" s="344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4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46"/>
      <c r="R87" s="346"/>
      <c r="S87" s="346"/>
      <c r="T87" s="34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344">
        <v>4607111034137</v>
      </c>
      <c r="E88" s="34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46"/>
      <c r="R88" s="346"/>
      <c r="S88" s="346"/>
      <c r="T88" s="34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9"/>
      <c r="P89" s="335" t="s">
        <v>40</v>
      </c>
      <c r="Q89" s="336"/>
      <c r="R89" s="336"/>
      <c r="S89" s="336"/>
      <c r="T89" s="336"/>
      <c r="U89" s="336"/>
      <c r="V89" s="337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8"/>
      <c r="N90" s="338"/>
      <c r="O90" s="339"/>
      <c r="P90" s="335" t="s">
        <v>40</v>
      </c>
      <c r="Q90" s="336"/>
      <c r="R90" s="336"/>
      <c r="S90" s="336"/>
      <c r="T90" s="336"/>
      <c r="U90" s="336"/>
      <c r="V90" s="337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48" t="s">
        <v>172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65"/>
      <c r="AB91" s="65"/>
      <c r="AC91" s="82"/>
    </row>
    <row r="92" spans="1:68" ht="14.25" customHeight="1" x14ac:dyDescent="0.25">
      <c r="A92" s="349" t="s">
        <v>145</v>
      </c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344">
        <v>4620207491027</v>
      </c>
      <c r="E93" s="344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40" t="s">
        <v>175</v>
      </c>
      <c r="Q93" s="346"/>
      <c r="R93" s="346"/>
      <c r="S93" s="346"/>
      <c r="T93" s="347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344">
        <v>4620207491003</v>
      </c>
      <c r="E94" s="34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1" t="s">
        <v>178</v>
      </c>
      <c r="Q94" s="346"/>
      <c r="R94" s="346"/>
      <c r="S94" s="346"/>
      <c r="T94" s="34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344">
        <v>4620207491034</v>
      </c>
      <c r="E95" s="34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2" t="s">
        <v>181</v>
      </c>
      <c r="Q95" s="346"/>
      <c r="R95" s="346"/>
      <c r="S95" s="346"/>
      <c r="T95" s="34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344">
        <v>4620207491010</v>
      </c>
      <c r="E96" s="34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3" t="s">
        <v>185</v>
      </c>
      <c r="Q96" s="346"/>
      <c r="R96" s="346"/>
      <c r="S96" s="346"/>
      <c r="T96" s="34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344">
        <v>4607111035028</v>
      </c>
      <c r="E97" s="344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4" t="s">
        <v>188</v>
      </c>
      <c r="Q97" s="346"/>
      <c r="R97" s="346"/>
      <c r="S97" s="346"/>
      <c r="T97" s="34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344">
        <v>4607111036407</v>
      </c>
      <c r="E98" s="344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192</v>
      </c>
      <c r="M98" s="38" t="s">
        <v>86</v>
      </c>
      <c r="N98" s="38"/>
      <c r="O98" s="37">
        <v>180</v>
      </c>
      <c r="P98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6"/>
      <c r="R98" s="346"/>
      <c r="S98" s="346"/>
      <c r="T98" s="34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193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338"/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9"/>
      <c r="P99" s="335" t="s">
        <v>40</v>
      </c>
      <c r="Q99" s="336"/>
      <c r="R99" s="336"/>
      <c r="S99" s="336"/>
      <c r="T99" s="336"/>
      <c r="U99" s="336"/>
      <c r="V99" s="337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38"/>
      <c r="B100" s="338"/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39"/>
      <c r="P100" s="335" t="s">
        <v>40</v>
      </c>
      <c r="Q100" s="336"/>
      <c r="R100" s="336"/>
      <c r="S100" s="336"/>
      <c r="T100" s="336"/>
      <c r="U100" s="336"/>
      <c r="V100" s="337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48" t="s">
        <v>194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65"/>
      <c r="AB101" s="65"/>
      <c r="AC101" s="82"/>
    </row>
    <row r="102" spans="1:68" ht="14.25" customHeight="1" x14ac:dyDescent="0.25">
      <c r="A102" s="349" t="s">
        <v>139</v>
      </c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66"/>
      <c r="AB102" s="66"/>
      <c r="AC102" s="83"/>
    </row>
    <row r="103" spans="1:68" ht="27" customHeight="1" x14ac:dyDescent="0.25">
      <c r="A103" s="63" t="s">
        <v>195</v>
      </c>
      <c r="B103" s="63" t="s">
        <v>196</v>
      </c>
      <c r="C103" s="36">
        <v>4301136070</v>
      </c>
      <c r="D103" s="344">
        <v>4607025784012</v>
      </c>
      <c r="E103" s="344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122</v>
      </c>
      <c r="M103" s="38" t="s">
        <v>86</v>
      </c>
      <c r="N103" s="38"/>
      <c r="O103" s="37">
        <v>180</v>
      </c>
      <c r="P103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46"/>
      <c r="R103" s="346"/>
      <c r="S103" s="346"/>
      <c r="T103" s="34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197</v>
      </c>
      <c r="AG103" s="81"/>
      <c r="AJ103" s="87" t="s">
        <v>123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4301136079</v>
      </c>
      <c r="D104" s="344">
        <v>4607025784319</v>
      </c>
      <c r="E104" s="344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3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46"/>
      <c r="R104" s="346"/>
      <c r="S104" s="346"/>
      <c r="T104" s="34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9"/>
      <c r="P105" s="335" t="s">
        <v>40</v>
      </c>
      <c r="Q105" s="336"/>
      <c r="R105" s="336"/>
      <c r="S105" s="336"/>
      <c r="T105" s="336"/>
      <c r="U105" s="336"/>
      <c r="V105" s="337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338"/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9"/>
      <c r="P106" s="335" t="s">
        <v>40</v>
      </c>
      <c r="Q106" s="336"/>
      <c r="R106" s="336"/>
      <c r="S106" s="336"/>
      <c r="T106" s="336"/>
      <c r="U106" s="336"/>
      <c r="V106" s="337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48" t="s">
        <v>200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65"/>
      <c r="AB107" s="65"/>
      <c r="AC107" s="82"/>
    </row>
    <row r="108" spans="1:68" ht="14.25" customHeight="1" x14ac:dyDescent="0.25">
      <c r="A108" s="349" t="s">
        <v>82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66"/>
      <c r="AB108" s="66"/>
      <c r="AC108" s="83"/>
    </row>
    <row r="109" spans="1:68" ht="27" customHeight="1" x14ac:dyDescent="0.25">
      <c r="A109" s="63" t="s">
        <v>201</v>
      </c>
      <c r="B109" s="63" t="s">
        <v>202</v>
      </c>
      <c r="C109" s="36">
        <v>4301071074</v>
      </c>
      <c r="D109" s="344">
        <v>4620207491157</v>
      </c>
      <c r="E109" s="344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46"/>
      <c r="R109" s="346"/>
      <c r="S109" s="346"/>
      <c r="T109" s="34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203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4301071051</v>
      </c>
      <c r="D110" s="344">
        <v>4607111039262</v>
      </c>
      <c r="E110" s="344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6"/>
      <c r="R110" s="346"/>
      <c r="S110" s="346"/>
      <c r="T110" s="34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123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4301071038</v>
      </c>
      <c r="D111" s="344">
        <v>4607111039248</v>
      </c>
      <c r="E111" s="344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122</v>
      </c>
      <c r="M111" s="38" t="s">
        <v>86</v>
      </c>
      <c r="N111" s="38"/>
      <c r="O111" s="37">
        <v>180</v>
      </c>
      <c r="P111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6"/>
      <c r="R111" s="346"/>
      <c r="S111" s="346"/>
      <c r="T111" s="34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123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4301070976</v>
      </c>
      <c r="D112" s="344">
        <v>4607111034144</v>
      </c>
      <c r="E112" s="344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192</v>
      </c>
      <c r="M112" s="38" t="s">
        <v>86</v>
      </c>
      <c r="N112" s="38"/>
      <c r="O112" s="37">
        <v>180</v>
      </c>
      <c r="P112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6"/>
      <c r="R112" s="346"/>
      <c r="S112" s="346"/>
      <c r="T112" s="34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193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4301071049</v>
      </c>
      <c r="D113" s="344">
        <v>4607111039293</v>
      </c>
      <c r="E113" s="344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3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6"/>
      <c r="R113" s="346"/>
      <c r="S113" s="346"/>
      <c r="T113" s="34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123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4301071039</v>
      </c>
      <c r="D114" s="344">
        <v>4607111039279</v>
      </c>
      <c r="E114" s="344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122</v>
      </c>
      <c r="M114" s="38" t="s">
        <v>86</v>
      </c>
      <c r="N114" s="38"/>
      <c r="O114" s="37">
        <v>180</v>
      </c>
      <c r="P114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6"/>
      <c r="R114" s="346"/>
      <c r="S114" s="346"/>
      <c r="T114" s="34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123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214</v>
      </c>
      <c r="B115" s="63" t="s">
        <v>215</v>
      </c>
      <c r="C115" s="36">
        <v>4301070958</v>
      </c>
      <c r="D115" s="344">
        <v>4607111038098</v>
      </c>
      <c r="E115" s="344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2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6"/>
      <c r="R115" s="346"/>
      <c r="S115" s="346"/>
      <c r="T115" s="34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216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338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39"/>
      <c r="P116" s="335" t="s">
        <v>40</v>
      </c>
      <c r="Q116" s="336"/>
      <c r="R116" s="336"/>
      <c r="S116" s="336"/>
      <c r="T116" s="336"/>
      <c r="U116" s="336"/>
      <c r="V116" s="337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39"/>
      <c r="P117" s="335" t="s">
        <v>40</v>
      </c>
      <c r="Q117" s="336"/>
      <c r="R117" s="336"/>
      <c r="S117" s="336"/>
      <c r="T117" s="336"/>
      <c r="U117" s="336"/>
      <c r="V117" s="337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349" t="s">
        <v>145</v>
      </c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66"/>
      <c r="AB118" s="66"/>
      <c r="AC118" s="83"/>
    </row>
    <row r="119" spans="1:68" ht="27" customHeight="1" x14ac:dyDescent="0.25">
      <c r="A119" s="63" t="s">
        <v>217</v>
      </c>
      <c r="B119" s="63" t="s">
        <v>218</v>
      </c>
      <c r="C119" s="36">
        <v>4301135670</v>
      </c>
      <c r="D119" s="344">
        <v>4620207490983</v>
      </c>
      <c r="E119" s="34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46"/>
      <c r="R119" s="346"/>
      <c r="S119" s="346"/>
      <c r="T119" s="34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219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38"/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9"/>
      <c r="P120" s="335" t="s">
        <v>40</v>
      </c>
      <c r="Q120" s="336"/>
      <c r="R120" s="336"/>
      <c r="S120" s="336"/>
      <c r="T120" s="336"/>
      <c r="U120" s="336"/>
      <c r="V120" s="33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38"/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9"/>
      <c r="P121" s="335" t="s">
        <v>40</v>
      </c>
      <c r="Q121" s="336"/>
      <c r="R121" s="336"/>
      <c r="S121" s="336"/>
      <c r="T121" s="336"/>
      <c r="U121" s="336"/>
      <c r="V121" s="33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8" t="s">
        <v>220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5"/>
      <c r="AB122" s="65"/>
      <c r="AC122" s="82"/>
    </row>
    <row r="123" spans="1:68" ht="14.25" customHeight="1" x14ac:dyDescent="0.25">
      <c r="A123" s="349" t="s">
        <v>145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66"/>
      <c r="AB123" s="66"/>
      <c r="AC123" s="83"/>
    </row>
    <row r="124" spans="1:68" ht="27" customHeight="1" x14ac:dyDescent="0.25">
      <c r="A124" s="63" t="s">
        <v>221</v>
      </c>
      <c r="B124" s="63" t="s">
        <v>222</v>
      </c>
      <c r="C124" s="36">
        <v>4301135555</v>
      </c>
      <c r="D124" s="344">
        <v>4607111034014</v>
      </c>
      <c r="E124" s="34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192</v>
      </c>
      <c r="M124" s="38" t="s">
        <v>86</v>
      </c>
      <c r="N124" s="38"/>
      <c r="O124" s="37">
        <v>180</v>
      </c>
      <c r="P124" s="4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46"/>
      <c r="R124" s="346"/>
      <c r="S124" s="346"/>
      <c r="T124" s="34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223</v>
      </c>
      <c r="AG124" s="81"/>
      <c r="AJ124" s="87" t="s">
        <v>193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224</v>
      </c>
      <c r="B125" s="63" t="s">
        <v>225</v>
      </c>
      <c r="C125" s="36">
        <v>4301135532</v>
      </c>
      <c r="D125" s="344">
        <v>4607111033994</v>
      </c>
      <c r="E125" s="34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192</v>
      </c>
      <c r="M125" s="38" t="s">
        <v>86</v>
      </c>
      <c r="N125" s="38"/>
      <c r="O125" s="37">
        <v>180</v>
      </c>
      <c r="P125" s="42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46"/>
      <c r="R125" s="346"/>
      <c r="S125" s="346"/>
      <c r="T125" s="34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193</v>
      </c>
      <c r="AK125" s="87">
        <v>70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9"/>
      <c r="P126" s="335" t="s">
        <v>40</v>
      </c>
      <c r="Q126" s="336"/>
      <c r="R126" s="336"/>
      <c r="S126" s="336"/>
      <c r="T126" s="336"/>
      <c r="U126" s="336"/>
      <c r="V126" s="33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9"/>
      <c r="P127" s="335" t="s">
        <v>40</v>
      </c>
      <c r="Q127" s="336"/>
      <c r="R127" s="336"/>
      <c r="S127" s="336"/>
      <c r="T127" s="336"/>
      <c r="U127" s="336"/>
      <c r="V127" s="33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8" t="s">
        <v>226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5"/>
      <c r="AB128" s="65"/>
      <c r="AC128" s="82"/>
    </row>
    <row r="129" spans="1:68" ht="14.25" customHeight="1" x14ac:dyDescent="0.25">
      <c r="A129" s="349" t="s">
        <v>145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66"/>
      <c r="AB129" s="66"/>
      <c r="AC129" s="83"/>
    </row>
    <row r="130" spans="1:68" ht="27" customHeight="1" x14ac:dyDescent="0.25">
      <c r="A130" s="63" t="s">
        <v>227</v>
      </c>
      <c r="B130" s="63" t="s">
        <v>228</v>
      </c>
      <c r="C130" s="36">
        <v>4301135549</v>
      </c>
      <c r="D130" s="344">
        <v>4607111039095</v>
      </c>
      <c r="E130" s="34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46"/>
      <c r="R130" s="346"/>
      <c r="S130" s="346"/>
      <c r="T130" s="34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229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230</v>
      </c>
      <c r="B131" s="63" t="s">
        <v>231</v>
      </c>
      <c r="C131" s="36">
        <v>4301135550</v>
      </c>
      <c r="D131" s="344">
        <v>4607111034199</v>
      </c>
      <c r="E131" s="34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46"/>
      <c r="R131" s="346"/>
      <c r="S131" s="346"/>
      <c r="T131" s="34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232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39"/>
      <c r="P132" s="335" t="s">
        <v>40</v>
      </c>
      <c r="Q132" s="336"/>
      <c r="R132" s="336"/>
      <c r="S132" s="336"/>
      <c r="T132" s="336"/>
      <c r="U132" s="336"/>
      <c r="V132" s="33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9"/>
      <c r="P133" s="335" t="s">
        <v>40</v>
      </c>
      <c r="Q133" s="336"/>
      <c r="R133" s="336"/>
      <c r="S133" s="336"/>
      <c r="T133" s="336"/>
      <c r="U133" s="336"/>
      <c r="V133" s="33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8" t="s">
        <v>233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5"/>
      <c r="AB134" s="65"/>
      <c r="AC134" s="82"/>
    </row>
    <row r="135" spans="1:68" ht="14.25" customHeight="1" x14ac:dyDescent="0.25">
      <c r="A135" s="349" t="s">
        <v>145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66"/>
      <c r="AB135" s="66"/>
      <c r="AC135" s="83"/>
    </row>
    <row r="136" spans="1:68" ht="27" customHeight="1" x14ac:dyDescent="0.25">
      <c r="A136" s="63" t="s">
        <v>234</v>
      </c>
      <c r="B136" s="63" t="s">
        <v>235</v>
      </c>
      <c r="C136" s="36">
        <v>4301135753</v>
      </c>
      <c r="D136" s="344">
        <v>4620207490914</v>
      </c>
      <c r="E136" s="344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3" t="s">
        <v>236</v>
      </c>
      <c r="Q136" s="346"/>
      <c r="R136" s="346"/>
      <c r="S136" s="346"/>
      <c r="T136" s="34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223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237</v>
      </c>
      <c r="B137" s="63" t="s">
        <v>238</v>
      </c>
      <c r="C137" s="36">
        <v>4301135778</v>
      </c>
      <c r="D137" s="344">
        <v>4620207490853</v>
      </c>
      <c r="E137" s="344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239</v>
      </c>
      <c r="Q137" s="346"/>
      <c r="R137" s="346"/>
      <c r="S137" s="346"/>
      <c r="T137" s="34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223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38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9"/>
      <c r="P138" s="335" t="s">
        <v>40</v>
      </c>
      <c r="Q138" s="336"/>
      <c r="R138" s="336"/>
      <c r="S138" s="336"/>
      <c r="T138" s="336"/>
      <c r="U138" s="336"/>
      <c r="V138" s="33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9"/>
      <c r="P139" s="335" t="s">
        <v>40</v>
      </c>
      <c r="Q139" s="336"/>
      <c r="R139" s="336"/>
      <c r="S139" s="336"/>
      <c r="T139" s="336"/>
      <c r="U139" s="336"/>
      <c r="V139" s="33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8" t="s">
        <v>240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5"/>
      <c r="AB140" s="65"/>
      <c r="AC140" s="82"/>
    </row>
    <row r="141" spans="1:68" ht="14.25" customHeight="1" x14ac:dyDescent="0.25">
      <c r="A141" s="349" t="s">
        <v>145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66"/>
      <c r="AB141" s="66"/>
      <c r="AC141" s="83"/>
    </row>
    <row r="142" spans="1:68" ht="27" customHeight="1" x14ac:dyDescent="0.25">
      <c r="A142" s="63" t="s">
        <v>241</v>
      </c>
      <c r="B142" s="63" t="s">
        <v>242</v>
      </c>
      <c r="C142" s="36">
        <v>4301135570</v>
      </c>
      <c r="D142" s="344">
        <v>4607111035806</v>
      </c>
      <c r="E142" s="344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46"/>
      <c r="R142" s="346"/>
      <c r="S142" s="346"/>
      <c r="T142" s="34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243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9"/>
      <c r="P143" s="335" t="s">
        <v>40</v>
      </c>
      <c r="Q143" s="336"/>
      <c r="R143" s="336"/>
      <c r="S143" s="336"/>
      <c r="T143" s="336"/>
      <c r="U143" s="336"/>
      <c r="V143" s="33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38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9"/>
      <c r="P144" s="335" t="s">
        <v>40</v>
      </c>
      <c r="Q144" s="336"/>
      <c r="R144" s="336"/>
      <c r="S144" s="336"/>
      <c r="T144" s="336"/>
      <c r="U144" s="336"/>
      <c r="V144" s="33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8" t="s">
        <v>244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5"/>
      <c r="AB145" s="65"/>
      <c r="AC145" s="82"/>
    </row>
    <row r="146" spans="1:68" ht="14.25" customHeight="1" x14ac:dyDescent="0.25">
      <c r="A146" s="349" t="s">
        <v>145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66"/>
      <c r="AB146" s="66"/>
      <c r="AC146" s="83"/>
    </row>
    <row r="147" spans="1:68" ht="16.5" customHeight="1" x14ac:dyDescent="0.25">
      <c r="A147" s="63" t="s">
        <v>245</v>
      </c>
      <c r="B147" s="63" t="s">
        <v>246</v>
      </c>
      <c r="C147" s="36">
        <v>4301135607</v>
      </c>
      <c r="D147" s="344">
        <v>4607111039613</v>
      </c>
      <c r="E147" s="344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46"/>
      <c r="R147" s="346"/>
      <c r="S147" s="346"/>
      <c r="T147" s="34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229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38"/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9"/>
      <c r="P148" s="335" t="s">
        <v>40</v>
      </c>
      <c r="Q148" s="336"/>
      <c r="R148" s="336"/>
      <c r="S148" s="336"/>
      <c r="T148" s="336"/>
      <c r="U148" s="336"/>
      <c r="V148" s="33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38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9"/>
      <c r="P149" s="335" t="s">
        <v>40</v>
      </c>
      <c r="Q149" s="336"/>
      <c r="R149" s="336"/>
      <c r="S149" s="336"/>
      <c r="T149" s="336"/>
      <c r="U149" s="336"/>
      <c r="V149" s="33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8" t="s">
        <v>247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5"/>
      <c r="AB150" s="65"/>
      <c r="AC150" s="82"/>
    </row>
    <row r="151" spans="1:68" ht="14.25" customHeight="1" x14ac:dyDescent="0.25">
      <c r="A151" s="349" t="s">
        <v>248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66"/>
      <c r="AB151" s="66"/>
      <c r="AC151" s="83"/>
    </row>
    <row r="152" spans="1:68" ht="27" customHeight="1" x14ac:dyDescent="0.25">
      <c r="A152" s="63" t="s">
        <v>249</v>
      </c>
      <c r="B152" s="63" t="s">
        <v>250</v>
      </c>
      <c r="C152" s="36">
        <v>4301135540</v>
      </c>
      <c r="D152" s="344">
        <v>4607111035646</v>
      </c>
      <c r="E152" s="344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252</v>
      </c>
      <c r="L152" s="37" t="s">
        <v>88</v>
      </c>
      <c r="M152" s="38" t="s">
        <v>86</v>
      </c>
      <c r="N152" s="38"/>
      <c r="O152" s="37">
        <v>180</v>
      </c>
      <c r="P152" s="4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6"/>
      <c r="R152" s="346"/>
      <c r="S152" s="346"/>
      <c r="T152" s="34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251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9"/>
      <c r="P153" s="335" t="s">
        <v>40</v>
      </c>
      <c r="Q153" s="336"/>
      <c r="R153" s="336"/>
      <c r="S153" s="336"/>
      <c r="T153" s="336"/>
      <c r="U153" s="336"/>
      <c r="V153" s="33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9"/>
      <c r="P154" s="335" t="s">
        <v>40</v>
      </c>
      <c r="Q154" s="336"/>
      <c r="R154" s="336"/>
      <c r="S154" s="336"/>
      <c r="T154" s="336"/>
      <c r="U154" s="336"/>
      <c r="V154" s="33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8" t="s">
        <v>253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5"/>
      <c r="AB155" s="65"/>
      <c r="AC155" s="82"/>
    </row>
    <row r="156" spans="1:68" ht="14.25" customHeight="1" x14ac:dyDescent="0.25">
      <c r="A156" s="349" t="s">
        <v>145</v>
      </c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66"/>
      <c r="AB156" s="66"/>
      <c r="AC156" s="83"/>
    </row>
    <row r="157" spans="1:68" ht="27" customHeight="1" x14ac:dyDescent="0.25">
      <c r="A157" s="63" t="s">
        <v>254</v>
      </c>
      <c r="B157" s="63" t="s">
        <v>255</v>
      </c>
      <c r="C157" s="36">
        <v>4301135591</v>
      </c>
      <c r="D157" s="344">
        <v>4607111036568</v>
      </c>
      <c r="E157" s="344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46"/>
      <c r="R157" s="346"/>
      <c r="S157" s="346"/>
      <c r="T157" s="347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256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9"/>
      <c r="P158" s="335" t="s">
        <v>40</v>
      </c>
      <c r="Q158" s="336"/>
      <c r="R158" s="336"/>
      <c r="S158" s="336"/>
      <c r="T158" s="336"/>
      <c r="U158" s="336"/>
      <c r="V158" s="33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8"/>
      <c r="N159" s="338"/>
      <c r="O159" s="339"/>
      <c r="P159" s="335" t="s">
        <v>40</v>
      </c>
      <c r="Q159" s="336"/>
      <c r="R159" s="336"/>
      <c r="S159" s="336"/>
      <c r="T159" s="336"/>
      <c r="U159" s="336"/>
      <c r="V159" s="33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78" t="s">
        <v>257</v>
      </c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8"/>
      <c r="X160" s="378"/>
      <c r="Y160" s="378"/>
      <c r="Z160" s="378"/>
      <c r="AA160" s="54"/>
      <c r="AB160" s="54"/>
      <c r="AC160" s="54"/>
    </row>
    <row r="161" spans="1:68" ht="16.5" customHeight="1" x14ac:dyDescent="0.25">
      <c r="A161" s="348" t="s">
        <v>258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5"/>
      <c r="AB161" s="65"/>
      <c r="AC161" s="82"/>
    </row>
    <row r="162" spans="1:68" ht="14.25" customHeight="1" x14ac:dyDescent="0.25">
      <c r="A162" s="349" t="s">
        <v>145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66"/>
      <c r="AB162" s="66"/>
      <c r="AC162" s="83"/>
    </row>
    <row r="163" spans="1:68" ht="27" customHeight="1" x14ac:dyDescent="0.25">
      <c r="A163" s="63" t="s">
        <v>259</v>
      </c>
      <c r="B163" s="63" t="s">
        <v>260</v>
      </c>
      <c r="C163" s="36">
        <v>4301135548</v>
      </c>
      <c r="D163" s="344">
        <v>4607111039057</v>
      </c>
      <c r="E163" s="344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88</v>
      </c>
      <c r="M163" s="38" t="s">
        <v>86</v>
      </c>
      <c r="N163" s="38"/>
      <c r="O163" s="37">
        <v>180</v>
      </c>
      <c r="P163" s="418" t="s">
        <v>261</v>
      </c>
      <c r="Q163" s="346"/>
      <c r="R163" s="346"/>
      <c r="S163" s="346"/>
      <c r="T163" s="34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229</v>
      </c>
      <c r="AG163" s="81"/>
      <c r="AJ163" s="87" t="s">
        <v>89</v>
      </c>
      <c r="AK163" s="87">
        <v>1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39"/>
      <c r="P164" s="335" t="s">
        <v>40</v>
      </c>
      <c r="Q164" s="336"/>
      <c r="R164" s="336"/>
      <c r="S164" s="336"/>
      <c r="T164" s="336"/>
      <c r="U164" s="336"/>
      <c r="V164" s="337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9"/>
      <c r="P165" s="335" t="s">
        <v>40</v>
      </c>
      <c r="Q165" s="336"/>
      <c r="R165" s="336"/>
      <c r="S165" s="336"/>
      <c r="T165" s="336"/>
      <c r="U165" s="336"/>
      <c r="V165" s="337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348" t="s">
        <v>262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65"/>
      <c r="AB166" s="65"/>
      <c r="AC166" s="82"/>
    </row>
    <row r="167" spans="1:68" ht="14.25" customHeight="1" x14ac:dyDescent="0.25">
      <c r="A167" s="349" t="s">
        <v>82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66"/>
      <c r="AB167" s="66"/>
      <c r="AC167" s="83"/>
    </row>
    <row r="168" spans="1:68" ht="16.5" customHeight="1" x14ac:dyDescent="0.25">
      <c r="A168" s="63" t="s">
        <v>263</v>
      </c>
      <c r="B168" s="63" t="s">
        <v>264</v>
      </c>
      <c r="C168" s="36">
        <v>4301071062</v>
      </c>
      <c r="D168" s="344">
        <v>4607111036384</v>
      </c>
      <c r="E168" s="344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14" t="s">
        <v>265</v>
      </c>
      <c r="Q168" s="346"/>
      <c r="R168" s="346"/>
      <c r="S168" s="346"/>
      <c r="T168" s="34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266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267</v>
      </c>
      <c r="B169" s="63" t="s">
        <v>268</v>
      </c>
      <c r="C169" s="36">
        <v>4301071056</v>
      </c>
      <c r="D169" s="344">
        <v>4640242180250</v>
      </c>
      <c r="E169" s="344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15" t="s">
        <v>269</v>
      </c>
      <c r="Q169" s="346"/>
      <c r="R169" s="346"/>
      <c r="S169" s="346"/>
      <c r="T169" s="34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270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271</v>
      </c>
      <c r="B170" s="63" t="s">
        <v>272</v>
      </c>
      <c r="C170" s="36">
        <v>4301071050</v>
      </c>
      <c r="D170" s="344">
        <v>4607111036216</v>
      </c>
      <c r="E170" s="34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122</v>
      </c>
      <c r="M170" s="38" t="s">
        <v>86</v>
      </c>
      <c r="N170" s="38"/>
      <c r="O170" s="37">
        <v>180</v>
      </c>
      <c r="P170" s="41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6"/>
      <c r="R170" s="346"/>
      <c r="S170" s="346"/>
      <c r="T170" s="34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273</v>
      </c>
      <c r="AG170" s="81"/>
      <c r="AJ170" s="87" t="s">
        <v>123</v>
      </c>
      <c r="AK170" s="87">
        <v>12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274</v>
      </c>
      <c r="B171" s="63" t="s">
        <v>275</v>
      </c>
      <c r="C171" s="36">
        <v>4301071061</v>
      </c>
      <c r="D171" s="344">
        <v>4607111036278</v>
      </c>
      <c r="E171" s="344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1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6"/>
      <c r="R171" s="346"/>
      <c r="S171" s="346"/>
      <c r="T171" s="34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276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9"/>
      <c r="P172" s="335" t="s">
        <v>40</v>
      </c>
      <c r="Q172" s="336"/>
      <c r="R172" s="336"/>
      <c r="S172" s="336"/>
      <c r="T172" s="336"/>
      <c r="U172" s="336"/>
      <c r="V172" s="337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9"/>
      <c r="P173" s="335" t="s">
        <v>40</v>
      </c>
      <c r="Q173" s="336"/>
      <c r="R173" s="336"/>
      <c r="S173" s="336"/>
      <c r="T173" s="336"/>
      <c r="U173" s="336"/>
      <c r="V173" s="337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349" t="s">
        <v>277</v>
      </c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49"/>
      <c r="P174" s="349"/>
      <c r="Q174" s="349"/>
      <c r="R174" s="349"/>
      <c r="S174" s="349"/>
      <c r="T174" s="349"/>
      <c r="U174" s="349"/>
      <c r="V174" s="349"/>
      <c r="W174" s="349"/>
      <c r="X174" s="349"/>
      <c r="Y174" s="349"/>
      <c r="Z174" s="349"/>
      <c r="AA174" s="66"/>
      <c r="AB174" s="66"/>
      <c r="AC174" s="83"/>
    </row>
    <row r="175" spans="1:68" ht="27" customHeight="1" x14ac:dyDescent="0.25">
      <c r="A175" s="63" t="s">
        <v>278</v>
      </c>
      <c r="B175" s="63" t="s">
        <v>279</v>
      </c>
      <c r="C175" s="36">
        <v>4301080153</v>
      </c>
      <c r="D175" s="344">
        <v>4607111036827</v>
      </c>
      <c r="E175" s="344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6"/>
      <c r="R175" s="346"/>
      <c r="S175" s="346"/>
      <c r="T175" s="34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280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281</v>
      </c>
      <c r="B176" s="63" t="s">
        <v>282</v>
      </c>
      <c r="C176" s="36">
        <v>4301080154</v>
      </c>
      <c r="D176" s="344">
        <v>4607111036834</v>
      </c>
      <c r="E176" s="344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6"/>
      <c r="R176" s="346"/>
      <c r="S176" s="346"/>
      <c r="T176" s="34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280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39"/>
      <c r="P177" s="335" t="s">
        <v>40</v>
      </c>
      <c r="Q177" s="336"/>
      <c r="R177" s="336"/>
      <c r="S177" s="336"/>
      <c r="T177" s="336"/>
      <c r="U177" s="336"/>
      <c r="V177" s="337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338"/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9"/>
      <c r="P178" s="335" t="s">
        <v>40</v>
      </c>
      <c r="Q178" s="336"/>
      <c r="R178" s="336"/>
      <c r="S178" s="336"/>
      <c r="T178" s="336"/>
      <c r="U178" s="336"/>
      <c r="V178" s="337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378" t="s">
        <v>283</v>
      </c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8"/>
      <c r="P179" s="378"/>
      <c r="Q179" s="378"/>
      <c r="R179" s="378"/>
      <c r="S179" s="378"/>
      <c r="T179" s="378"/>
      <c r="U179" s="378"/>
      <c r="V179" s="378"/>
      <c r="W179" s="378"/>
      <c r="X179" s="378"/>
      <c r="Y179" s="378"/>
      <c r="Z179" s="378"/>
      <c r="AA179" s="54"/>
      <c r="AB179" s="54"/>
      <c r="AC179" s="54"/>
    </row>
    <row r="180" spans="1:68" ht="16.5" customHeight="1" x14ac:dyDescent="0.25">
      <c r="A180" s="348" t="s">
        <v>284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5"/>
      <c r="AB180" s="65"/>
      <c r="AC180" s="82"/>
    </row>
    <row r="181" spans="1:68" ht="14.25" customHeight="1" x14ac:dyDescent="0.25">
      <c r="A181" s="349" t="s">
        <v>91</v>
      </c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66"/>
      <c r="AB181" s="66"/>
      <c r="AC181" s="83"/>
    </row>
    <row r="182" spans="1:68" ht="16.5" customHeight="1" x14ac:dyDescent="0.25">
      <c r="A182" s="63" t="s">
        <v>285</v>
      </c>
      <c r="B182" s="63" t="s">
        <v>286</v>
      </c>
      <c r="C182" s="36">
        <v>4301132179</v>
      </c>
      <c r="D182" s="344">
        <v>4607111035691</v>
      </c>
      <c r="E182" s="344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0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46"/>
      <c r="R182" s="346"/>
      <c r="S182" s="346"/>
      <c r="T182" s="34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287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288</v>
      </c>
      <c r="B183" s="63" t="s">
        <v>289</v>
      </c>
      <c r="C183" s="36">
        <v>4301132182</v>
      </c>
      <c r="D183" s="344">
        <v>4607111035721</v>
      </c>
      <c r="E183" s="34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1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46"/>
      <c r="R183" s="346"/>
      <c r="S183" s="346"/>
      <c r="T183" s="34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290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291</v>
      </c>
      <c r="B184" s="63" t="s">
        <v>292</v>
      </c>
      <c r="C184" s="36">
        <v>4301132170</v>
      </c>
      <c r="D184" s="344">
        <v>4607111038487</v>
      </c>
      <c r="E184" s="344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6"/>
      <c r="R184" s="346"/>
      <c r="S184" s="346"/>
      <c r="T184" s="34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293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338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39"/>
      <c r="P185" s="335" t="s">
        <v>40</v>
      </c>
      <c r="Q185" s="336"/>
      <c r="R185" s="336"/>
      <c r="S185" s="336"/>
      <c r="T185" s="336"/>
      <c r="U185" s="336"/>
      <c r="V185" s="337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39"/>
      <c r="P186" s="335" t="s">
        <v>40</v>
      </c>
      <c r="Q186" s="336"/>
      <c r="R186" s="336"/>
      <c r="S186" s="336"/>
      <c r="T186" s="336"/>
      <c r="U186" s="336"/>
      <c r="V186" s="337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349" t="s">
        <v>294</v>
      </c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49"/>
      <c r="P187" s="349"/>
      <c r="Q187" s="349"/>
      <c r="R187" s="349"/>
      <c r="S187" s="349"/>
      <c r="T187" s="349"/>
      <c r="U187" s="349"/>
      <c r="V187" s="349"/>
      <c r="W187" s="349"/>
      <c r="X187" s="349"/>
      <c r="Y187" s="349"/>
      <c r="Z187" s="349"/>
      <c r="AA187" s="66"/>
      <c r="AB187" s="66"/>
      <c r="AC187" s="83"/>
    </row>
    <row r="188" spans="1:68" ht="27" customHeight="1" x14ac:dyDescent="0.25">
      <c r="A188" s="63" t="s">
        <v>295</v>
      </c>
      <c r="B188" s="63" t="s">
        <v>296</v>
      </c>
      <c r="C188" s="36">
        <v>4301051855</v>
      </c>
      <c r="D188" s="344">
        <v>4680115885875</v>
      </c>
      <c r="E188" s="344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301</v>
      </c>
      <c r="L188" s="37" t="s">
        <v>88</v>
      </c>
      <c r="M188" s="38" t="s">
        <v>300</v>
      </c>
      <c r="N188" s="38"/>
      <c r="O188" s="37">
        <v>365</v>
      </c>
      <c r="P188" s="408" t="s">
        <v>297</v>
      </c>
      <c r="Q188" s="346"/>
      <c r="R188" s="346"/>
      <c r="S188" s="346"/>
      <c r="T188" s="34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298</v>
      </c>
      <c r="AG188" s="81"/>
      <c r="AJ188" s="87" t="s">
        <v>89</v>
      </c>
      <c r="AK188" s="87">
        <v>1</v>
      </c>
      <c r="BB188" s="214" t="s">
        <v>299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38"/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9"/>
      <c r="P189" s="335" t="s">
        <v>40</v>
      </c>
      <c r="Q189" s="336"/>
      <c r="R189" s="336"/>
      <c r="S189" s="336"/>
      <c r="T189" s="336"/>
      <c r="U189" s="336"/>
      <c r="V189" s="337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8"/>
      <c r="N190" s="338"/>
      <c r="O190" s="339"/>
      <c r="P190" s="335" t="s">
        <v>40</v>
      </c>
      <c r="Q190" s="336"/>
      <c r="R190" s="336"/>
      <c r="S190" s="336"/>
      <c r="T190" s="336"/>
      <c r="U190" s="336"/>
      <c r="V190" s="337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378" t="s">
        <v>302</v>
      </c>
      <c r="B191" s="378"/>
      <c r="C191" s="378"/>
      <c r="D191" s="378"/>
      <c r="E191" s="378"/>
      <c r="F191" s="378"/>
      <c r="G191" s="378"/>
      <c r="H191" s="378"/>
      <c r="I191" s="378"/>
      <c r="J191" s="378"/>
      <c r="K191" s="378"/>
      <c r="L191" s="378"/>
      <c r="M191" s="378"/>
      <c r="N191" s="378"/>
      <c r="O191" s="378"/>
      <c r="P191" s="378"/>
      <c r="Q191" s="378"/>
      <c r="R191" s="378"/>
      <c r="S191" s="378"/>
      <c r="T191" s="378"/>
      <c r="U191" s="378"/>
      <c r="V191" s="378"/>
      <c r="W191" s="378"/>
      <c r="X191" s="378"/>
      <c r="Y191" s="378"/>
      <c r="Z191" s="378"/>
      <c r="AA191" s="54"/>
      <c r="AB191" s="54"/>
      <c r="AC191" s="54"/>
    </row>
    <row r="192" spans="1:68" ht="16.5" customHeight="1" x14ac:dyDescent="0.25">
      <c r="A192" s="348" t="s">
        <v>303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5"/>
      <c r="AB192" s="65"/>
      <c r="AC192" s="82"/>
    </row>
    <row r="193" spans="1:68" ht="14.25" customHeight="1" x14ac:dyDescent="0.25">
      <c r="A193" s="349" t="s">
        <v>91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66"/>
      <c r="AB193" s="66"/>
      <c r="AC193" s="83"/>
    </row>
    <row r="194" spans="1:68" ht="27" customHeight="1" x14ac:dyDescent="0.25">
      <c r="A194" s="63" t="s">
        <v>304</v>
      </c>
      <c r="B194" s="63" t="s">
        <v>305</v>
      </c>
      <c r="C194" s="36">
        <v>4301132227</v>
      </c>
      <c r="D194" s="344">
        <v>4620207491133</v>
      </c>
      <c r="E194" s="344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07" t="s">
        <v>306</v>
      </c>
      <c r="Q194" s="346"/>
      <c r="R194" s="346"/>
      <c r="S194" s="346"/>
      <c r="T194" s="34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5" t="s">
        <v>307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9"/>
      <c r="P195" s="335" t="s">
        <v>40</v>
      </c>
      <c r="Q195" s="336"/>
      <c r="R195" s="336"/>
      <c r="S195" s="336"/>
      <c r="T195" s="336"/>
      <c r="U195" s="336"/>
      <c r="V195" s="337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338"/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9"/>
      <c r="P196" s="335" t="s">
        <v>40</v>
      </c>
      <c r="Q196" s="336"/>
      <c r="R196" s="336"/>
      <c r="S196" s="336"/>
      <c r="T196" s="336"/>
      <c r="U196" s="336"/>
      <c r="V196" s="337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349" t="s">
        <v>145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66"/>
      <c r="AB197" s="66"/>
      <c r="AC197" s="83"/>
    </row>
    <row r="198" spans="1:68" ht="27" customHeight="1" x14ac:dyDescent="0.25">
      <c r="A198" s="63" t="s">
        <v>308</v>
      </c>
      <c r="B198" s="63" t="s">
        <v>309</v>
      </c>
      <c r="C198" s="36">
        <v>4301135707</v>
      </c>
      <c r="D198" s="344">
        <v>4620207490198</v>
      </c>
      <c r="E198" s="344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6"/>
      <c r="R198" s="346"/>
      <c r="S198" s="346"/>
      <c r="T198" s="34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310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311</v>
      </c>
      <c r="B199" s="63" t="s">
        <v>312</v>
      </c>
      <c r="C199" s="36">
        <v>4301135696</v>
      </c>
      <c r="D199" s="344">
        <v>4620207490235</v>
      </c>
      <c r="E199" s="34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6"/>
      <c r="R199" s="346"/>
      <c r="S199" s="346"/>
      <c r="T199" s="34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313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314</v>
      </c>
      <c r="B200" s="63" t="s">
        <v>315</v>
      </c>
      <c r="C200" s="36">
        <v>4301135697</v>
      </c>
      <c r="D200" s="344">
        <v>4620207490259</v>
      </c>
      <c r="E200" s="34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0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6"/>
      <c r="R200" s="346"/>
      <c r="S200" s="346"/>
      <c r="T200" s="34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316</v>
      </c>
      <c r="B201" s="63" t="s">
        <v>317</v>
      </c>
      <c r="C201" s="36">
        <v>4301135681</v>
      </c>
      <c r="D201" s="344">
        <v>4620207490143</v>
      </c>
      <c r="E201" s="344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0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6"/>
      <c r="R201" s="346"/>
      <c r="S201" s="346"/>
      <c r="T201" s="34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318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9"/>
      <c r="P202" s="335" t="s">
        <v>40</v>
      </c>
      <c r="Q202" s="336"/>
      <c r="R202" s="336"/>
      <c r="S202" s="336"/>
      <c r="T202" s="336"/>
      <c r="U202" s="336"/>
      <c r="V202" s="337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9"/>
      <c r="P203" s="335" t="s">
        <v>40</v>
      </c>
      <c r="Q203" s="336"/>
      <c r="R203" s="336"/>
      <c r="S203" s="336"/>
      <c r="T203" s="336"/>
      <c r="U203" s="336"/>
      <c r="V203" s="337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348" t="s">
        <v>319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5"/>
      <c r="AB204" s="65"/>
      <c r="AC204" s="82"/>
    </row>
    <row r="205" spans="1:68" ht="14.25" customHeight="1" x14ac:dyDescent="0.25">
      <c r="A205" s="349" t="s">
        <v>82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6"/>
      <c r="AB205" s="66"/>
      <c r="AC205" s="83"/>
    </row>
    <row r="206" spans="1:68" ht="16.5" customHeight="1" x14ac:dyDescent="0.25">
      <c r="A206" s="63" t="s">
        <v>320</v>
      </c>
      <c r="B206" s="63" t="s">
        <v>321</v>
      </c>
      <c r="C206" s="36">
        <v>4301070948</v>
      </c>
      <c r="D206" s="344">
        <v>4607111037022</v>
      </c>
      <c r="E206" s="344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122</v>
      </c>
      <c r="M206" s="38" t="s">
        <v>86</v>
      </c>
      <c r="N206" s="38"/>
      <c r="O206" s="37">
        <v>180</v>
      </c>
      <c r="P206" s="4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6"/>
      <c r="R206" s="346"/>
      <c r="S206" s="346"/>
      <c r="T206" s="34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322</v>
      </c>
      <c r="AG206" s="81"/>
      <c r="AJ206" s="87" t="s">
        <v>123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323</v>
      </c>
      <c r="B207" s="63" t="s">
        <v>324</v>
      </c>
      <c r="C207" s="36">
        <v>4301070990</v>
      </c>
      <c r="D207" s="344">
        <v>4607111038494</v>
      </c>
      <c r="E207" s="34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6"/>
      <c r="R207" s="346"/>
      <c r="S207" s="346"/>
      <c r="T207" s="34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325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326</v>
      </c>
      <c r="B208" s="63" t="s">
        <v>327</v>
      </c>
      <c r="C208" s="36">
        <v>4301070966</v>
      </c>
      <c r="D208" s="344">
        <v>4607111038135</v>
      </c>
      <c r="E208" s="34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6"/>
      <c r="R208" s="346"/>
      <c r="S208" s="346"/>
      <c r="T208" s="34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328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38"/>
      <c r="B209" s="338"/>
      <c r="C209" s="338"/>
      <c r="D209" s="338"/>
      <c r="E209" s="338"/>
      <c r="F209" s="338"/>
      <c r="G209" s="338"/>
      <c r="H209" s="338"/>
      <c r="I209" s="338"/>
      <c r="J209" s="338"/>
      <c r="K209" s="338"/>
      <c r="L209" s="338"/>
      <c r="M209" s="338"/>
      <c r="N209" s="338"/>
      <c r="O209" s="339"/>
      <c r="P209" s="335" t="s">
        <v>40</v>
      </c>
      <c r="Q209" s="336"/>
      <c r="R209" s="336"/>
      <c r="S209" s="336"/>
      <c r="T209" s="336"/>
      <c r="U209" s="336"/>
      <c r="V209" s="337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38"/>
      <c r="B210" s="338"/>
      <c r="C210" s="338"/>
      <c r="D210" s="338"/>
      <c r="E210" s="338"/>
      <c r="F210" s="338"/>
      <c r="G210" s="338"/>
      <c r="H210" s="338"/>
      <c r="I210" s="338"/>
      <c r="J210" s="338"/>
      <c r="K210" s="338"/>
      <c r="L210" s="338"/>
      <c r="M210" s="338"/>
      <c r="N210" s="338"/>
      <c r="O210" s="339"/>
      <c r="P210" s="335" t="s">
        <v>40</v>
      </c>
      <c r="Q210" s="336"/>
      <c r="R210" s="336"/>
      <c r="S210" s="336"/>
      <c r="T210" s="336"/>
      <c r="U210" s="336"/>
      <c r="V210" s="337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348" t="s">
        <v>329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5"/>
      <c r="AB211" s="65"/>
      <c r="AC211" s="82"/>
    </row>
    <row r="212" spans="1:68" ht="14.25" customHeight="1" x14ac:dyDescent="0.25">
      <c r="A212" s="349" t="s">
        <v>82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49"/>
      <c r="Z212" s="349"/>
      <c r="AA212" s="66"/>
      <c r="AB212" s="66"/>
      <c r="AC212" s="83"/>
    </row>
    <row r="213" spans="1:68" ht="27" customHeight="1" x14ac:dyDescent="0.25">
      <c r="A213" s="63" t="s">
        <v>330</v>
      </c>
      <c r="B213" s="63" t="s">
        <v>331</v>
      </c>
      <c r="C213" s="36">
        <v>4301070996</v>
      </c>
      <c r="D213" s="344">
        <v>4607111038654</v>
      </c>
      <c r="E213" s="344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122</v>
      </c>
      <c r="M213" s="38" t="s">
        <v>86</v>
      </c>
      <c r="N213" s="38"/>
      <c r="O213" s="37">
        <v>180</v>
      </c>
      <c r="P21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6"/>
      <c r="R213" s="346"/>
      <c r="S213" s="346"/>
      <c r="T213" s="347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332</v>
      </c>
      <c r="AG213" s="81"/>
      <c r="AJ213" s="87" t="s">
        <v>123</v>
      </c>
      <c r="AK213" s="87">
        <v>12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333</v>
      </c>
      <c r="B214" s="63" t="s">
        <v>334</v>
      </c>
      <c r="C214" s="36">
        <v>4301070997</v>
      </c>
      <c r="D214" s="344">
        <v>4607111038586</v>
      </c>
      <c r="E214" s="344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122</v>
      </c>
      <c r="M214" s="38" t="s">
        <v>86</v>
      </c>
      <c r="N214" s="38"/>
      <c r="O214" s="37">
        <v>180</v>
      </c>
      <c r="P214" s="3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6"/>
      <c r="R214" s="346"/>
      <c r="S214" s="346"/>
      <c r="T214" s="34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332</v>
      </c>
      <c r="AG214" s="81"/>
      <c r="AJ214" s="87" t="s">
        <v>123</v>
      </c>
      <c r="AK214" s="87">
        <v>12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335</v>
      </c>
      <c r="B215" s="63" t="s">
        <v>336</v>
      </c>
      <c r="C215" s="36">
        <v>4301070962</v>
      </c>
      <c r="D215" s="344">
        <v>4607111038609</v>
      </c>
      <c r="E215" s="344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3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6"/>
      <c r="R215" s="346"/>
      <c r="S215" s="346"/>
      <c r="T215" s="34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337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338</v>
      </c>
      <c r="B216" s="63" t="s">
        <v>339</v>
      </c>
      <c r="C216" s="36">
        <v>4301070963</v>
      </c>
      <c r="D216" s="344">
        <v>4607111038630</v>
      </c>
      <c r="E216" s="34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39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46"/>
      <c r="R216" s="346"/>
      <c r="S216" s="346"/>
      <c r="T216" s="34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337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340</v>
      </c>
      <c r="B217" s="63" t="s">
        <v>341</v>
      </c>
      <c r="C217" s="36">
        <v>4301070959</v>
      </c>
      <c r="D217" s="344">
        <v>4607111038616</v>
      </c>
      <c r="E217" s="344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6"/>
      <c r="R217" s="346"/>
      <c r="S217" s="346"/>
      <c r="T217" s="34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332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342</v>
      </c>
      <c r="B218" s="63" t="s">
        <v>343</v>
      </c>
      <c r="C218" s="36">
        <v>4301070960</v>
      </c>
      <c r="D218" s="344">
        <v>4607111038623</v>
      </c>
      <c r="E218" s="344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122</v>
      </c>
      <c r="M218" s="38" t="s">
        <v>86</v>
      </c>
      <c r="N218" s="38"/>
      <c r="O218" s="37">
        <v>180</v>
      </c>
      <c r="P218" s="3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6"/>
      <c r="R218" s="346"/>
      <c r="S218" s="346"/>
      <c r="T218" s="34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332</v>
      </c>
      <c r="AG218" s="81"/>
      <c r="AJ218" s="87" t="s">
        <v>123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338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9"/>
      <c r="P219" s="335" t="s">
        <v>40</v>
      </c>
      <c r="Q219" s="336"/>
      <c r="R219" s="336"/>
      <c r="S219" s="336"/>
      <c r="T219" s="336"/>
      <c r="U219" s="336"/>
      <c r="V219" s="337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39"/>
      <c r="P220" s="335" t="s">
        <v>40</v>
      </c>
      <c r="Q220" s="336"/>
      <c r="R220" s="336"/>
      <c r="S220" s="336"/>
      <c r="T220" s="336"/>
      <c r="U220" s="336"/>
      <c r="V220" s="337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348" t="s">
        <v>344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5"/>
      <c r="AB221" s="65"/>
      <c r="AC221" s="82"/>
    </row>
    <row r="222" spans="1:68" ht="14.25" customHeight="1" x14ac:dyDescent="0.25">
      <c r="A222" s="349" t="s">
        <v>82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49"/>
      <c r="Z222" s="349"/>
      <c r="AA222" s="66"/>
      <c r="AB222" s="66"/>
      <c r="AC222" s="83"/>
    </row>
    <row r="223" spans="1:68" ht="27" customHeight="1" x14ac:dyDescent="0.25">
      <c r="A223" s="63" t="s">
        <v>345</v>
      </c>
      <c r="B223" s="63" t="s">
        <v>346</v>
      </c>
      <c r="C223" s="36">
        <v>4301070917</v>
      </c>
      <c r="D223" s="344">
        <v>4607111035912</v>
      </c>
      <c r="E223" s="344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122</v>
      </c>
      <c r="M223" s="38" t="s">
        <v>86</v>
      </c>
      <c r="N223" s="38"/>
      <c r="O223" s="37">
        <v>180</v>
      </c>
      <c r="P223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6"/>
      <c r="R223" s="346"/>
      <c r="S223" s="346"/>
      <c r="T223" s="34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347</v>
      </c>
      <c r="AG223" s="81"/>
      <c r="AJ223" s="87" t="s">
        <v>123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348</v>
      </c>
      <c r="B224" s="63" t="s">
        <v>349</v>
      </c>
      <c r="C224" s="36">
        <v>4301070920</v>
      </c>
      <c r="D224" s="344">
        <v>4607111035929</v>
      </c>
      <c r="E224" s="344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6"/>
      <c r="R224" s="346"/>
      <c r="S224" s="346"/>
      <c r="T224" s="34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347</v>
      </c>
      <c r="AG224" s="81"/>
      <c r="AJ224" s="87" t="s">
        <v>123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350</v>
      </c>
      <c r="B225" s="63" t="s">
        <v>351</v>
      </c>
      <c r="C225" s="36">
        <v>4301070915</v>
      </c>
      <c r="D225" s="344">
        <v>4607111035882</v>
      </c>
      <c r="E225" s="344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6"/>
      <c r="R225" s="346"/>
      <c r="S225" s="346"/>
      <c r="T225" s="34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352</v>
      </c>
      <c r="AG225" s="81"/>
      <c r="AJ225" s="87" t="s">
        <v>123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353</v>
      </c>
      <c r="B226" s="63" t="s">
        <v>354</v>
      </c>
      <c r="C226" s="36">
        <v>4301070921</v>
      </c>
      <c r="D226" s="344">
        <v>4607111035905</v>
      </c>
      <c r="E226" s="344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122</v>
      </c>
      <c r="M226" s="38" t="s">
        <v>86</v>
      </c>
      <c r="N226" s="38"/>
      <c r="O226" s="37">
        <v>180</v>
      </c>
      <c r="P226" s="3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6"/>
      <c r="R226" s="346"/>
      <c r="S226" s="346"/>
      <c r="T226" s="34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352</v>
      </c>
      <c r="AG226" s="81"/>
      <c r="AJ226" s="87" t="s">
        <v>123</v>
      </c>
      <c r="AK226" s="87">
        <v>12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9"/>
      <c r="P227" s="335" t="s">
        <v>40</v>
      </c>
      <c r="Q227" s="336"/>
      <c r="R227" s="336"/>
      <c r="S227" s="336"/>
      <c r="T227" s="336"/>
      <c r="U227" s="336"/>
      <c r="V227" s="337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9"/>
      <c r="P228" s="335" t="s">
        <v>40</v>
      </c>
      <c r="Q228" s="336"/>
      <c r="R228" s="336"/>
      <c r="S228" s="336"/>
      <c r="T228" s="336"/>
      <c r="U228" s="336"/>
      <c r="V228" s="337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348" t="s">
        <v>355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5"/>
      <c r="AB229" s="65"/>
      <c r="AC229" s="82"/>
    </row>
    <row r="230" spans="1:68" ht="14.25" customHeight="1" x14ac:dyDescent="0.25">
      <c r="A230" s="349" t="s">
        <v>82</v>
      </c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49"/>
      <c r="P230" s="349"/>
      <c r="Q230" s="349"/>
      <c r="R230" s="349"/>
      <c r="S230" s="349"/>
      <c r="T230" s="349"/>
      <c r="U230" s="349"/>
      <c r="V230" s="349"/>
      <c r="W230" s="349"/>
      <c r="X230" s="349"/>
      <c r="Y230" s="349"/>
      <c r="Z230" s="349"/>
      <c r="AA230" s="66"/>
      <c r="AB230" s="66"/>
      <c r="AC230" s="83"/>
    </row>
    <row r="231" spans="1:68" ht="27" customHeight="1" x14ac:dyDescent="0.25">
      <c r="A231" s="63" t="s">
        <v>356</v>
      </c>
      <c r="B231" s="63" t="s">
        <v>357</v>
      </c>
      <c r="C231" s="36">
        <v>4301071097</v>
      </c>
      <c r="D231" s="344">
        <v>4620207491096</v>
      </c>
      <c r="E231" s="344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389" t="s">
        <v>358</v>
      </c>
      <c r="Q231" s="346"/>
      <c r="R231" s="346"/>
      <c r="S231" s="346"/>
      <c r="T231" s="34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359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9"/>
      <c r="P232" s="335" t="s">
        <v>40</v>
      </c>
      <c r="Q232" s="336"/>
      <c r="R232" s="336"/>
      <c r="S232" s="336"/>
      <c r="T232" s="336"/>
      <c r="U232" s="336"/>
      <c r="V232" s="33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8"/>
      <c r="N233" s="338"/>
      <c r="O233" s="339"/>
      <c r="P233" s="335" t="s">
        <v>40</v>
      </c>
      <c r="Q233" s="336"/>
      <c r="R233" s="336"/>
      <c r="S233" s="336"/>
      <c r="T233" s="336"/>
      <c r="U233" s="336"/>
      <c r="V233" s="33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348" t="s">
        <v>360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65"/>
      <c r="AB234" s="65"/>
      <c r="AC234" s="82"/>
    </row>
    <row r="235" spans="1:68" ht="14.25" customHeight="1" x14ac:dyDescent="0.25">
      <c r="A235" s="349" t="s">
        <v>82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6"/>
      <c r="AB235" s="66"/>
      <c r="AC235" s="83"/>
    </row>
    <row r="236" spans="1:68" ht="27" customHeight="1" x14ac:dyDescent="0.25">
      <c r="A236" s="63" t="s">
        <v>361</v>
      </c>
      <c r="B236" s="63" t="s">
        <v>362</v>
      </c>
      <c r="C236" s="36">
        <v>4301071093</v>
      </c>
      <c r="D236" s="344">
        <v>4620207490709</v>
      </c>
      <c r="E236" s="344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46"/>
      <c r="R236" s="346"/>
      <c r="S236" s="346"/>
      <c r="T236" s="34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363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38"/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9"/>
      <c r="P237" s="335" t="s">
        <v>40</v>
      </c>
      <c r="Q237" s="336"/>
      <c r="R237" s="336"/>
      <c r="S237" s="336"/>
      <c r="T237" s="336"/>
      <c r="U237" s="336"/>
      <c r="V237" s="33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38"/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9"/>
      <c r="P238" s="335" t="s">
        <v>40</v>
      </c>
      <c r="Q238" s="336"/>
      <c r="R238" s="336"/>
      <c r="S238" s="336"/>
      <c r="T238" s="336"/>
      <c r="U238" s="336"/>
      <c r="V238" s="33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9" t="s">
        <v>145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66"/>
      <c r="AB239" s="66"/>
      <c r="AC239" s="83"/>
    </row>
    <row r="240" spans="1:68" ht="27" customHeight="1" x14ac:dyDescent="0.25">
      <c r="A240" s="63" t="s">
        <v>364</v>
      </c>
      <c r="B240" s="63" t="s">
        <v>365</v>
      </c>
      <c r="C240" s="36">
        <v>4301135692</v>
      </c>
      <c r="D240" s="344">
        <v>4620207490570</v>
      </c>
      <c r="E240" s="344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46"/>
      <c r="R240" s="346"/>
      <c r="S240" s="346"/>
      <c r="T240" s="34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366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367</v>
      </c>
      <c r="B241" s="63" t="s">
        <v>368</v>
      </c>
      <c r="C241" s="36">
        <v>4301135691</v>
      </c>
      <c r="D241" s="344">
        <v>4620207490549</v>
      </c>
      <c r="E241" s="34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46"/>
      <c r="R241" s="346"/>
      <c r="S241" s="346"/>
      <c r="T241" s="34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366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369</v>
      </c>
      <c r="B242" s="63" t="s">
        <v>370</v>
      </c>
      <c r="C242" s="36">
        <v>4301135694</v>
      </c>
      <c r="D242" s="344">
        <v>4620207490501</v>
      </c>
      <c r="E242" s="34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38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46"/>
      <c r="R242" s="346"/>
      <c r="S242" s="346"/>
      <c r="T242" s="34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366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8"/>
      <c r="N243" s="338"/>
      <c r="O243" s="339"/>
      <c r="P243" s="335" t="s">
        <v>40</v>
      </c>
      <c r="Q243" s="336"/>
      <c r="R243" s="336"/>
      <c r="S243" s="336"/>
      <c r="T243" s="336"/>
      <c r="U243" s="336"/>
      <c r="V243" s="337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9"/>
      <c r="P244" s="335" t="s">
        <v>40</v>
      </c>
      <c r="Q244" s="336"/>
      <c r="R244" s="336"/>
      <c r="S244" s="336"/>
      <c r="T244" s="336"/>
      <c r="U244" s="336"/>
      <c r="V244" s="337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348" t="s">
        <v>371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5"/>
      <c r="AB245" s="65"/>
      <c r="AC245" s="82"/>
    </row>
    <row r="246" spans="1:68" ht="14.25" customHeight="1" x14ac:dyDescent="0.25">
      <c r="A246" s="349" t="s">
        <v>82</v>
      </c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66"/>
      <c r="AB246" s="66"/>
      <c r="AC246" s="83"/>
    </row>
    <row r="247" spans="1:68" ht="16.5" customHeight="1" x14ac:dyDescent="0.25">
      <c r="A247" s="63" t="s">
        <v>372</v>
      </c>
      <c r="B247" s="63" t="s">
        <v>373</v>
      </c>
      <c r="C247" s="36">
        <v>4301071063</v>
      </c>
      <c r="D247" s="344">
        <v>4607111039019</v>
      </c>
      <c r="E247" s="344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38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46"/>
      <c r="R247" s="346"/>
      <c r="S247" s="346"/>
      <c r="T247" s="34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374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375</v>
      </c>
      <c r="B248" s="63" t="s">
        <v>376</v>
      </c>
      <c r="C248" s="36">
        <v>4301071000</v>
      </c>
      <c r="D248" s="344">
        <v>4607111038708</v>
      </c>
      <c r="E248" s="344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46"/>
      <c r="R248" s="346"/>
      <c r="S248" s="346"/>
      <c r="T248" s="34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374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9"/>
      <c r="P249" s="335" t="s">
        <v>40</v>
      </c>
      <c r="Q249" s="336"/>
      <c r="R249" s="336"/>
      <c r="S249" s="336"/>
      <c r="T249" s="336"/>
      <c r="U249" s="336"/>
      <c r="V249" s="337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9"/>
      <c r="P250" s="335" t="s">
        <v>40</v>
      </c>
      <c r="Q250" s="336"/>
      <c r="R250" s="336"/>
      <c r="S250" s="336"/>
      <c r="T250" s="336"/>
      <c r="U250" s="336"/>
      <c r="V250" s="337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378" t="s">
        <v>377</v>
      </c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378"/>
      <c r="Z251" s="378"/>
      <c r="AA251" s="54"/>
      <c r="AB251" s="54"/>
      <c r="AC251" s="54"/>
    </row>
    <row r="252" spans="1:68" ht="16.5" customHeight="1" x14ac:dyDescent="0.25">
      <c r="A252" s="348" t="s">
        <v>378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5"/>
      <c r="AB252" s="65"/>
      <c r="AC252" s="82"/>
    </row>
    <row r="253" spans="1:68" ht="14.25" customHeight="1" x14ac:dyDescent="0.25">
      <c r="A253" s="349" t="s">
        <v>82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66"/>
      <c r="AB253" s="66"/>
      <c r="AC253" s="83"/>
    </row>
    <row r="254" spans="1:68" ht="27" customHeight="1" x14ac:dyDescent="0.25">
      <c r="A254" s="63" t="s">
        <v>379</v>
      </c>
      <c r="B254" s="63" t="s">
        <v>380</v>
      </c>
      <c r="C254" s="36">
        <v>4301071036</v>
      </c>
      <c r="D254" s="344">
        <v>4607111036162</v>
      </c>
      <c r="E254" s="344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46"/>
      <c r="R254" s="346"/>
      <c r="S254" s="346"/>
      <c r="T254" s="34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381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8"/>
      <c r="N255" s="338"/>
      <c r="O255" s="339"/>
      <c r="P255" s="335" t="s">
        <v>40</v>
      </c>
      <c r="Q255" s="336"/>
      <c r="R255" s="336"/>
      <c r="S255" s="336"/>
      <c r="T255" s="336"/>
      <c r="U255" s="336"/>
      <c r="V255" s="337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9"/>
      <c r="P256" s="335" t="s">
        <v>40</v>
      </c>
      <c r="Q256" s="336"/>
      <c r="R256" s="336"/>
      <c r="S256" s="336"/>
      <c r="T256" s="336"/>
      <c r="U256" s="336"/>
      <c r="V256" s="337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78" t="s">
        <v>382</v>
      </c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54"/>
      <c r="AB257" s="54"/>
      <c r="AC257" s="54"/>
    </row>
    <row r="258" spans="1:68" ht="16.5" customHeight="1" x14ac:dyDescent="0.25">
      <c r="A258" s="348" t="s">
        <v>383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5"/>
      <c r="AB258" s="65"/>
      <c r="AC258" s="82"/>
    </row>
    <row r="259" spans="1:68" ht="14.25" customHeight="1" x14ac:dyDescent="0.25">
      <c r="A259" s="349" t="s">
        <v>82</v>
      </c>
      <c r="B259" s="349"/>
      <c r="C259" s="349"/>
      <c r="D259" s="349"/>
      <c r="E259" s="349"/>
      <c r="F259" s="349"/>
      <c r="G259" s="349"/>
      <c r="H259" s="349"/>
      <c r="I259" s="349"/>
      <c r="J259" s="349"/>
      <c r="K259" s="349"/>
      <c r="L259" s="349"/>
      <c r="M259" s="349"/>
      <c r="N259" s="349"/>
      <c r="O259" s="349"/>
      <c r="P259" s="349"/>
      <c r="Q259" s="349"/>
      <c r="R259" s="349"/>
      <c r="S259" s="349"/>
      <c r="T259" s="349"/>
      <c r="U259" s="349"/>
      <c r="V259" s="349"/>
      <c r="W259" s="349"/>
      <c r="X259" s="349"/>
      <c r="Y259" s="349"/>
      <c r="Z259" s="349"/>
      <c r="AA259" s="66"/>
      <c r="AB259" s="66"/>
      <c r="AC259" s="83"/>
    </row>
    <row r="260" spans="1:68" ht="27" customHeight="1" x14ac:dyDescent="0.25">
      <c r="A260" s="63" t="s">
        <v>384</v>
      </c>
      <c r="B260" s="63" t="s">
        <v>385</v>
      </c>
      <c r="C260" s="36">
        <v>4301071029</v>
      </c>
      <c r="D260" s="344">
        <v>4607111035899</v>
      </c>
      <c r="E260" s="344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122</v>
      </c>
      <c r="M260" s="38" t="s">
        <v>86</v>
      </c>
      <c r="N260" s="38"/>
      <c r="O260" s="37">
        <v>180</v>
      </c>
      <c r="P260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46"/>
      <c r="R260" s="346"/>
      <c r="S260" s="346"/>
      <c r="T260" s="34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273</v>
      </c>
      <c r="AG260" s="81"/>
      <c r="AJ260" s="87" t="s">
        <v>123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386</v>
      </c>
      <c r="B261" s="63" t="s">
        <v>387</v>
      </c>
      <c r="C261" s="36">
        <v>4301070991</v>
      </c>
      <c r="D261" s="344">
        <v>4607111038180</v>
      </c>
      <c r="E261" s="344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3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46"/>
      <c r="R261" s="346"/>
      <c r="S261" s="346"/>
      <c r="T261" s="34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388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8"/>
      <c r="N262" s="338"/>
      <c r="O262" s="339"/>
      <c r="P262" s="335" t="s">
        <v>40</v>
      </c>
      <c r="Q262" s="336"/>
      <c r="R262" s="336"/>
      <c r="S262" s="336"/>
      <c r="T262" s="336"/>
      <c r="U262" s="336"/>
      <c r="V262" s="337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39"/>
      <c r="P263" s="335" t="s">
        <v>40</v>
      </c>
      <c r="Q263" s="336"/>
      <c r="R263" s="336"/>
      <c r="S263" s="336"/>
      <c r="T263" s="336"/>
      <c r="U263" s="336"/>
      <c r="V263" s="337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378" t="s">
        <v>389</v>
      </c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8"/>
      <c r="M264" s="378"/>
      <c r="N264" s="378"/>
      <c r="O264" s="378"/>
      <c r="P264" s="378"/>
      <c r="Q264" s="378"/>
      <c r="R264" s="378"/>
      <c r="S264" s="378"/>
      <c r="T264" s="378"/>
      <c r="U264" s="378"/>
      <c r="V264" s="378"/>
      <c r="W264" s="378"/>
      <c r="X264" s="378"/>
      <c r="Y264" s="378"/>
      <c r="Z264" s="378"/>
      <c r="AA264" s="54"/>
      <c r="AB264" s="54"/>
      <c r="AC264" s="54"/>
    </row>
    <row r="265" spans="1:68" ht="16.5" customHeight="1" x14ac:dyDescent="0.25">
      <c r="A265" s="348" t="s">
        <v>390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5"/>
      <c r="AB265" s="65"/>
      <c r="AC265" s="82"/>
    </row>
    <row r="266" spans="1:68" ht="14.25" customHeight="1" x14ac:dyDescent="0.25">
      <c r="A266" s="349" t="s">
        <v>391</v>
      </c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66"/>
      <c r="AB266" s="66"/>
      <c r="AC266" s="83"/>
    </row>
    <row r="267" spans="1:68" ht="27" customHeight="1" x14ac:dyDescent="0.25">
      <c r="A267" s="63" t="s">
        <v>392</v>
      </c>
      <c r="B267" s="63" t="s">
        <v>393</v>
      </c>
      <c r="C267" s="36">
        <v>4301133004</v>
      </c>
      <c r="D267" s="344">
        <v>4607111039774</v>
      </c>
      <c r="E267" s="344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46"/>
      <c r="R267" s="346"/>
      <c r="S267" s="346"/>
      <c r="T267" s="34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394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38"/>
      <c r="B268" s="338"/>
      <c r="C268" s="338"/>
      <c r="D268" s="338"/>
      <c r="E268" s="338"/>
      <c r="F268" s="338"/>
      <c r="G268" s="338"/>
      <c r="H268" s="338"/>
      <c r="I268" s="338"/>
      <c r="J268" s="338"/>
      <c r="K268" s="338"/>
      <c r="L268" s="338"/>
      <c r="M268" s="338"/>
      <c r="N268" s="338"/>
      <c r="O268" s="339"/>
      <c r="P268" s="335" t="s">
        <v>40</v>
      </c>
      <c r="Q268" s="336"/>
      <c r="R268" s="336"/>
      <c r="S268" s="336"/>
      <c r="T268" s="336"/>
      <c r="U268" s="336"/>
      <c r="V268" s="337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38"/>
      <c r="B269" s="338"/>
      <c r="C269" s="338"/>
      <c r="D269" s="338"/>
      <c r="E269" s="338"/>
      <c r="F269" s="338"/>
      <c r="G269" s="338"/>
      <c r="H269" s="338"/>
      <c r="I269" s="338"/>
      <c r="J269" s="338"/>
      <c r="K269" s="338"/>
      <c r="L269" s="338"/>
      <c r="M269" s="338"/>
      <c r="N269" s="338"/>
      <c r="O269" s="339"/>
      <c r="P269" s="335" t="s">
        <v>40</v>
      </c>
      <c r="Q269" s="336"/>
      <c r="R269" s="336"/>
      <c r="S269" s="336"/>
      <c r="T269" s="336"/>
      <c r="U269" s="336"/>
      <c r="V269" s="337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49" t="s">
        <v>145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49"/>
      <c r="Z270" s="349"/>
      <c r="AA270" s="66"/>
      <c r="AB270" s="66"/>
      <c r="AC270" s="83"/>
    </row>
    <row r="271" spans="1:68" ht="37.5" customHeight="1" x14ac:dyDescent="0.25">
      <c r="A271" s="63" t="s">
        <v>395</v>
      </c>
      <c r="B271" s="63" t="s">
        <v>396</v>
      </c>
      <c r="C271" s="36">
        <v>4301135400</v>
      </c>
      <c r="D271" s="344">
        <v>4607111039361</v>
      </c>
      <c r="E271" s="344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46"/>
      <c r="R271" s="346"/>
      <c r="S271" s="346"/>
      <c r="T271" s="34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394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39"/>
      <c r="P272" s="335" t="s">
        <v>40</v>
      </c>
      <c r="Q272" s="336"/>
      <c r="R272" s="336"/>
      <c r="S272" s="336"/>
      <c r="T272" s="336"/>
      <c r="U272" s="336"/>
      <c r="V272" s="337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9"/>
      <c r="P273" s="335" t="s">
        <v>40</v>
      </c>
      <c r="Q273" s="336"/>
      <c r="R273" s="336"/>
      <c r="S273" s="336"/>
      <c r="T273" s="336"/>
      <c r="U273" s="336"/>
      <c r="V273" s="337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378" t="s">
        <v>258</v>
      </c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54"/>
      <c r="AB274" s="54"/>
      <c r="AC274" s="54"/>
    </row>
    <row r="275" spans="1:68" ht="16.5" customHeight="1" x14ac:dyDescent="0.25">
      <c r="A275" s="348" t="s">
        <v>258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5"/>
      <c r="AB275" s="65"/>
      <c r="AC275" s="82"/>
    </row>
    <row r="276" spans="1:68" ht="14.25" customHeight="1" x14ac:dyDescent="0.25">
      <c r="A276" s="349" t="s">
        <v>82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49"/>
      <c r="Z276" s="349"/>
      <c r="AA276" s="66"/>
      <c r="AB276" s="66"/>
      <c r="AC276" s="83"/>
    </row>
    <row r="277" spans="1:68" ht="27" customHeight="1" x14ac:dyDescent="0.25">
      <c r="A277" s="63" t="s">
        <v>397</v>
      </c>
      <c r="B277" s="63" t="s">
        <v>398</v>
      </c>
      <c r="C277" s="36">
        <v>4301071014</v>
      </c>
      <c r="D277" s="344">
        <v>4640242181264</v>
      </c>
      <c r="E277" s="344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74" t="s">
        <v>399</v>
      </c>
      <c r="Q277" s="346"/>
      <c r="R277" s="346"/>
      <c r="S277" s="346"/>
      <c r="T277" s="34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400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401</v>
      </c>
      <c r="B278" s="63" t="s">
        <v>402</v>
      </c>
      <c r="C278" s="36">
        <v>4301071021</v>
      </c>
      <c r="D278" s="344">
        <v>4640242181325</v>
      </c>
      <c r="E278" s="34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375" t="s">
        <v>403</v>
      </c>
      <c r="Q278" s="346"/>
      <c r="R278" s="346"/>
      <c r="S278" s="346"/>
      <c r="T278" s="34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400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404</v>
      </c>
      <c r="B279" s="63" t="s">
        <v>405</v>
      </c>
      <c r="C279" s="36">
        <v>4301070993</v>
      </c>
      <c r="D279" s="344">
        <v>4640242180670</v>
      </c>
      <c r="E279" s="344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376" t="s">
        <v>406</v>
      </c>
      <c r="Q279" s="346"/>
      <c r="R279" s="346"/>
      <c r="S279" s="346"/>
      <c r="T279" s="34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407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9"/>
      <c r="P280" s="335" t="s">
        <v>40</v>
      </c>
      <c r="Q280" s="336"/>
      <c r="R280" s="336"/>
      <c r="S280" s="336"/>
      <c r="T280" s="336"/>
      <c r="U280" s="336"/>
      <c r="V280" s="337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9"/>
      <c r="P281" s="335" t="s">
        <v>40</v>
      </c>
      <c r="Q281" s="336"/>
      <c r="R281" s="336"/>
      <c r="S281" s="336"/>
      <c r="T281" s="336"/>
      <c r="U281" s="336"/>
      <c r="V281" s="337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349" t="s">
        <v>165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49"/>
      <c r="Z282" s="349"/>
      <c r="AA282" s="66"/>
      <c r="AB282" s="66"/>
      <c r="AC282" s="83"/>
    </row>
    <row r="283" spans="1:68" ht="27" customHeight="1" x14ac:dyDescent="0.25">
      <c r="A283" s="63" t="s">
        <v>408</v>
      </c>
      <c r="B283" s="63" t="s">
        <v>409</v>
      </c>
      <c r="C283" s="36">
        <v>4301131019</v>
      </c>
      <c r="D283" s="344">
        <v>4640242180427</v>
      </c>
      <c r="E283" s="344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122</v>
      </c>
      <c r="M283" s="38" t="s">
        <v>86</v>
      </c>
      <c r="N283" s="38"/>
      <c r="O283" s="37">
        <v>180</v>
      </c>
      <c r="P283" s="37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46"/>
      <c r="R283" s="346"/>
      <c r="S283" s="346"/>
      <c r="T283" s="34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410</v>
      </c>
      <c r="AG283" s="81"/>
      <c r="AJ283" s="87" t="s">
        <v>123</v>
      </c>
      <c r="AK283" s="87">
        <v>18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8"/>
      <c r="N284" s="338"/>
      <c r="O284" s="339"/>
      <c r="P284" s="335" t="s">
        <v>40</v>
      </c>
      <c r="Q284" s="336"/>
      <c r="R284" s="336"/>
      <c r="S284" s="336"/>
      <c r="T284" s="336"/>
      <c r="U284" s="336"/>
      <c r="V284" s="337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9"/>
      <c r="P285" s="335" t="s">
        <v>40</v>
      </c>
      <c r="Q285" s="336"/>
      <c r="R285" s="336"/>
      <c r="S285" s="336"/>
      <c r="T285" s="336"/>
      <c r="U285" s="336"/>
      <c r="V285" s="337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349" t="s">
        <v>91</v>
      </c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49"/>
      <c r="N286" s="349"/>
      <c r="O286" s="349"/>
      <c r="P286" s="349"/>
      <c r="Q286" s="349"/>
      <c r="R286" s="349"/>
      <c r="S286" s="349"/>
      <c r="T286" s="349"/>
      <c r="U286" s="349"/>
      <c r="V286" s="349"/>
      <c r="W286" s="349"/>
      <c r="X286" s="349"/>
      <c r="Y286" s="349"/>
      <c r="Z286" s="349"/>
      <c r="AA286" s="66"/>
      <c r="AB286" s="66"/>
      <c r="AC286" s="83"/>
    </row>
    <row r="287" spans="1:68" ht="27" customHeight="1" x14ac:dyDescent="0.25">
      <c r="A287" s="63" t="s">
        <v>411</v>
      </c>
      <c r="B287" s="63" t="s">
        <v>412</v>
      </c>
      <c r="C287" s="36">
        <v>4301132080</v>
      </c>
      <c r="D287" s="344">
        <v>4640242180397</v>
      </c>
      <c r="E287" s="344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122</v>
      </c>
      <c r="M287" s="38" t="s">
        <v>86</v>
      </c>
      <c r="N287" s="38"/>
      <c r="O287" s="37">
        <v>180</v>
      </c>
      <c r="P287" s="3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46"/>
      <c r="R287" s="346"/>
      <c r="S287" s="346"/>
      <c r="T287" s="34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413</v>
      </c>
      <c r="AG287" s="81"/>
      <c r="AJ287" s="87" t="s">
        <v>123</v>
      </c>
      <c r="AK287" s="87">
        <v>12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414</v>
      </c>
      <c r="B288" s="63" t="s">
        <v>415</v>
      </c>
      <c r="C288" s="36">
        <v>4301132104</v>
      </c>
      <c r="D288" s="344">
        <v>4640242181219</v>
      </c>
      <c r="E288" s="344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369" t="s">
        <v>416</v>
      </c>
      <c r="Q288" s="346"/>
      <c r="R288" s="346"/>
      <c r="S288" s="346"/>
      <c r="T288" s="34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413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9"/>
      <c r="P289" s="335" t="s">
        <v>40</v>
      </c>
      <c r="Q289" s="336"/>
      <c r="R289" s="336"/>
      <c r="S289" s="336"/>
      <c r="T289" s="336"/>
      <c r="U289" s="336"/>
      <c r="V289" s="337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9"/>
      <c r="P290" s="335" t="s">
        <v>40</v>
      </c>
      <c r="Q290" s="336"/>
      <c r="R290" s="336"/>
      <c r="S290" s="336"/>
      <c r="T290" s="336"/>
      <c r="U290" s="336"/>
      <c r="V290" s="337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349" t="s">
        <v>139</v>
      </c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49"/>
      <c r="N291" s="349"/>
      <c r="O291" s="349"/>
      <c r="P291" s="349"/>
      <c r="Q291" s="349"/>
      <c r="R291" s="349"/>
      <c r="S291" s="349"/>
      <c r="T291" s="349"/>
      <c r="U291" s="349"/>
      <c r="V291" s="349"/>
      <c r="W291" s="349"/>
      <c r="X291" s="349"/>
      <c r="Y291" s="349"/>
      <c r="Z291" s="349"/>
      <c r="AA291" s="66"/>
      <c r="AB291" s="66"/>
      <c r="AC291" s="83"/>
    </row>
    <row r="292" spans="1:68" ht="27" customHeight="1" x14ac:dyDescent="0.25">
      <c r="A292" s="63" t="s">
        <v>417</v>
      </c>
      <c r="B292" s="63" t="s">
        <v>418</v>
      </c>
      <c r="C292" s="36">
        <v>4301136051</v>
      </c>
      <c r="D292" s="344">
        <v>4640242180304</v>
      </c>
      <c r="E292" s="344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122</v>
      </c>
      <c r="M292" s="38" t="s">
        <v>86</v>
      </c>
      <c r="N292" s="38"/>
      <c r="O292" s="37">
        <v>180</v>
      </c>
      <c r="P292" s="370" t="s">
        <v>419</v>
      </c>
      <c r="Q292" s="346"/>
      <c r="R292" s="346"/>
      <c r="S292" s="346"/>
      <c r="T292" s="34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420</v>
      </c>
      <c r="AG292" s="81"/>
      <c r="AJ292" s="87" t="s">
        <v>123</v>
      </c>
      <c r="AK292" s="87">
        <v>14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421</v>
      </c>
      <c r="B293" s="63" t="s">
        <v>422</v>
      </c>
      <c r="C293" s="36">
        <v>4301136053</v>
      </c>
      <c r="D293" s="344">
        <v>4640242180236</v>
      </c>
      <c r="E293" s="344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122</v>
      </c>
      <c r="M293" s="38" t="s">
        <v>86</v>
      </c>
      <c r="N293" s="38"/>
      <c r="O293" s="37">
        <v>180</v>
      </c>
      <c r="P293" s="37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46"/>
      <c r="R293" s="346"/>
      <c r="S293" s="346"/>
      <c r="T293" s="34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420</v>
      </c>
      <c r="AG293" s="81"/>
      <c r="AJ293" s="87" t="s">
        <v>123</v>
      </c>
      <c r="AK293" s="87">
        <v>12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423</v>
      </c>
      <c r="B294" s="63" t="s">
        <v>424</v>
      </c>
      <c r="C294" s="36">
        <v>4301136052</v>
      </c>
      <c r="D294" s="344">
        <v>4640242180410</v>
      </c>
      <c r="E294" s="344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3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46"/>
      <c r="R294" s="346"/>
      <c r="S294" s="346"/>
      <c r="T294" s="34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420</v>
      </c>
      <c r="AG294" s="81"/>
      <c r="AJ294" s="87" t="s">
        <v>89</v>
      </c>
      <c r="AK294" s="87">
        <v>1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8"/>
      <c r="N295" s="338"/>
      <c r="O295" s="339"/>
      <c r="P295" s="335" t="s">
        <v>40</v>
      </c>
      <c r="Q295" s="336"/>
      <c r="R295" s="336"/>
      <c r="S295" s="336"/>
      <c r="T295" s="336"/>
      <c r="U295" s="336"/>
      <c r="V295" s="337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8"/>
      <c r="N296" s="338"/>
      <c r="O296" s="339"/>
      <c r="P296" s="335" t="s">
        <v>40</v>
      </c>
      <c r="Q296" s="336"/>
      <c r="R296" s="336"/>
      <c r="S296" s="336"/>
      <c r="T296" s="336"/>
      <c r="U296" s="336"/>
      <c r="V296" s="337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349" t="s">
        <v>145</v>
      </c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49"/>
      <c r="P297" s="349"/>
      <c r="Q297" s="349"/>
      <c r="R297" s="349"/>
      <c r="S297" s="349"/>
      <c r="T297" s="349"/>
      <c r="U297" s="349"/>
      <c r="V297" s="349"/>
      <c r="W297" s="349"/>
      <c r="X297" s="349"/>
      <c r="Y297" s="349"/>
      <c r="Z297" s="349"/>
      <c r="AA297" s="66"/>
      <c r="AB297" s="66"/>
      <c r="AC297" s="83"/>
    </row>
    <row r="298" spans="1:68" ht="37.5" customHeight="1" x14ac:dyDescent="0.25">
      <c r="A298" s="63" t="s">
        <v>425</v>
      </c>
      <c r="B298" s="63" t="s">
        <v>426</v>
      </c>
      <c r="C298" s="36">
        <v>4301135504</v>
      </c>
      <c r="D298" s="344">
        <v>4640242181554</v>
      </c>
      <c r="E298" s="344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367" t="s">
        <v>427</v>
      </c>
      <c r="Q298" s="346"/>
      <c r="R298" s="346"/>
      <c r="S298" s="346"/>
      <c r="T298" s="34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5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428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5" si="25">IFERROR(X298*I298,"0")</f>
        <v>0</v>
      </c>
      <c r="BN298" s="81">
        <f t="shared" ref="BN298:BN315" si="26">IFERROR(Y298*I298,"0")</f>
        <v>0</v>
      </c>
      <c r="BO298" s="81">
        <f t="shared" ref="BO298:BO315" si="27">IFERROR(X298/J298,"0")</f>
        <v>0</v>
      </c>
      <c r="BP298" s="81">
        <f t="shared" ref="BP298:BP315" si="28">IFERROR(Y298/J298,"0")</f>
        <v>0</v>
      </c>
    </row>
    <row r="299" spans="1:68" ht="27" customHeight="1" x14ac:dyDescent="0.25">
      <c r="A299" s="63" t="s">
        <v>429</v>
      </c>
      <c r="B299" s="63" t="s">
        <v>430</v>
      </c>
      <c r="C299" s="36">
        <v>4301135518</v>
      </c>
      <c r="D299" s="344">
        <v>4640242181561</v>
      </c>
      <c r="E299" s="344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122</v>
      </c>
      <c r="M299" s="38" t="s">
        <v>86</v>
      </c>
      <c r="N299" s="38"/>
      <c r="O299" s="37">
        <v>180</v>
      </c>
      <c r="P299" s="368" t="s">
        <v>431</v>
      </c>
      <c r="Q299" s="346"/>
      <c r="R299" s="346"/>
      <c r="S299" s="346"/>
      <c r="T299" s="34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432</v>
      </c>
      <c r="AG299" s="81"/>
      <c r="AJ299" s="87" t="s">
        <v>123</v>
      </c>
      <c r="AK299" s="87">
        <v>14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433</v>
      </c>
      <c r="B300" s="63" t="s">
        <v>434</v>
      </c>
      <c r="C300" s="36">
        <v>4301135374</v>
      </c>
      <c r="D300" s="344">
        <v>4640242181424</v>
      </c>
      <c r="E300" s="344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46"/>
      <c r="R300" s="346"/>
      <c r="S300" s="346"/>
      <c r="T300" s="34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435</v>
      </c>
      <c r="B301" s="63" t="s">
        <v>436</v>
      </c>
      <c r="C301" s="36">
        <v>4301135320</v>
      </c>
      <c r="D301" s="344">
        <v>4640242181592</v>
      </c>
      <c r="E301" s="344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362" t="s">
        <v>437</v>
      </c>
      <c r="Q301" s="346"/>
      <c r="R301" s="346"/>
      <c r="S301" s="346"/>
      <c r="T301" s="34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438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439</v>
      </c>
      <c r="B302" s="63" t="s">
        <v>440</v>
      </c>
      <c r="C302" s="36">
        <v>4301135552</v>
      </c>
      <c r="D302" s="344">
        <v>4640242181431</v>
      </c>
      <c r="E302" s="344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363" t="s">
        <v>441</v>
      </c>
      <c r="Q302" s="346"/>
      <c r="R302" s="346"/>
      <c r="S302" s="346"/>
      <c r="T302" s="34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442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443</v>
      </c>
      <c r="B303" s="63" t="s">
        <v>444</v>
      </c>
      <c r="C303" s="36">
        <v>4301135405</v>
      </c>
      <c r="D303" s="344">
        <v>4640242181523</v>
      </c>
      <c r="E303" s="344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3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46"/>
      <c r="R303" s="346"/>
      <c r="S303" s="346"/>
      <c r="T303" s="34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432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445</v>
      </c>
      <c r="B304" s="63" t="s">
        <v>446</v>
      </c>
      <c r="C304" s="36">
        <v>4301135404</v>
      </c>
      <c r="D304" s="344">
        <v>4640242181516</v>
      </c>
      <c r="E304" s="344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365" t="s">
        <v>447</v>
      </c>
      <c r="Q304" s="346"/>
      <c r="R304" s="346"/>
      <c r="S304" s="346"/>
      <c r="T304" s="34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442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448</v>
      </c>
      <c r="B305" s="63" t="s">
        <v>449</v>
      </c>
      <c r="C305" s="36">
        <v>4301135375</v>
      </c>
      <c r="D305" s="344">
        <v>4640242181486</v>
      </c>
      <c r="E305" s="34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122</v>
      </c>
      <c r="M305" s="38" t="s">
        <v>86</v>
      </c>
      <c r="N305" s="38"/>
      <c r="O305" s="37">
        <v>180</v>
      </c>
      <c r="P305" s="35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46"/>
      <c r="R305" s="346"/>
      <c r="S305" s="346"/>
      <c r="T305" s="34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428</v>
      </c>
      <c r="AG305" s="81"/>
      <c r="AJ305" s="87" t="s">
        <v>123</v>
      </c>
      <c r="AK305" s="87">
        <v>14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450</v>
      </c>
      <c r="B306" s="63" t="s">
        <v>451</v>
      </c>
      <c r="C306" s="36">
        <v>4301135402</v>
      </c>
      <c r="D306" s="344">
        <v>4640242181493</v>
      </c>
      <c r="E306" s="34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357" t="s">
        <v>452</v>
      </c>
      <c r="Q306" s="346"/>
      <c r="R306" s="346"/>
      <c r="S306" s="346"/>
      <c r="T306" s="34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428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453</v>
      </c>
      <c r="B307" s="63" t="s">
        <v>454</v>
      </c>
      <c r="C307" s="36">
        <v>4301135403</v>
      </c>
      <c r="D307" s="344">
        <v>4640242181509</v>
      </c>
      <c r="E307" s="34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3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46"/>
      <c r="R307" s="346"/>
      <c r="S307" s="346"/>
      <c r="T307" s="34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428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455</v>
      </c>
      <c r="B308" s="63" t="s">
        <v>456</v>
      </c>
      <c r="C308" s="36">
        <v>4301135304</v>
      </c>
      <c r="D308" s="344">
        <v>4640242181240</v>
      </c>
      <c r="E308" s="344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359" t="s">
        <v>457</v>
      </c>
      <c r="Q308" s="346"/>
      <c r="R308" s="346"/>
      <c r="S308" s="346"/>
      <c r="T308" s="34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428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458</v>
      </c>
      <c r="B309" s="63" t="s">
        <v>459</v>
      </c>
      <c r="C309" s="36">
        <v>4301135610</v>
      </c>
      <c r="D309" s="344">
        <v>4640242181318</v>
      </c>
      <c r="E309" s="344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360" t="s">
        <v>460</v>
      </c>
      <c r="Q309" s="346"/>
      <c r="R309" s="346"/>
      <c r="S309" s="346"/>
      <c r="T309" s="34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432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461</v>
      </c>
      <c r="B310" s="63" t="s">
        <v>462</v>
      </c>
      <c r="C310" s="36">
        <v>4301135306</v>
      </c>
      <c r="D310" s="344">
        <v>4640242181387</v>
      </c>
      <c r="E310" s="344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351" t="s">
        <v>463</v>
      </c>
      <c r="Q310" s="346"/>
      <c r="R310" s="346"/>
      <c r="S310" s="346"/>
      <c r="T310" s="34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464</v>
      </c>
      <c r="B311" s="63" t="s">
        <v>465</v>
      </c>
      <c r="C311" s="36">
        <v>4301135305</v>
      </c>
      <c r="D311" s="344">
        <v>4640242181394</v>
      </c>
      <c r="E311" s="34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352" t="s">
        <v>466</v>
      </c>
      <c r="Q311" s="346"/>
      <c r="R311" s="346"/>
      <c r="S311" s="346"/>
      <c r="T311" s="34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428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467</v>
      </c>
      <c r="B312" s="63" t="s">
        <v>468</v>
      </c>
      <c r="C312" s="36">
        <v>4301135309</v>
      </c>
      <c r="D312" s="344">
        <v>4640242181332</v>
      </c>
      <c r="E312" s="344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353" t="s">
        <v>469</v>
      </c>
      <c r="Q312" s="346"/>
      <c r="R312" s="346"/>
      <c r="S312" s="346"/>
      <c r="T312" s="34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428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470</v>
      </c>
      <c r="B313" s="63" t="s">
        <v>471</v>
      </c>
      <c r="C313" s="36">
        <v>4301135308</v>
      </c>
      <c r="D313" s="344">
        <v>4640242181349</v>
      </c>
      <c r="E313" s="34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354" t="s">
        <v>472</v>
      </c>
      <c r="Q313" s="346"/>
      <c r="R313" s="346"/>
      <c r="S313" s="346"/>
      <c r="T313" s="34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428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473</v>
      </c>
      <c r="B314" s="63" t="s">
        <v>474</v>
      </c>
      <c r="C314" s="36">
        <v>4301135307</v>
      </c>
      <c r="D314" s="344">
        <v>4640242181370</v>
      </c>
      <c r="E314" s="34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355" t="s">
        <v>475</v>
      </c>
      <c r="Q314" s="346"/>
      <c r="R314" s="346"/>
      <c r="S314" s="346"/>
      <c r="T314" s="34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476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477</v>
      </c>
      <c r="B315" s="63" t="s">
        <v>478</v>
      </c>
      <c r="C315" s="36">
        <v>4301135198</v>
      </c>
      <c r="D315" s="344">
        <v>4640242180663</v>
      </c>
      <c r="E315" s="344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345" t="s">
        <v>479</v>
      </c>
      <c r="Q315" s="346"/>
      <c r="R315" s="346"/>
      <c r="S315" s="346"/>
      <c r="T315" s="34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480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9"/>
      <c r="P316" s="335" t="s">
        <v>40</v>
      </c>
      <c r="Q316" s="336"/>
      <c r="R316" s="336"/>
      <c r="S316" s="336"/>
      <c r="T316" s="336"/>
      <c r="U316" s="336"/>
      <c r="V316" s="337"/>
      <c r="W316" s="42" t="s">
        <v>39</v>
      </c>
      <c r="X316" s="43">
        <f>IFERROR(SUM(X298:X315),"0")</f>
        <v>0</v>
      </c>
      <c r="Y316" s="43">
        <f>IFERROR(SUM(Y298:Y315),"0")</f>
        <v>0</v>
      </c>
      <c r="Z316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338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9"/>
      <c r="P317" s="335" t="s">
        <v>40</v>
      </c>
      <c r="Q317" s="336"/>
      <c r="R317" s="336"/>
      <c r="S317" s="336"/>
      <c r="T317" s="336"/>
      <c r="U317" s="336"/>
      <c r="V317" s="337"/>
      <c r="W317" s="42" t="s">
        <v>0</v>
      </c>
      <c r="X317" s="43">
        <f>IFERROR(SUMPRODUCT(X298:X315*H298:H315),"0")</f>
        <v>0</v>
      </c>
      <c r="Y317" s="43">
        <f>IFERROR(SUMPRODUCT(Y298:Y315*H298:H315),"0")</f>
        <v>0</v>
      </c>
      <c r="Z317" s="42"/>
      <c r="AA317" s="67"/>
      <c r="AB317" s="67"/>
      <c r="AC317" s="67"/>
    </row>
    <row r="318" spans="1:68" ht="16.5" customHeight="1" x14ac:dyDescent="0.25">
      <c r="A318" s="348" t="s">
        <v>481</v>
      </c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48"/>
      <c r="P318" s="348"/>
      <c r="Q318" s="348"/>
      <c r="R318" s="348"/>
      <c r="S318" s="348"/>
      <c r="T318" s="348"/>
      <c r="U318" s="348"/>
      <c r="V318" s="348"/>
      <c r="W318" s="348"/>
      <c r="X318" s="348"/>
      <c r="Y318" s="348"/>
      <c r="Z318" s="348"/>
      <c r="AA318" s="65"/>
      <c r="AB318" s="65"/>
      <c r="AC318" s="82"/>
    </row>
    <row r="319" spans="1:68" ht="14.25" customHeight="1" x14ac:dyDescent="0.25">
      <c r="A319" s="349" t="s">
        <v>145</v>
      </c>
      <c r="B319" s="349"/>
      <c r="C319" s="349"/>
      <c r="D319" s="349"/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49"/>
      <c r="P319" s="349"/>
      <c r="Q319" s="349"/>
      <c r="R319" s="349"/>
      <c r="S319" s="349"/>
      <c r="T319" s="349"/>
      <c r="U319" s="349"/>
      <c r="V319" s="349"/>
      <c r="W319" s="349"/>
      <c r="X319" s="349"/>
      <c r="Y319" s="349"/>
      <c r="Z319" s="349"/>
      <c r="AA319" s="66"/>
      <c r="AB319" s="66"/>
      <c r="AC319" s="83"/>
    </row>
    <row r="320" spans="1:68" ht="27" customHeight="1" x14ac:dyDescent="0.25">
      <c r="A320" s="63" t="s">
        <v>482</v>
      </c>
      <c r="B320" s="63" t="s">
        <v>483</v>
      </c>
      <c r="C320" s="36">
        <v>4301135268</v>
      </c>
      <c r="D320" s="344">
        <v>4640242181134</v>
      </c>
      <c r="E320" s="344"/>
      <c r="F320" s="62">
        <v>0.8</v>
      </c>
      <c r="G320" s="37">
        <v>5</v>
      </c>
      <c r="H320" s="62">
        <v>4</v>
      </c>
      <c r="I320" s="62">
        <v>4.2830000000000004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350" t="s">
        <v>484</v>
      </c>
      <c r="Q320" s="346"/>
      <c r="R320" s="346"/>
      <c r="S320" s="346"/>
      <c r="T320" s="347"/>
      <c r="U320" s="39" t="s">
        <v>46</v>
      </c>
      <c r="V320" s="39" t="s">
        <v>46</v>
      </c>
      <c r="W320" s="40" t="s">
        <v>39</v>
      </c>
      <c r="X320" s="58">
        <v>0</v>
      </c>
      <c r="Y320" s="55">
        <f>IFERROR(IF(X320="","",X320),"")</f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29" t="s">
        <v>485</v>
      </c>
      <c r="AG320" s="81"/>
      <c r="AJ320" s="87" t="s">
        <v>89</v>
      </c>
      <c r="AK320" s="87">
        <v>1</v>
      </c>
      <c r="BB320" s="330" t="s">
        <v>95</v>
      </c>
      <c r="BM320" s="81">
        <f>IFERROR(X320*I320,"0")</f>
        <v>0</v>
      </c>
      <c r="BN320" s="81">
        <f>IFERROR(Y320*I320,"0")</f>
        <v>0</v>
      </c>
      <c r="BO320" s="81">
        <f>IFERROR(X320/J320,"0")</f>
        <v>0</v>
      </c>
      <c r="BP320" s="81">
        <f>IFERROR(Y320/J320,"0")</f>
        <v>0</v>
      </c>
    </row>
    <row r="321" spans="1:35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9"/>
      <c r="P321" s="335" t="s">
        <v>40</v>
      </c>
      <c r="Q321" s="336"/>
      <c r="R321" s="336"/>
      <c r="S321" s="336"/>
      <c r="T321" s="336"/>
      <c r="U321" s="336"/>
      <c r="V321" s="337"/>
      <c r="W321" s="42" t="s">
        <v>39</v>
      </c>
      <c r="X321" s="43">
        <f>IFERROR(SUM(X320:X320),"0")</f>
        <v>0</v>
      </c>
      <c r="Y321" s="43">
        <f>IFERROR(SUM(Y320:Y320),"0")</f>
        <v>0</v>
      </c>
      <c r="Z321" s="43">
        <f>IFERROR(IF(Z320="",0,Z320),"0")</f>
        <v>0</v>
      </c>
      <c r="AA321" s="67"/>
      <c r="AB321" s="67"/>
      <c r="AC321" s="67"/>
    </row>
    <row r="322" spans="1:35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39"/>
      <c r="P322" s="335" t="s">
        <v>40</v>
      </c>
      <c r="Q322" s="336"/>
      <c r="R322" s="336"/>
      <c r="S322" s="336"/>
      <c r="T322" s="336"/>
      <c r="U322" s="336"/>
      <c r="V322" s="337"/>
      <c r="W322" s="42" t="s">
        <v>0</v>
      </c>
      <c r="X322" s="43">
        <f>IFERROR(SUMPRODUCT(X320:X320*H320:H320),"0")</f>
        <v>0</v>
      </c>
      <c r="Y322" s="43">
        <f>IFERROR(SUMPRODUCT(Y320:Y320*H320:H320),"0")</f>
        <v>0</v>
      </c>
      <c r="Z322" s="42"/>
      <c r="AA322" s="67"/>
      <c r="AB322" s="67"/>
      <c r="AC322" s="67"/>
    </row>
    <row r="323" spans="1:35" ht="15" customHeight="1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8"/>
      <c r="N323" s="338"/>
      <c r="O323" s="343"/>
      <c r="P323" s="340" t="s">
        <v>33</v>
      </c>
      <c r="Q323" s="341"/>
      <c r="R323" s="341"/>
      <c r="S323" s="341"/>
      <c r="T323" s="341"/>
      <c r="U323" s="341"/>
      <c r="V323" s="342"/>
      <c r="W323" s="42" t="s">
        <v>0</v>
      </c>
      <c r="X323" s="43">
        <f>IFERROR(X24+X31+X38+X49+X54+X58+X62+X67+X73+X79+X84+X90+X100+X106+X117+X121+X127+X133+X139+X144+X149+X154+X159+X165+X173+X178+X186+X190+X196+X203+X210+X220+X228+X233+X238+X244+X250+X256+X263+X269+X273+X281+X285+X290+X296+X317+X322,"0")</f>
        <v>0</v>
      </c>
      <c r="Y323" s="43">
        <f>IFERROR(Y24+Y31+Y38+Y49+Y54+Y58+Y62+Y67+Y73+Y79+Y84+Y90+Y100+Y106+Y117+Y121+Y127+Y133+Y139+Y144+Y149+Y154+Y159+Y165+Y173+Y178+Y186+Y190+Y196+Y203+Y210+Y220+Y228+Y233+Y238+Y244+Y250+Y256+Y263+Y269+Y273+Y281+Y285+Y290+Y296+Y317+Y322,"0")</f>
        <v>0</v>
      </c>
      <c r="Z323" s="42"/>
      <c r="AA323" s="67"/>
      <c r="AB323" s="67"/>
      <c r="AC323" s="67"/>
    </row>
    <row r="324" spans="1:35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8"/>
      <c r="N324" s="338"/>
      <c r="O324" s="343"/>
      <c r="P324" s="340" t="s">
        <v>34</v>
      </c>
      <c r="Q324" s="341"/>
      <c r="R324" s="341"/>
      <c r="S324" s="341"/>
      <c r="T324" s="341"/>
      <c r="U324" s="341"/>
      <c r="V324" s="342"/>
      <c r="W324" s="42" t="s">
        <v>0</v>
      </c>
      <c r="X324" s="43">
        <f>IFERROR(SUM(BM22:BM320),"0")</f>
        <v>0</v>
      </c>
      <c r="Y324" s="43">
        <f>IFERROR(SUM(BN22:BN320),"0")</f>
        <v>0</v>
      </c>
      <c r="Z324" s="42"/>
      <c r="AA324" s="67"/>
      <c r="AB324" s="67"/>
      <c r="AC324" s="67"/>
    </row>
    <row r="325" spans="1:35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43"/>
      <c r="P325" s="340" t="s">
        <v>35</v>
      </c>
      <c r="Q325" s="341"/>
      <c r="R325" s="341"/>
      <c r="S325" s="341"/>
      <c r="T325" s="341"/>
      <c r="U325" s="341"/>
      <c r="V325" s="342"/>
      <c r="W325" s="42" t="s">
        <v>20</v>
      </c>
      <c r="X325" s="44">
        <f>ROUNDUP(SUM(BO22:BO320),0)</f>
        <v>0</v>
      </c>
      <c r="Y325" s="44">
        <f>ROUNDUP(SUM(BP22:BP320),0)</f>
        <v>0</v>
      </c>
      <c r="Z325" s="42"/>
      <c r="AA325" s="67"/>
      <c r="AB325" s="67"/>
      <c r="AC325" s="67"/>
    </row>
    <row r="326" spans="1:35" x14ac:dyDescent="0.2">
      <c r="A326" s="338"/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43"/>
      <c r="P326" s="340" t="s">
        <v>36</v>
      </c>
      <c r="Q326" s="341"/>
      <c r="R326" s="341"/>
      <c r="S326" s="341"/>
      <c r="T326" s="341"/>
      <c r="U326" s="341"/>
      <c r="V326" s="342"/>
      <c r="W326" s="42" t="s">
        <v>0</v>
      </c>
      <c r="X326" s="43">
        <f>GrossWeightTotal+PalletQtyTotal*25</f>
        <v>0</v>
      </c>
      <c r="Y326" s="43">
        <f>GrossWeightTotalR+PalletQtyTotalR*25</f>
        <v>0</v>
      </c>
      <c r="Z326" s="42"/>
      <c r="AA326" s="67"/>
      <c r="AB326" s="67"/>
      <c r="AC326" s="67"/>
    </row>
    <row r="327" spans="1:35" x14ac:dyDescent="0.2">
      <c r="A327" s="338"/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343"/>
      <c r="P327" s="340" t="s">
        <v>37</v>
      </c>
      <c r="Q327" s="341"/>
      <c r="R327" s="341"/>
      <c r="S327" s="341"/>
      <c r="T327" s="341"/>
      <c r="U327" s="341"/>
      <c r="V327" s="342"/>
      <c r="W327" s="42" t="s">
        <v>20</v>
      </c>
      <c r="X327" s="43">
        <f>IFERROR(X23+X30+X37+X48+X53+X57+X61+X66+X72+X78+X83+X89+X99+X105+X116+X120+X126+X132+X138+X143+X148+X153+X158+X164+X172+X177+X185+X189+X195+X202+X209+X219+X227+X232+X237+X243+X249+X255+X262+X268+X272+X280+X284+X289+X295+X316+X321,"0")</f>
        <v>0</v>
      </c>
      <c r="Y327" s="43">
        <f>IFERROR(Y23+Y30+Y37+Y48+Y53+Y57+Y61+Y66+Y72+Y78+Y83+Y89+Y99+Y105+Y116+Y120+Y126+Y132+Y138+Y143+Y148+Y153+Y158+Y164+Y172+Y177+Y185+Y189+Y195+Y202+Y209+Y219+Y227+Y232+Y237+Y243+Y249+Y255+Y262+Y268+Y272+Y280+Y284+Y289+Y295+Y316+Y321,"0")</f>
        <v>0</v>
      </c>
      <c r="Z327" s="42"/>
      <c r="AA327" s="67"/>
      <c r="AB327" s="67"/>
      <c r="AC327" s="67"/>
    </row>
    <row r="328" spans="1:35" ht="14.25" x14ac:dyDescent="0.2">
      <c r="A328" s="338"/>
      <c r="B328" s="338"/>
      <c r="C328" s="338"/>
      <c r="D328" s="338"/>
      <c r="E328" s="338"/>
      <c r="F328" s="338"/>
      <c r="G328" s="338"/>
      <c r="H328" s="338"/>
      <c r="I328" s="338"/>
      <c r="J328" s="338"/>
      <c r="K328" s="338"/>
      <c r="L328" s="338"/>
      <c r="M328" s="338"/>
      <c r="N328" s="338"/>
      <c r="O328" s="343"/>
      <c r="P328" s="340" t="s">
        <v>38</v>
      </c>
      <c r="Q328" s="341"/>
      <c r="R328" s="341"/>
      <c r="S328" s="341"/>
      <c r="T328" s="341"/>
      <c r="U328" s="341"/>
      <c r="V328" s="342"/>
      <c r="W328" s="45" t="s">
        <v>52</v>
      </c>
      <c r="X328" s="42"/>
      <c r="Y328" s="42"/>
      <c r="Z328" s="42">
        <f>IFERROR(Z23+Z30+Z37+Z48+Z53+Z57+Z61+Z66+Z72+Z78+Z83+Z89+Z99+Z105+Z116+Z120+Z126+Z132+Z138+Z143+Z148+Z153+Z158+Z164+Z172+Z177+Z185+Z189+Z195+Z202+Z209+Z219+Z227+Z232+Z237+Z243+Z249+Z255+Z262+Z268+Z272+Z280+Z284+Z289+Z295+Z316+Z321,"0")</f>
        <v>0</v>
      </c>
      <c r="AA328" s="67"/>
      <c r="AB328" s="67"/>
      <c r="AC328" s="67"/>
    </row>
    <row r="329" spans="1:35" ht="13.5" thickBot="1" x14ac:dyDescent="0.25"/>
    <row r="330" spans="1:35" ht="27" thickTop="1" thickBot="1" x14ac:dyDescent="0.25">
      <c r="A330" s="46" t="s">
        <v>9</v>
      </c>
      <c r="B330" s="88" t="s">
        <v>81</v>
      </c>
      <c r="C330" s="331" t="s">
        <v>45</v>
      </c>
      <c r="D330" s="331" t="s">
        <v>45</v>
      </c>
      <c r="E330" s="331" t="s">
        <v>45</v>
      </c>
      <c r="F330" s="331" t="s">
        <v>45</v>
      </c>
      <c r="G330" s="331" t="s">
        <v>45</v>
      </c>
      <c r="H330" s="331" t="s">
        <v>45</v>
      </c>
      <c r="I330" s="331" t="s">
        <v>45</v>
      </c>
      <c r="J330" s="331" t="s">
        <v>45</v>
      </c>
      <c r="K330" s="331" t="s">
        <v>45</v>
      </c>
      <c r="L330" s="331" t="s">
        <v>45</v>
      </c>
      <c r="M330" s="331" t="s">
        <v>45</v>
      </c>
      <c r="N330" s="332"/>
      <c r="O330" s="331" t="s">
        <v>45</v>
      </c>
      <c r="P330" s="331" t="s">
        <v>45</v>
      </c>
      <c r="Q330" s="331" t="s">
        <v>45</v>
      </c>
      <c r="R330" s="331" t="s">
        <v>45</v>
      </c>
      <c r="S330" s="331" t="s">
        <v>45</v>
      </c>
      <c r="T330" s="331" t="s">
        <v>45</v>
      </c>
      <c r="U330" s="331" t="s">
        <v>257</v>
      </c>
      <c r="V330" s="331" t="s">
        <v>257</v>
      </c>
      <c r="W330" s="88" t="s">
        <v>283</v>
      </c>
      <c r="X330" s="331" t="s">
        <v>302</v>
      </c>
      <c r="Y330" s="331" t="s">
        <v>302</v>
      </c>
      <c r="Z330" s="331" t="s">
        <v>302</v>
      </c>
      <c r="AA330" s="331" t="s">
        <v>302</v>
      </c>
      <c r="AB330" s="331" t="s">
        <v>302</v>
      </c>
      <c r="AC330" s="331" t="s">
        <v>302</v>
      </c>
      <c r="AD330" s="331" t="s">
        <v>302</v>
      </c>
      <c r="AE330" s="88" t="s">
        <v>377</v>
      </c>
      <c r="AF330" s="88" t="s">
        <v>382</v>
      </c>
      <c r="AG330" s="88" t="s">
        <v>389</v>
      </c>
      <c r="AH330" s="331" t="s">
        <v>258</v>
      </c>
      <c r="AI330" s="331" t="s">
        <v>258</v>
      </c>
    </row>
    <row r="331" spans="1:35" ht="14.25" customHeight="1" thickTop="1" x14ac:dyDescent="0.2">
      <c r="A331" s="333" t="s">
        <v>10</v>
      </c>
      <c r="B331" s="331" t="s">
        <v>81</v>
      </c>
      <c r="C331" s="331" t="s">
        <v>90</v>
      </c>
      <c r="D331" s="331" t="s">
        <v>99</v>
      </c>
      <c r="E331" s="331" t="s">
        <v>109</v>
      </c>
      <c r="F331" s="331" t="s">
        <v>128</v>
      </c>
      <c r="G331" s="331" t="s">
        <v>153</v>
      </c>
      <c r="H331" s="331" t="s">
        <v>160</v>
      </c>
      <c r="I331" s="331" t="s">
        <v>164</v>
      </c>
      <c r="J331" s="331" t="s">
        <v>172</v>
      </c>
      <c r="K331" s="331" t="s">
        <v>194</v>
      </c>
      <c r="L331" s="331" t="s">
        <v>200</v>
      </c>
      <c r="M331" s="331" t="s">
        <v>220</v>
      </c>
      <c r="N331" s="1"/>
      <c r="O331" s="331" t="s">
        <v>226</v>
      </c>
      <c r="P331" s="331" t="s">
        <v>233</v>
      </c>
      <c r="Q331" s="331" t="s">
        <v>240</v>
      </c>
      <c r="R331" s="331" t="s">
        <v>244</v>
      </c>
      <c r="S331" s="331" t="s">
        <v>247</v>
      </c>
      <c r="T331" s="331" t="s">
        <v>253</v>
      </c>
      <c r="U331" s="331" t="s">
        <v>258</v>
      </c>
      <c r="V331" s="331" t="s">
        <v>262</v>
      </c>
      <c r="W331" s="331" t="s">
        <v>284</v>
      </c>
      <c r="X331" s="331" t="s">
        <v>303</v>
      </c>
      <c r="Y331" s="331" t="s">
        <v>319</v>
      </c>
      <c r="Z331" s="331" t="s">
        <v>329</v>
      </c>
      <c r="AA331" s="331" t="s">
        <v>344</v>
      </c>
      <c r="AB331" s="331" t="s">
        <v>355</v>
      </c>
      <c r="AC331" s="331" t="s">
        <v>360</v>
      </c>
      <c r="AD331" s="331" t="s">
        <v>371</v>
      </c>
      <c r="AE331" s="331" t="s">
        <v>378</v>
      </c>
      <c r="AF331" s="331" t="s">
        <v>383</v>
      </c>
      <c r="AG331" s="331" t="s">
        <v>390</v>
      </c>
      <c r="AH331" s="331" t="s">
        <v>258</v>
      </c>
      <c r="AI331" s="331" t="s">
        <v>481</v>
      </c>
    </row>
    <row r="332" spans="1:35" ht="13.5" thickBot="1" x14ac:dyDescent="0.25">
      <c r="A332" s="334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1"/>
      <c r="N332" s="1"/>
      <c r="O332" s="331"/>
      <c r="P332" s="331"/>
      <c r="Q332" s="331"/>
      <c r="R332" s="331"/>
      <c r="S332" s="331"/>
      <c r="T332" s="331"/>
      <c r="U332" s="331"/>
      <c r="V332" s="331"/>
      <c r="W332" s="331"/>
      <c r="X332" s="331"/>
      <c r="Y332" s="331"/>
      <c r="Z332" s="331"/>
      <c r="AA332" s="331"/>
      <c r="AB332" s="331"/>
      <c r="AC332" s="331"/>
      <c r="AD332" s="331"/>
      <c r="AE332" s="331"/>
      <c r="AF332" s="331"/>
      <c r="AG332" s="331"/>
      <c r="AH332" s="331"/>
      <c r="AI332" s="331"/>
    </row>
    <row r="333" spans="1:35" ht="18" thickTop="1" thickBot="1" x14ac:dyDescent="0.25">
      <c r="A333" s="46" t="s">
        <v>13</v>
      </c>
      <c r="B333" s="52">
        <f>IFERROR(X22*H22,"0")</f>
        <v>0</v>
      </c>
      <c r="C333" s="52">
        <f>IFERROR(X28*H28,"0")+IFERROR(X29*H29,"0")</f>
        <v>0</v>
      </c>
      <c r="D333" s="52">
        <f>IFERROR(X34*H34,"0")+IFERROR(X35*H35,"0")+IFERROR(X36*H36,"0")</f>
        <v>0</v>
      </c>
      <c r="E333" s="52">
        <f>IFERROR(X41*H41,"0")+IFERROR(X42*H42,"0")+IFERROR(X43*H43,"0")+IFERROR(X44*H44,"0")+IFERROR(X45*H45,"0")+IFERROR(X46*H46,"0")+IFERROR(X47*H47,"0")</f>
        <v>0</v>
      </c>
      <c r="F333" s="52">
        <f>IFERROR(X52*H52,"0")+IFERROR(X56*H56,"0")+IFERROR(X60*H60,"0")+IFERROR(X64*H64,"0")+IFERROR(X65*H65,"0")+IFERROR(X69*H69,"0")+IFERROR(X70*H70,"0")+IFERROR(X71*H71,"0")</f>
        <v>0</v>
      </c>
      <c r="G333" s="52">
        <f>IFERROR(X76*H76,"0")+IFERROR(X77*H77,"0")</f>
        <v>0</v>
      </c>
      <c r="H333" s="52">
        <f>IFERROR(X82*H82,"0")</f>
        <v>0</v>
      </c>
      <c r="I333" s="52">
        <f>IFERROR(X87*H87,"0")+IFERROR(X88*H88,"0")</f>
        <v>0</v>
      </c>
      <c r="J333" s="52">
        <f>IFERROR(X93*H93,"0")+IFERROR(X94*H94,"0")+IFERROR(X95*H95,"0")+IFERROR(X96*H96,"0")+IFERROR(X97*H97,"0")+IFERROR(X98*H98,"0")</f>
        <v>0</v>
      </c>
      <c r="K333" s="52">
        <f>IFERROR(X103*H103,"0")+IFERROR(X104*H104,"0")</f>
        <v>0</v>
      </c>
      <c r="L333" s="52">
        <f>IFERROR(X109*H109,"0")+IFERROR(X110*H110,"0")+IFERROR(X111*H111,"0")+IFERROR(X112*H112,"0")+IFERROR(X113*H113,"0")+IFERROR(X114*H114,"0")+IFERROR(X115*H115,"0")+IFERROR(X119*H119,"0")</f>
        <v>0</v>
      </c>
      <c r="M333" s="52">
        <f>IFERROR(X124*H124,"0")+IFERROR(X125*H125,"0")</f>
        <v>0</v>
      </c>
      <c r="N333" s="1"/>
      <c r="O333" s="52">
        <f>IFERROR(X130*H130,"0")+IFERROR(X131*H131,"0")</f>
        <v>0</v>
      </c>
      <c r="P333" s="52">
        <f>IFERROR(X136*H136,"0")+IFERROR(X137*H137,"0")</f>
        <v>0</v>
      </c>
      <c r="Q333" s="52">
        <f>IFERROR(X142*H142,"0")</f>
        <v>0</v>
      </c>
      <c r="R333" s="52">
        <f>IFERROR(X147*H147,"0")</f>
        <v>0</v>
      </c>
      <c r="S333" s="52">
        <f>IFERROR(X152*H152,"0")</f>
        <v>0</v>
      </c>
      <c r="T333" s="52">
        <f>IFERROR(X157*H157,"0")</f>
        <v>0</v>
      </c>
      <c r="U333" s="52">
        <f>IFERROR(X163*H163,"0")</f>
        <v>0</v>
      </c>
      <c r="V333" s="52">
        <f>IFERROR(X168*H168,"0")+IFERROR(X169*H169,"0")+IFERROR(X170*H170,"0")+IFERROR(X171*H171,"0")+IFERROR(X175*H175,"0")+IFERROR(X176*H176,"0")</f>
        <v>0</v>
      </c>
      <c r="W333" s="52">
        <f>IFERROR(X182*H182,"0")+IFERROR(X183*H183,"0")+IFERROR(X184*H184,"0")+IFERROR(X188*H188,"0")</f>
        <v>0</v>
      </c>
      <c r="X333" s="52">
        <f>IFERROR(X194*H194,"0")+IFERROR(X198*H198,"0")+IFERROR(X199*H199,"0")+IFERROR(X200*H200,"0")+IFERROR(X201*H201,"0")</f>
        <v>0</v>
      </c>
      <c r="Y333" s="52">
        <f>IFERROR(X206*H206,"0")+IFERROR(X207*H207,"0")+IFERROR(X208*H208,"0")</f>
        <v>0</v>
      </c>
      <c r="Z333" s="52">
        <f>IFERROR(X213*H213,"0")+IFERROR(X214*H214,"0")+IFERROR(X215*H215,"0")+IFERROR(X216*H216,"0")+IFERROR(X217*H217,"0")+IFERROR(X218*H218,"0")</f>
        <v>0</v>
      </c>
      <c r="AA333" s="52">
        <f>IFERROR(X223*H223,"0")+IFERROR(X224*H224,"0")+IFERROR(X225*H225,"0")+IFERROR(X226*H226,"0")</f>
        <v>0</v>
      </c>
      <c r="AB333" s="52">
        <f>IFERROR(X231*H231,"0")</f>
        <v>0</v>
      </c>
      <c r="AC333" s="52">
        <f>IFERROR(X236*H236,"0")+IFERROR(X240*H240,"0")+IFERROR(X241*H241,"0")+IFERROR(X242*H242,"0")</f>
        <v>0</v>
      </c>
      <c r="AD333" s="52">
        <f>IFERROR(X247*H247,"0")+IFERROR(X248*H248,"0")</f>
        <v>0</v>
      </c>
      <c r="AE333" s="52">
        <f>IFERROR(X254*H254,"0")</f>
        <v>0</v>
      </c>
      <c r="AF333" s="52">
        <f>IFERROR(X260*H260,"0")+IFERROR(X261*H261,"0")</f>
        <v>0</v>
      </c>
      <c r="AG333" s="52">
        <f>IFERROR(X267*H267,"0")+IFERROR(X271*H271,"0")</f>
        <v>0</v>
      </c>
      <c r="AH333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</f>
        <v>0</v>
      </c>
      <c r="AI333" s="52">
        <f>IFERROR(X320*H320,"0")</f>
        <v>0</v>
      </c>
    </row>
    <row r="334" spans="1:35" ht="13.5" thickTop="1" x14ac:dyDescent="0.2">
      <c r="C334" s="1"/>
    </row>
    <row r="335" spans="1:35" ht="19.5" customHeight="1" x14ac:dyDescent="0.2">
      <c r="A335" s="70" t="s">
        <v>62</v>
      </c>
      <c r="B335" s="70" t="s">
        <v>63</v>
      </c>
      <c r="C335" s="70" t="s">
        <v>65</v>
      </c>
    </row>
    <row r="336" spans="1:35" x14ac:dyDescent="0.2">
      <c r="A336" s="71">
        <f>SUMPRODUCT(--(BB:BB="ЗПФ"),--(W:W="кор"),H:H,Y:Y)+SUMPRODUCT(--(BB:BB="ЗПФ"),--(W:W="кг"),Y:Y)</f>
        <v>0</v>
      </c>
      <c r="B336" s="72">
        <f>SUMPRODUCT(--(BB:BB="ПГП"),--(W:W="кор"),H:H,Y:Y)+SUMPRODUCT(--(BB:BB="ПГП"),--(W:W="кг"),Y:Y)</f>
        <v>0</v>
      </c>
      <c r="C336" s="72">
        <f>SUMPRODUCT(--(BB:BB="КИЗ"),--(W:W="кор"),H:H,Y:Y)+SUMPRODUCT(--(BB:BB="КИЗ"),--(W:W="кг"),Y:Y)</f>
        <v>0</v>
      </c>
    </row>
  </sheetData>
  <sheetProtection algorithmName="SHA-512" hashValue="zphlElOMGOKlbAG6inFDciPULnmb5ehR/KIgs1HAyRq9LoowGvkyblv1Dv+uyqPNJ6GFzXnKS808HiX5nfyecQ==" saltValue="V884eo7oNc2E9Vw3bpTHg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P321:V321"/>
    <mergeCell ref="A321:O322"/>
    <mergeCell ref="P322:V322"/>
    <mergeCell ref="P323:V323"/>
    <mergeCell ref="A323:O328"/>
    <mergeCell ref="P324:V324"/>
    <mergeCell ref="P325:V325"/>
    <mergeCell ref="P326:V326"/>
    <mergeCell ref="P327:V327"/>
    <mergeCell ref="P328:V328"/>
    <mergeCell ref="C330:T330"/>
    <mergeCell ref="U330:V330"/>
    <mergeCell ref="X330:AD330"/>
    <mergeCell ref="AH330:AI330"/>
    <mergeCell ref="A331:A332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O331:O332"/>
    <mergeCell ref="P331:P332"/>
    <mergeCell ref="Q331:Q332"/>
    <mergeCell ref="R331:R332"/>
    <mergeCell ref="S331:S332"/>
    <mergeCell ref="T331:T332"/>
    <mergeCell ref="U331:U332"/>
    <mergeCell ref="AE331:AE332"/>
    <mergeCell ref="AF331:AF332"/>
    <mergeCell ref="AG331:AG332"/>
    <mergeCell ref="AH331:AH332"/>
    <mergeCell ref="AI331:AI332"/>
    <mergeCell ref="V331:V332"/>
    <mergeCell ref="W331:W332"/>
    <mergeCell ref="X331:X332"/>
    <mergeCell ref="Y331:Y332"/>
    <mergeCell ref="Z331:Z332"/>
    <mergeCell ref="AA331:AA332"/>
    <mergeCell ref="AB331:AB332"/>
    <mergeCell ref="AC331:AC332"/>
    <mergeCell ref="AD331:AD33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3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">
      <formula1>IF(AK46&gt;0,OR(X46=0,AND(IF(X46-AK46&gt;=0,TRUE,FALSE),X46&gt;0,IF(X46/K46=ROUND(X46/K46,0),TRUE,FALSE))),FALSE)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6">
      <formula1>IF(AK76&gt;0,OR(X76=0,AND(IF(X76-AK76&gt;=0,TRUE,FALSE),X76&gt;0,IF(X76/K76=ROUND(X76/K76,0),TRUE,FALSE))),FALSE)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7">
      <formula1>IF(AK77&gt;0,OR(X77=0,AND(IF(X77-AK77&gt;=0,TRUE,FALSE),X77&gt;0,IF(X77/K77=ROUND(X77/K77,0),TRUE,FALSE))),FALSE)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">
      <formula1>IF(AK98&gt;0,OR(X98=0,AND(IF(X98-AK98&gt;=0,TRUE,FALSE),X98&gt;0,IF(X98/J98=ROUND(X98/J98,0),TRUE,FALSE))),FALSE)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IF(AK103&gt;0,OR(X103=0,AND(IF(X103-AK103&gt;=0,TRUE,FALSE),X103&gt;0,IF(X103/K103=ROUND(X103/K103,0),TRUE,FALSE))),FALSE)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IF(AK110&gt;0,OR(X110=0,AND(IF(X110-AK110&gt;=0,TRUE,FALSE),X110&gt;0,IF(X110/K110=ROUND(X110/K110,0),TRUE,FALSE))),FALSE)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1">
      <formula1>IF(AK111&gt;0,OR(X111=0,AND(IF(X111-AK111&gt;=0,TRUE,FALSE),X111&gt;0,IF(X111/K111=ROUND(X111/K111,0),TRUE,FALSE))),FALSE)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2">
      <formula1>IF(AK112&gt;0,OR(X112=0,AND(IF(X112-AK112&gt;=0,TRUE,FALSE),X112&gt;0,IF(X112/J112=ROUND(X112/J112,0),TRUE,FALSE))),FALSE)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">
      <formula1>IF(AK113&gt;0,OR(X113=0,AND(IF(X113-AK113&gt;=0,TRUE,FALSE),X113&gt;0,IF(X113/K113=ROUND(X113/K113,0),TRUE,FALSE))),FALSE)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4">
      <formula1>IF(AK114&gt;0,OR(X114=0,AND(IF(X114-AK114&gt;=0,TRUE,FALSE),X114&gt;0,IF(X114/K114=ROUND(X114/K114,0),TRUE,FALSE))),FALSE)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IF(AK125&gt;0,OR(X125=0,AND(IF(X125-AK125&gt;=0,TRUE,FALSE),X125&gt;0,IF(X125/J125=ROUND(X125/J125,0),TRUE,FALSE))),FALSE)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0">
      <formula1>IF(AK170&gt;0,OR(X170=0,AND(IF(X170-AK170&gt;=0,TRUE,FALSE),X170&gt;0,IF(X170/K170=ROUND(X170/K170,0),TRUE,FALSE))),FALSE)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3">
      <formula1>IF(AK213&gt;0,OR(X213=0,AND(IF(X213-AK213&gt;=0,TRUE,FALSE),X213&gt;0,IF(X213/K213=ROUND(X213/K213,0),TRUE,FALSE))),FALSE)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IF(AK214&gt;0,OR(X214=0,AND(IF(X214-AK214&gt;=0,TRUE,FALSE),X214&gt;0,IF(X214/K214=ROUND(X214/K214,0),TRUE,FALSE))),FALSE)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8">
      <formula1>IF(AK218&gt;0,OR(X218=0,AND(IF(X218-AK218&gt;=0,TRUE,FALSE),X218&gt;0,IF(X218/K218=ROUND(X218/K218,0),TRUE,FALSE))),FALSE)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3">
      <formula1>IF(AK223&gt;0,OR(X223=0,AND(IF(X223-AK223&gt;=0,TRUE,FALSE),X223&gt;0,IF(X223/K223=ROUND(X223/K223,0),TRUE,FALSE))),FALSE)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4">
      <formula1>IF(AK224&gt;0,OR(X224=0,AND(IF(X224-AK224&gt;=0,TRUE,FALSE),X224&gt;0,IF(X224/K224=ROUND(X224/K224,0),TRUE,FALSE))),FALSE)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5">
      <formula1>IF(AK225&gt;0,OR(X225=0,AND(IF(X225-AK225&gt;=0,TRUE,FALSE),X225&gt;0,IF(X225/K225=ROUND(X225/K225,0),TRUE,FALSE))),FALSE)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6">
      <formula1>IF(AK226&gt;0,OR(X226=0,AND(IF(X226-AK226&gt;=0,TRUE,FALSE),X226&gt;0,IF(X226/K226=ROUND(X226/K226,0),TRUE,FALSE))),FALSE)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7">
      <formula1>IF(AK247&gt;0,OR(X247=0,AND(IF(X247-AK247&gt;=0,TRUE,FALSE),X247&gt;0)),FALSE)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IF(AK260&gt;0,OR(X260=0,AND(IF(X260-AK260&gt;=0,TRUE,FALSE),X260&gt;0,IF(X260/K260=ROUND(X260/K260,0),TRUE,FALSE))),FALSE)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">
      <formula1>IF(AK283&gt;0,OR(X283=0,AND(IF(X283-AK283&gt;=0,TRUE,FALSE),X283&gt;0,IF(X283/K283=ROUND(X283/K283,0),TRUE,FALSE))),FALSE)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">
      <formula1>IF(AK292&gt;0,OR(X292=0,AND(IF(X292-AK292&gt;=0,TRUE,FALSE),X292&gt;0,IF(X292/K292=ROUND(X292/K292,0),TRUE,FALSE))),FALSE)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3">
      <formula1>IF(AK293&gt;0,OR(X293=0,AND(IF(X293-AK293&gt;=0,TRUE,FALSE),X293&gt;0,IF(X293/K293=ROUND(X293/K293,0),TRUE,FALSE))),FALSE)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9">
      <formula1>IF(AK299&gt;0,OR(X299=0,AND(IF(X299-AK299&gt;=0,TRUE,FALSE),X299&gt;0,IF(X299/K299=ROUND(X299/K299,0),TRUE,FALSE))),FALSE)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">
      <formula1>IF(AK305&gt;0,OR(X305=0,AND(IF(X305-AK305&gt;=0,TRUE,FALSE),X305&gt;0,IF(X305/K305=ROUND(X305/K305,0),TRUE,FALSE))),FALSE)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0">
      <formula1>IF(AK320&gt;0,OR(X320=0,AND(IF(X320-AK320&gt;=0,TRUE,FALSE),X320&gt;0)),FALSE)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opS5NqgPyYEa9iG0S7cbeNNkIFCXJhaSf47rtY4uzjqDKHM26g43sCIm/HEVl6LnGboRWm3ZgmK6NRmXWUiNaA==" saltValue="iwjLRv/s8xn60AS/uETI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2025-06-19T14:21:27Z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