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3D8F8EA-7BB5-4AED-AEFA-3768E82906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Y504" i="2"/>
  <c r="X501" i="2"/>
  <c r="X500" i="2"/>
  <c r="BO499" i="2"/>
  <c r="BM499" i="2"/>
  <c r="Z499" i="2"/>
  <c r="Y499" i="2"/>
  <c r="BN499" i="2" s="1"/>
  <c r="BO498" i="2"/>
  <c r="BM498" i="2"/>
  <c r="Y498" i="2"/>
  <c r="X496" i="2"/>
  <c r="X495" i="2"/>
  <c r="BO494" i="2"/>
  <c r="BM494" i="2"/>
  <c r="Y494" i="2"/>
  <c r="BO493" i="2"/>
  <c r="BM493" i="2"/>
  <c r="Y493" i="2"/>
  <c r="X491" i="2"/>
  <c r="X490" i="2"/>
  <c r="BO489" i="2"/>
  <c r="BM489" i="2"/>
  <c r="Y489" i="2"/>
  <c r="Z489" i="2" s="1"/>
  <c r="BO488" i="2"/>
  <c r="BM488" i="2"/>
  <c r="Y488" i="2"/>
  <c r="BP488" i="2" s="1"/>
  <c r="Y486" i="2"/>
  <c r="X486" i="2"/>
  <c r="Y485" i="2"/>
  <c r="X485" i="2"/>
  <c r="BP484" i="2"/>
  <c r="BO484" i="2"/>
  <c r="BN484" i="2"/>
  <c r="BM484" i="2"/>
  <c r="Z484" i="2"/>
  <c r="Y484" i="2"/>
  <c r="BP483" i="2"/>
  <c r="BO483" i="2"/>
  <c r="BM483" i="2"/>
  <c r="Y483" i="2"/>
  <c r="BN483" i="2" s="1"/>
  <c r="BP482" i="2"/>
  <c r="BO482" i="2"/>
  <c r="BN482" i="2"/>
  <c r="BM482" i="2"/>
  <c r="Z482" i="2"/>
  <c r="Y482" i="2"/>
  <c r="BP481" i="2"/>
  <c r="BO481" i="2"/>
  <c r="BN481" i="2"/>
  <c r="BM481" i="2"/>
  <c r="Z481" i="2"/>
  <c r="Y481" i="2"/>
  <c r="X479" i="2"/>
  <c r="X478" i="2"/>
  <c r="BO477" i="2"/>
  <c r="BM477" i="2"/>
  <c r="Y477" i="2"/>
  <c r="BP477" i="2" s="1"/>
  <c r="BO476" i="2"/>
  <c r="BN476" i="2"/>
  <c r="BM476" i="2"/>
  <c r="Z476" i="2"/>
  <c r="Y476" i="2"/>
  <c r="BP476" i="2" s="1"/>
  <c r="BO475" i="2"/>
  <c r="BM475" i="2"/>
  <c r="Y475" i="2"/>
  <c r="Z475" i="2" s="1"/>
  <c r="BO474" i="2"/>
  <c r="BM474" i="2"/>
  <c r="Y474" i="2"/>
  <c r="X470" i="2"/>
  <c r="X469" i="2"/>
  <c r="BO468" i="2"/>
  <c r="BM468" i="2"/>
  <c r="Y468" i="2"/>
  <c r="P468" i="2"/>
  <c r="BO467" i="2"/>
  <c r="BM467" i="2"/>
  <c r="Y467" i="2"/>
  <c r="BP467" i="2" s="1"/>
  <c r="P467" i="2"/>
  <c r="BP466" i="2"/>
  <c r="BO466" i="2"/>
  <c r="BN466" i="2"/>
  <c r="BM466" i="2"/>
  <c r="Z466" i="2"/>
  <c r="Y466" i="2"/>
  <c r="P466" i="2"/>
  <c r="X464" i="2"/>
  <c r="X463" i="2"/>
  <c r="BO462" i="2"/>
  <c r="BM462" i="2"/>
  <c r="Z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P460" i="2"/>
  <c r="BO459" i="2"/>
  <c r="BM459" i="2"/>
  <c r="Y459" i="2"/>
  <c r="P459" i="2"/>
  <c r="BP458" i="2"/>
  <c r="BO458" i="2"/>
  <c r="BN458" i="2"/>
  <c r="BM458" i="2"/>
  <c r="Z458" i="2"/>
  <c r="Y458" i="2"/>
  <c r="P458" i="2"/>
  <c r="BO457" i="2"/>
  <c r="BM457" i="2"/>
  <c r="Y457" i="2"/>
  <c r="P457" i="2"/>
  <c r="BO456" i="2"/>
  <c r="BM456" i="2"/>
  <c r="Y456" i="2"/>
  <c r="P456" i="2"/>
  <c r="X454" i="2"/>
  <c r="X453" i="2"/>
  <c r="BO452" i="2"/>
  <c r="BM452" i="2"/>
  <c r="Y452" i="2"/>
  <c r="BP452" i="2" s="1"/>
  <c r="P452" i="2"/>
  <c r="BO451" i="2"/>
  <c r="BM451" i="2"/>
  <c r="Y451" i="2"/>
  <c r="Z451" i="2" s="1"/>
  <c r="P451" i="2"/>
  <c r="BO450" i="2"/>
  <c r="BM450" i="2"/>
  <c r="Z450" i="2"/>
  <c r="Y450" i="2"/>
  <c r="P450" i="2"/>
  <c r="X448" i="2"/>
  <c r="X447" i="2"/>
  <c r="BO446" i="2"/>
  <c r="BM446" i="2"/>
  <c r="Y446" i="2"/>
  <c r="P446" i="2"/>
  <c r="BO445" i="2"/>
  <c r="BN445" i="2"/>
  <c r="BM445" i="2"/>
  <c r="Z445" i="2"/>
  <c r="Y445" i="2"/>
  <c r="BP445" i="2" s="1"/>
  <c r="P445" i="2"/>
  <c r="BO444" i="2"/>
  <c r="BM444" i="2"/>
  <c r="Y444" i="2"/>
  <c r="BP444" i="2" s="1"/>
  <c r="P444" i="2"/>
  <c r="BO443" i="2"/>
  <c r="BM443" i="2"/>
  <c r="Y443" i="2"/>
  <c r="Z443" i="2" s="1"/>
  <c r="P443" i="2"/>
  <c r="BO442" i="2"/>
  <c r="BM442" i="2"/>
  <c r="Z442" i="2"/>
  <c r="Y442" i="2"/>
  <c r="BN442" i="2" s="1"/>
  <c r="BP441" i="2"/>
  <c r="BO441" i="2"/>
  <c r="BN441" i="2"/>
  <c r="BM441" i="2"/>
  <c r="Z441" i="2"/>
  <c r="Y441" i="2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Z438" i="2"/>
  <c r="Y438" i="2"/>
  <c r="BN438" i="2" s="1"/>
  <c r="P438" i="2"/>
  <c r="BO437" i="2"/>
  <c r="BM437" i="2"/>
  <c r="Y437" i="2"/>
  <c r="P437" i="2"/>
  <c r="BO436" i="2"/>
  <c r="BM436" i="2"/>
  <c r="Y436" i="2"/>
  <c r="BP436" i="2" s="1"/>
  <c r="P436" i="2"/>
  <c r="BP435" i="2"/>
  <c r="BO435" i="2"/>
  <c r="BM435" i="2"/>
  <c r="Y435" i="2"/>
  <c r="BN435" i="2" s="1"/>
  <c r="BP434" i="2"/>
  <c r="BO434" i="2"/>
  <c r="BM434" i="2"/>
  <c r="Y434" i="2"/>
  <c r="P434" i="2"/>
  <c r="BO433" i="2"/>
  <c r="BM433" i="2"/>
  <c r="Y433" i="2"/>
  <c r="Z433" i="2" s="1"/>
  <c r="P433" i="2"/>
  <c r="BO432" i="2"/>
  <c r="BM432" i="2"/>
  <c r="Y432" i="2"/>
  <c r="P432" i="2"/>
  <c r="X428" i="2"/>
  <c r="X427" i="2"/>
  <c r="BO426" i="2"/>
  <c r="BM426" i="2"/>
  <c r="Y426" i="2"/>
  <c r="P426" i="2"/>
  <c r="X423" i="2"/>
  <c r="X422" i="2"/>
  <c r="BO421" i="2"/>
  <c r="BM421" i="2"/>
  <c r="Z421" i="2"/>
  <c r="Z422" i="2" s="1"/>
  <c r="Y421" i="2"/>
  <c r="P421" i="2"/>
  <c r="X418" i="2"/>
  <c r="X417" i="2"/>
  <c r="BO416" i="2"/>
  <c r="BM416" i="2"/>
  <c r="Y416" i="2"/>
  <c r="P416" i="2"/>
  <c r="BO415" i="2"/>
  <c r="BM415" i="2"/>
  <c r="Y415" i="2"/>
  <c r="P415" i="2"/>
  <c r="BP414" i="2"/>
  <c r="BO414" i="2"/>
  <c r="BN414" i="2"/>
  <c r="BM414" i="2"/>
  <c r="Z414" i="2"/>
  <c r="Y414" i="2"/>
  <c r="P414" i="2"/>
  <c r="BO413" i="2"/>
  <c r="BM413" i="2"/>
  <c r="Y413" i="2"/>
  <c r="P413" i="2"/>
  <c r="X411" i="2"/>
  <c r="X410" i="2"/>
  <c r="BO409" i="2"/>
  <c r="BM409" i="2"/>
  <c r="Y409" i="2"/>
  <c r="Z409" i="2" s="1"/>
  <c r="P409" i="2"/>
  <c r="BO408" i="2"/>
  <c r="BM408" i="2"/>
  <c r="Y408" i="2"/>
  <c r="Y411" i="2" s="1"/>
  <c r="P408" i="2"/>
  <c r="X405" i="2"/>
  <c r="X404" i="2"/>
  <c r="BP403" i="2"/>
  <c r="BO403" i="2"/>
  <c r="BM403" i="2"/>
  <c r="Y403" i="2"/>
  <c r="BN403" i="2" s="1"/>
  <c r="P403" i="2"/>
  <c r="BO402" i="2"/>
  <c r="BM402" i="2"/>
  <c r="Y402" i="2"/>
  <c r="P402" i="2"/>
  <c r="X400" i="2"/>
  <c r="X399" i="2"/>
  <c r="BO398" i="2"/>
  <c r="BM398" i="2"/>
  <c r="Y398" i="2"/>
  <c r="P398" i="2"/>
  <c r="BO397" i="2"/>
  <c r="BM397" i="2"/>
  <c r="Y397" i="2"/>
  <c r="BP397" i="2" s="1"/>
  <c r="P397" i="2"/>
  <c r="BO396" i="2"/>
  <c r="BM396" i="2"/>
  <c r="Z396" i="2"/>
  <c r="Y396" i="2"/>
  <c r="BN396" i="2" s="1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P392" i="2"/>
  <c r="BO392" i="2"/>
  <c r="BM392" i="2"/>
  <c r="Y392" i="2"/>
  <c r="BN392" i="2" s="1"/>
  <c r="P392" i="2"/>
  <c r="BO391" i="2"/>
  <c r="BM391" i="2"/>
  <c r="Y391" i="2"/>
  <c r="Z391" i="2" s="1"/>
  <c r="P391" i="2"/>
  <c r="BO390" i="2"/>
  <c r="BN390" i="2"/>
  <c r="BM390" i="2"/>
  <c r="Z390" i="2"/>
  <c r="Y390" i="2"/>
  <c r="BP390" i="2" s="1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P379" i="2"/>
  <c r="BO379" i="2"/>
  <c r="BN379" i="2"/>
  <c r="BM379" i="2"/>
  <c r="Z379" i="2"/>
  <c r="Y379" i="2"/>
  <c r="P379" i="2"/>
  <c r="BO378" i="2"/>
  <c r="BM378" i="2"/>
  <c r="Y378" i="2"/>
  <c r="P378" i="2"/>
  <c r="Y376" i="2"/>
  <c r="X376" i="2"/>
  <c r="Z375" i="2"/>
  <c r="X375" i="2"/>
  <c r="BO374" i="2"/>
  <c r="BM374" i="2"/>
  <c r="Y374" i="2"/>
  <c r="Z374" i="2" s="1"/>
  <c r="P374" i="2"/>
  <c r="X372" i="2"/>
  <c r="X371" i="2"/>
  <c r="BO370" i="2"/>
  <c r="BM370" i="2"/>
  <c r="Y370" i="2"/>
  <c r="P370" i="2"/>
  <c r="BP369" i="2"/>
  <c r="BO369" i="2"/>
  <c r="BM369" i="2"/>
  <c r="Y369" i="2"/>
  <c r="BN369" i="2" s="1"/>
  <c r="P369" i="2"/>
  <c r="BO368" i="2"/>
  <c r="BM368" i="2"/>
  <c r="Y368" i="2"/>
  <c r="BP368" i="2" s="1"/>
  <c r="P368" i="2"/>
  <c r="BO367" i="2"/>
  <c r="BM367" i="2"/>
  <c r="Y367" i="2"/>
  <c r="BN367" i="2" s="1"/>
  <c r="P367" i="2"/>
  <c r="X364" i="2"/>
  <c r="X363" i="2"/>
  <c r="BO362" i="2"/>
  <c r="BM362" i="2"/>
  <c r="Y362" i="2"/>
  <c r="BN362" i="2" s="1"/>
  <c r="P362" i="2"/>
  <c r="X360" i="2"/>
  <c r="X359" i="2"/>
  <c r="BO358" i="2"/>
  <c r="BM358" i="2"/>
  <c r="Y358" i="2"/>
  <c r="P358" i="2"/>
  <c r="BO357" i="2"/>
  <c r="BM357" i="2"/>
  <c r="Y357" i="2"/>
  <c r="Y360" i="2" s="1"/>
  <c r="P357" i="2"/>
  <c r="X355" i="2"/>
  <c r="X354" i="2"/>
  <c r="BO353" i="2"/>
  <c r="BN353" i="2"/>
  <c r="BM353" i="2"/>
  <c r="Z353" i="2"/>
  <c r="Y353" i="2"/>
  <c r="BP353" i="2" s="1"/>
  <c r="P353" i="2"/>
  <c r="BO352" i="2"/>
  <c r="BM352" i="2"/>
  <c r="Y352" i="2"/>
  <c r="P352" i="2"/>
  <c r="X350" i="2"/>
  <c r="X349" i="2"/>
  <c r="BO348" i="2"/>
  <c r="BM348" i="2"/>
  <c r="Y348" i="2"/>
  <c r="P348" i="2"/>
  <c r="BO347" i="2"/>
  <c r="BM347" i="2"/>
  <c r="Y347" i="2"/>
  <c r="Z347" i="2" s="1"/>
  <c r="P347" i="2"/>
  <c r="BP346" i="2"/>
  <c r="BO346" i="2"/>
  <c r="BM346" i="2"/>
  <c r="Y346" i="2"/>
  <c r="BN346" i="2" s="1"/>
  <c r="P346" i="2"/>
  <c r="BO345" i="2"/>
  <c r="BM345" i="2"/>
  <c r="Y345" i="2"/>
  <c r="P345" i="2"/>
  <c r="BO344" i="2"/>
  <c r="BM344" i="2"/>
  <c r="Y344" i="2"/>
  <c r="Z344" i="2" s="1"/>
  <c r="P344" i="2"/>
  <c r="BO343" i="2"/>
  <c r="BM343" i="2"/>
  <c r="Y343" i="2"/>
  <c r="P343" i="2"/>
  <c r="BO342" i="2"/>
  <c r="BM342" i="2"/>
  <c r="Z342" i="2"/>
  <c r="Y342" i="2"/>
  <c r="P342" i="2"/>
  <c r="X338" i="2"/>
  <c r="X337" i="2"/>
  <c r="BO336" i="2"/>
  <c r="BM336" i="2"/>
  <c r="Y336" i="2"/>
  <c r="P336" i="2"/>
  <c r="BO335" i="2"/>
  <c r="BM335" i="2"/>
  <c r="Y335" i="2"/>
  <c r="P335" i="2"/>
  <c r="BO334" i="2"/>
  <c r="BM334" i="2"/>
  <c r="Y334" i="2"/>
  <c r="BP334" i="2" s="1"/>
  <c r="P334" i="2"/>
  <c r="X331" i="2"/>
  <c r="X330" i="2"/>
  <c r="BP329" i="2"/>
  <c r="BO329" i="2"/>
  <c r="BN329" i="2"/>
  <c r="BM329" i="2"/>
  <c r="Z329" i="2"/>
  <c r="Y329" i="2"/>
  <c r="P329" i="2"/>
  <c r="BO328" i="2"/>
  <c r="BM328" i="2"/>
  <c r="Y328" i="2"/>
  <c r="P328" i="2"/>
  <c r="BO327" i="2"/>
  <c r="BM327" i="2"/>
  <c r="Y327" i="2"/>
  <c r="BP327" i="2" s="1"/>
  <c r="P327" i="2"/>
  <c r="X325" i="2"/>
  <c r="X324" i="2"/>
  <c r="BO323" i="2"/>
  <c r="BM323" i="2"/>
  <c r="Y323" i="2"/>
  <c r="Z323" i="2" s="1"/>
  <c r="P323" i="2"/>
  <c r="BO322" i="2"/>
  <c r="BM322" i="2"/>
  <c r="Y322" i="2"/>
  <c r="Z322" i="2" s="1"/>
  <c r="P322" i="2"/>
  <c r="BP321" i="2"/>
  <c r="BO321" i="2"/>
  <c r="BN321" i="2"/>
  <c r="BM321" i="2"/>
  <c r="Z321" i="2"/>
  <c r="Y321" i="2"/>
  <c r="BO320" i="2"/>
  <c r="BM320" i="2"/>
  <c r="Y320" i="2"/>
  <c r="X318" i="2"/>
  <c r="X317" i="2"/>
  <c r="BP316" i="2"/>
  <c r="BO316" i="2"/>
  <c r="BM316" i="2"/>
  <c r="Y316" i="2"/>
  <c r="P316" i="2"/>
  <c r="BO315" i="2"/>
  <c r="BM315" i="2"/>
  <c r="Y315" i="2"/>
  <c r="P315" i="2"/>
  <c r="BP314" i="2"/>
  <c r="BO314" i="2"/>
  <c r="BN314" i="2"/>
  <c r="BM314" i="2"/>
  <c r="Z314" i="2"/>
  <c r="Y314" i="2"/>
  <c r="P314" i="2"/>
  <c r="X312" i="2"/>
  <c r="X311" i="2"/>
  <c r="BO310" i="2"/>
  <c r="BM310" i="2"/>
  <c r="Y310" i="2"/>
  <c r="BP310" i="2" s="1"/>
  <c r="P310" i="2"/>
  <c r="BP309" i="2"/>
  <c r="BO309" i="2"/>
  <c r="BN309" i="2"/>
  <c r="BM309" i="2"/>
  <c r="Z309" i="2"/>
  <c r="Y309" i="2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Z306" i="2"/>
  <c r="Y306" i="2"/>
  <c r="BN306" i="2" s="1"/>
  <c r="P306" i="2"/>
  <c r="X304" i="2"/>
  <c r="X303" i="2"/>
  <c r="BO302" i="2"/>
  <c r="BM302" i="2"/>
  <c r="Y302" i="2"/>
  <c r="BP302" i="2" s="1"/>
  <c r="P302" i="2"/>
  <c r="BP301" i="2"/>
  <c r="BO301" i="2"/>
  <c r="BN301" i="2"/>
  <c r="BM301" i="2"/>
  <c r="Z301" i="2"/>
  <c r="Y301" i="2"/>
  <c r="P301" i="2"/>
  <c r="BO300" i="2"/>
  <c r="BM300" i="2"/>
  <c r="Y300" i="2"/>
  <c r="BP300" i="2" s="1"/>
  <c r="P300" i="2"/>
  <c r="BP299" i="2"/>
  <c r="BO299" i="2"/>
  <c r="BN299" i="2"/>
  <c r="BM299" i="2"/>
  <c r="Z299" i="2"/>
  <c r="Y299" i="2"/>
  <c r="P299" i="2"/>
  <c r="BO298" i="2"/>
  <c r="BM298" i="2"/>
  <c r="Y298" i="2"/>
  <c r="P298" i="2"/>
  <c r="BO297" i="2"/>
  <c r="BM297" i="2"/>
  <c r="Y297" i="2"/>
  <c r="BP297" i="2" s="1"/>
  <c r="P297" i="2"/>
  <c r="BP296" i="2"/>
  <c r="BO296" i="2"/>
  <c r="BM296" i="2"/>
  <c r="Y296" i="2"/>
  <c r="P296" i="2"/>
  <c r="X294" i="2"/>
  <c r="X293" i="2"/>
  <c r="BO292" i="2"/>
  <c r="BM292" i="2"/>
  <c r="Y292" i="2"/>
  <c r="Z292" i="2" s="1"/>
  <c r="P292" i="2"/>
  <c r="BP291" i="2"/>
  <c r="BO291" i="2"/>
  <c r="BN291" i="2"/>
  <c r="BM291" i="2"/>
  <c r="Z291" i="2"/>
  <c r="Y291" i="2"/>
  <c r="P291" i="2"/>
  <c r="BO290" i="2"/>
  <c r="BM290" i="2"/>
  <c r="Y290" i="2"/>
  <c r="BP290" i="2" s="1"/>
  <c r="P290" i="2"/>
  <c r="BO289" i="2"/>
  <c r="BM289" i="2"/>
  <c r="Y289" i="2"/>
  <c r="P289" i="2"/>
  <c r="BP288" i="2"/>
  <c r="BO288" i="2"/>
  <c r="BM288" i="2"/>
  <c r="Y288" i="2"/>
  <c r="P288" i="2"/>
  <c r="BO287" i="2"/>
  <c r="BM287" i="2"/>
  <c r="Y287" i="2"/>
  <c r="P287" i="2"/>
  <c r="X284" i="2"/>
  <c r="X283" i="2"/>
  <c r="BO282" i="2"/>
  <c r="BM282" i="2"/>
  <c r="Y282" i="2"/>
  <c r="Y284" i="2" s="1"/>
  <c r="P282" i="2"/>
  <c r="X279" i="2"/>
  <c r="X278" i="2"/>
  <c r="BP277" i="2"/>
  <c r="BO277" i="2"/>
  <c r="BN277" i="2"/>
  <c r="BM277" i="2"/>
  <c r="Z277" i="2"/>
  <c r="Z278" i="2" s="1"/>
  <c r="Y277" i="2"/>
  <c r="Y279" i="2" s="1"/>
  <c r="P277" i="2"/>
  <c r="X275" i="2"/>
  <c r="X274" i="2"/>
  <c r="BO273" i="2"/>
  <c r="BM273" i="2"/>
  <c r="Y273" i="2"/>
  <c r="P273" i="2"/>
  <c r="X270" i="2"/>
  <c r="X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BO260" i="2"/>
  <c r="BM260" i="2"/>
  <c r="Y260" i="2"/>
  <c r="P260" i="2"/>
  <c r="BO259" i="2"/>
  <c r="BM259" i="2"/>
  <c r="Y259" i="2"/>
  <c r="BP259" i="2" s="1"/>
  <c r="P259" i="2"/>
  <c r="BP258" i="2"/>
  <c r="BO258" i="2"/>
  <c r="BN258" i="2"/>
  <c r="BM258" i="2"/>
  <c r="Z258" i="2"/>
  <c r="Y258" i="2"/>
  <c r="P258" i="2"/>
  <c r="X255" i="2"/>
  <c r="X254" i="2"/>
  <c r="BO253" i="2"/>
  <c r="BM253" i="2"/>
  <c r="Z253" i="2"/>
  <c r="Y253" i="2"/>
  <c r="BN253" i="2" s="1"/>
  <c r="P253" i="2"/>
  <c r="BO252" i="2"/>
  <c r="BM252" i="2"/>
  <c r="Y252" i="2"/>
  <c r="Z252" i="2" s="1"/>
  <c r="P252" i="2"/>
  <c r="BO251" i="2"/>
  <c r="BM251" i="2"/>
  <c r="Y251" i="2"/>
  <c r="P251" i="2"/>
  <c r="BP250" i="2"/>
  <c r="BO250" i="2"/>
  <c r="BN250" i="2"/>
  <c r="BM250" i="2"/>
  <c r="Z250" i="2"/>
  <c r="Y250" i="2"/>
  <c r="P250" i="2"/>
  <c r="BO249" i="2"/>
  <c r="BM249" i="2"/>
  <c r="Y249" i="2"/>
  <c r="P249" i="2"/>
  <c r="X246" i="2"/>
  <c r="X245" i="2"/>
  <c r="BO244" i="2"/>
  <c r="BM244" i="2"/>
  <c r="Y244" i="2"/>
  <c r="Z244" i="2" s="1"/>
  <c r="P244" i="2"/>
  <c r="BO243" i="2"/>
  <c r="BM243" i="2"/>
  <c r="Y243" i="2"/>
  <c r="BP243" i="2" s="1"/>
  <c r="P243" i="2"/>
  <c r="BO242" i="2"/>
  <c r="BM242" i="2"/>
  <c r="Y242" i="2"/>
  <c r="P242" i="2"/>
  <c r="BO241" i="2"/>
  <c r="BM241" i="2"/>
  <c r="Y241" i="2"/>
  <c r="Z241" i="2" s="1"/>
  <c r="P241" i="2"/>
  <c r="BO240" i="2"/>
  <c r="BM240" i="2"/>
  <c r="Z240" i="2"/>
  <c r="Y240" i="2"/>
  <c r="BO239" i="2"/>
  <c r="BM239" i="2"/>
  <c r="Y239" i="2"/>
  <c r="BP239" i="2" s="1"/>
  <c r="P239" i="2"/>
  <c r="Y237" i="2"/>
  <c r="X237" i="2"/>
  <c r="Y236" i="2"/>
  <c r="X236" i="2"/>
  <c r="BO235" i="2"/>
  <c r="BM235" i="2"/>
  <c r="Z235" i="2"/>
  <c r="Z236" i="2" s="1"/>
  <c r="Y235" i="2"/>
  <c r="X233" i="2"/>
  <c r="X232" i="2"/>
  <c r="BO231" i="2"/>
  <c r="BM231" i="2"/>
  <c r="Y231" i="2"/>
  <c r="Z231" i="2" s="1"/>
  <c r="P231" i="2"/>
  <c r="BO230" i="2"/>
  <c r="BM230" i="2"/>
  <c r="Z230" i="2"/>
  <c r="Z232" i="2" s="1"/>
  <c r="Y230" i="2"/>
  <c r="P230" i="2"/>
  <c r="X228" i="2"/>
  <c r="X227" i="2"/>
  <c r="BO226" i="2"/>
  <c r="BM226" i="2"/>
  <c r="Y226" i="2"/>
  <c r="BP226" i="2" s="1"/>
  <c r="P226" i="2"/>
  <c r="BO225" i="2"/>
  <c r="BN225" i="2"/>
  <c r="BM225" i="2"/>
  <c r="Z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Z221" i="2" s="1"/>
  <c r="P221" i="2"/>
  <c r="BO220" i="2"/>
  <c r="BM220" i="2"/>
  <c r="Y220" i="2"/>
  <c r="P220" i="2"/>
  <c r="X217" i="2"/>
  <c r="X216" i="2"/>
  <c r="BO215" i="2"/>
  <c r="BM215" i="2"/>
  <c r="Z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Z210" i="2"/>
  <c r="Y210" i="2"/>
  <c r="BN210" i="2" s="1"/>
  <c r="P210" i="2"/>
  <c r="BO209" i="2"/>
  <c r="BM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Y207" i="2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P203" i="2"/>
  <c r="BO202" i="2"/>
  <c r="BM202" i="2"/>
  <c r="Y202" i="2"/>
  <c r="BP202" i="2" s="1"/>
  <c r="P202" i="2"/>
  <c r="X200" i="2"/>
  <c r="X199" i="2"/>
  <c r="BO198" i="2"/>
  <c r="BM198" i="2"/>
  <c r="Y198" i="2"/>
  <c r="BP198" i="2" s="1"/>
  <c r="P198" i="2"/>
  <c r="BP197" i="2"/>
  <c r="BO197" i="2"/>
  <c r="BM197" i="2"/>
  <c r="Y197" i="2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Z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BN191" i="2" s="1"/>
  <c r="P191" i="2"/>
  <c r="X189" i="2"/>
  <c r="X188" i="2"/>
  <c r="BO187" i="2"/>
  <c r="BM187" i="2"/>
  <c r="Y187" i="2"/>
  <c r="P187" i="2"/>
  <c r="BO186" i="2"/>
  <c r="BM186" i="2"/>
  <c r="Y186" i="2"/>
  <c r="Z186" i="2" s="1"/>
  <c r="P186" i="2"/>
  <c r="X184" i="2"/>
  <c r="X183" i="2"/>
  <c r="BO182" i="2"/>
  <c r="BM182" i="2"/>
  <c r="Y182" i="2"/>
  <c r="BN182" i="2" s="1"/>
  <c r="P182" i="2"/>
  <c r="BO181" i="2"/>
  <c r="BM181" i="2"/>
  <c r="Y181" i="2"/>
  <c r="BP181" i="2" s="1"/>
  <c r="P181" i="2"/>
  <c r="X178" i="2"/>
  <c r="X177" i="2"/>
  <c r="BO176" i="2"/>
  <c r="BM176" i="2"/>
  <c r="Y176" i="2"/>
  <c r="Y177" i="2" s="1"/>
  <c r="P176" i="2"/>
  <c r="X174" i="2"/>
  <c r="X173" i="2"/>
  <c r="BO172" i="2"/>
  <c r="BM172" i="2"/>
  <c r="Y172" i="2"/>
  <c r="BN172" i="2" s="1"/>
  <c r="P172" i="2"/>
  <c r="BO171" i="2"/>
  <c r="BM171" i="2"/>
  <c r="Y171" i="2"/>
  <c r="BP171" i="2" s="1"/>
  <c r="P171" i="2"/>
  <c r="BP170" i="2"/>
  <c r="BO170" i="2"/>
  <c r="BN170" i="2"/>
  <c r="BM170" i="2"/>
  <c r="Z170" i="2"/>
  <c r="Y170" i="2"/>
  <c r="Y174" i="2" s="1"/>
  <c r="P170" i="2"/>
  <c r="X168" i="2"/>
  <c r="X167" i="2"/>
  <c r="BO166" i="2"/>
  <c r="BM166" i="2"/>
  <c r="Y166" i="2"/>
  <c r="BP166" i="2" s="1"/>
  <c r="P166" i="2"/>
  <c r="BO165" i="2"/>
  <c r="BN165" i="2"/>
  <c r="BM165" i="2"/>
  <c r="Z165" i="2"/>
  <c r="Y165" i="2"/>
  <c r="BP165" i="2" s="1"/>
  <c r="P165" i="2"/>
  <c r="BO164" i="2"/>
  <c r="BM164" i="2"/>
  <c r="Y164" i="2"/>
  <c r="BP164" i="2" s="1"/>
  <c r="P164" i="2"/>
  <c r="BO163" i="2"/>
  <c r="BM163" i="2"/>
  <c r="Z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BP159" i="2" s="1"/>
  <c r="P159" i="2"/>
  <c r="BO158" i="2"/>
  <c r="BM158" i="2"/>
  <c r="Y158" i="2"/>
  <c r="P158" i="2"/>
  <c r="X156" i="2"/>
  <c r="X155" i="2"/>
  <c r="BP154" i="2"/>
  <c r="BO154" i="2"/>
  <c r="BM154" i="2"/>
  <c r="Y154" i="2"/>
  <c r="P154" i="2"/>
  <c r="X150" i="2"/>
  <c r="X149" i="2"/>
  <c r="BO148" i="2"/>
  <c r="BM148" i="2"/>
  <c r="Y148" i="2"/>
  <c r="BP148" i="2" s="1"/>
  <c r="P148" i="2"/>
  <c r="BO147" i="2"/>
  <c r="BM147" i="2"/>
  <c r="Z147" i="2"/>
  <c r="Y147" i="2"/>
  <c r="BN147" i="2" s="1"/>
  <c r="P147" i="2"/>
  <c r="BO146" i="2"/>
  <c r="BM146" i="2"/>
  <c r="Y146" i="2"/>
  <c r="BN146" i="2" s="1"/>
  <c r="P146" i="2"/>
  <c r="X144" i="2"/>
  <c r="X143" i="2"/>
  <c r="BO142" i="2"/>
  <c r="BM142" i="2"/>
  <c r="Y142" i="2"/>
  <c r="Z142" i="2" s="1"/>
  <c r="Z143" i="2" s="1"/>
  <c r="P142" i="2"/>
  <c r="X139" i="2"/>
  <c r="X138" i="2"/>
  <c r="BO137" i="2"/>
  <c r="BM137" i="2"/>
  <c r="Y137" i="2"/>
  <c r="BP137" i="2" s="1"/>
  <c r="P137" i="2"/>
  <c r="BO136" i="2"/>
  <c r="BM136" i="2"/>
  <c r="Y136" i="2"/>
  <c r="BP136" i="2" s="1"/>
  <c r="P136" i="2"/>
  <c r="X134" i="2"/>
  <c r="X133" i="2"/>
  <c r="BO132" i="2"/>
  <c r="BM132" i="2"/>
  <c r="Y132" i="2"/>
  <c r="BN132" i="2" s="1"/>
  <c r="P132" i="2"/>
  <c r="BO131" i="2"/>
  <c r="BM131" i="2"/>
  <c r="Y131" i="2"/>
  <c r="Y134" i="2" s="1"/>
  <c r="P131" i="2"/>
  <c r="X128" i="2"/>
  <c r="X127" i="2"/>
  <c r="BO126" i="2"/>
  <c r="BM126" i="2"/>
  <c r="Y126" i="2"/>
  <c r="BP126" i="2" s="1"/>
  <c r="P126" i="2"/>
  <c r="BO125" i="2"/>
  <c r="BM125" i="2"/>
  <c r="Y125" i="2"/>
  <c r="Z125" i="2" s="1"/>
  <c r="P125" i="2"/>
  <c r="X123" i="2"/>
  <c r="X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X116" i="2"/>
  <c r="X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Y116" i="2" s="1"/>
  <c r="P112" i="2"/>
  <c r="X110" i="2"/>
  <c r="X109" i="2"/>
  <c r="BO108" i="2"/>
  <c r="BM108" i="2"/>
  <c r="Y108" i="2"/>
  <c r="BP108" i="2" s="1"/>
  <c r="P108" i="2"/>
  <c r="BP107" i="2"/>
  <c r="BO107" i="2"/>
  <c r="BM107" i="2"/>
  <c r="Y107" i="2"/>
  <c r="BN107" i="2" s="1"/>
  <c r="P107" i="2"/>
  <c r="BO106" i="2"/>
  <c r="BM106" i="2"/>
  <c r="Y106" i="2"/>
  <c r="BP106" i="2" s="1"/>
  <c r="P106" i="2"/>
  <c r="BP105" i="2"/>
  <c r="BO105" i="2"/>
  <c r="BM105" i="2"/>
  <c r="Y105" i="2"/>
  <c r="Z105" i="2" s="1"/>
  <c r="P105" i="2"/>
  <c r="X102" i="2"/>
  <c r="X101" i="2"/>
  <c r="BO100" i="2"/>
  <c r="BM100" i="2"/>
  <c r="Y100" i="2"/>
  <c r="BN100" i="2" s="1"/>
  <c r="P100" i="2"/>
  <c r="BO99" i="2"/>
  <c r="BM99" i="2"/>
  <c r="Y99" i="2"/>
  <c r="BN99" i="2" s="1"/>
  <c r="P99" i="2"/>
  <c r="BO98" i="2"/>
  <c r="BM98" i="2"/>
  <c r="Y98" i="2"/>
  <c r="BN98" i="2" s="1"/>
  <c r="P98" i="2"/>
  <c r="BO97" i="2"/>
  <c r="BM97" i="2"/>
  <c r="Y97" i="2"/>
  <c r="BP97" i="2" s="1"/>
  <c r="P97" i="2"/>
  <c r="BP96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Z91" i="2" s="1"/>
  <c r="P91" i="2"/>
  <c r="BO90" i="2"/>
  <c r="BM90" i="2"/>
  <c r="Y90" i="2"/>
  <c r="P90" i="2"/>
  <c r="BO89" i="2"/>
  <c r="BM89" i="2"/>
  <c r="Y89" i="2"/>
  <c r="E517" i="2" s="1"/>
  <c r="P89" i="2"/>
  <c r="X86" i="2"/>
  <c r="X85" i="2"/>
  <c r="BO84" i="2"/>
  <c r="BM84" i="2"/>
  <c r="Y84" i="2"/>
  <c r="BN84" i="2" s="1"/>
  <c r="P84" i="2"/>
  <c r="BO83" i="2"/>
  <c r="BM83" i="2"/>
  <c r="Y83" i="2"/>
  <c r="Y85" i="2" s="1"/>
  <c r="P83" i="2"/>
  <c r="X81" i="2"/>
  <c r="X80" i="2"/>
  <c r="BO79" i="2"/>
  <c r="BM79" i="2"/>
  <c r="Y79" i="2"/>
  <c r="Z79" i="2" s="1"/>
  <c r="P79" i="2"/>
  <c r="BO78" i="2"/>
  <c r="BM78" i="2"/>
  <c r="Y78" i="2"/>
  <c r="BN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Y75" i="2"/>
  <c r="Y81" i="2" s="1"/>
  <c r="P75" i="2"/>
  <c r="BP74" i="2"/>
  <c r="BO74" i="2"/>
  <c r="BM74" i="2"/>
  <c r="Y74" i="2"/>
  <c r="BN74" i="2" s="1"/>
  <c r="P74" i="2"/>
  <c r="X72" i="2"/>
  <c r="X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BP68" i="2" s="1"/>
  <c r="P68" i="2"/>
  <c r="X66" i="2"/>
  <c r="X65" i="2"/>
  <c r="BO64" i="2"/>
  <c r="BN64" i="2"/>
  <c r="BM64" i="2"/>
  <c r="Z64" i="2"/>
  <c r="Y64" i="2"/>
  <c r="BP64" i="2" s="1"/>
  <c r="P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Z61" i="2" s="1"/>
  <c r="P61" i="2"/>
  <c r="X59" i="2"/>
  <c r="X58" i="2"/>
  <c r="BO57" i="2"/>
  <c r="BM57" i="2"/>
  <c r="Y57" i="2"/>
  <c r="P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BP52" i="2" s="1"/>
  <c r="P52" i="2"/>
  <c r="X49" i="2"/>
  <c r="X48" i="2"/>
  <c r="BO47" i="2"/>
  <c r="BM47" i="2"/>
  <c r="Y47" i="2"/>
  <c r="Z47" i="2" s="1"/>
  <c r="Z48" i="2" s="1"/>
  <c r="P47" i="2"/>
  <c r="X45" i="2"/>
  <c r="X44" i="2"/>
  <c r="BO43" i="2"/>
  <c r="BM43" i="2"/>
  <c r="Y43" i="2"/>
  <c r="BN43" i="2" s="1"/>
  <c r="P43" i="2"/>
  <c r="BP42" i="2"/>
  <c r="BO42" i="2"/>
  <c r="BN42" i="2"/>
  <c r="BM42" i="2"/>
  <c r="Z42" i="2"/>
  <c r="Y42" i="2"/>
  <c r="P42" i="2"/>
  <c r="BO41" i="2"/>
  <c r="BM41" i="2"/>
  <c r="Y41" i="2"/>
  <c r="Z41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Z31" i="2"/>
  <c r="Y31" i="2"/>
  <c r="BP31" i="2" s="1"/>
  <c r="P31" i="2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N26" i="2" s="1"/>
  <c r="P26" i="2"/>
  <c r="X24" i="2"/>
  <c r="X23" i="2"/>
  <c r="BO22" i="2"/>
  <c r="X509" i="2" s="1"/>
  <c r="BM22" i="2"/>
  <c r="Y22" i="2"/>
  <c r="H10" i="2"/>
  <c r="A9" i="2"/>
  <c r="A10" i="2" s="1"/>
  <c r="D7" i="2"/>
  <c r="Q6" i="2"/>
  <c r="P2" i="2"/>
  <c r="X508" i="2" l="1"/>
  <c r="BN53" i="2"/>
  <c r="BP53" i="2"/>
  <c r="Y65" i="2"/>
  <c r="Z75" i="2"/>
  <c r="BN75" i="2"/>
  <c r="BP75" i="2"/>
  <c r="Z84" i="2"/>
  <c r="Z97" i="2"/>
  <c r="BN97" i="2"/>
  <c r="Z98" i="2"/>
  <c r="BP99" i="2"/>
  <c r="Z114" i="2"/>
  <c r="BN114" i="2"/>
  <c r="BN119" i="2"/>
  <c r="BP119" i="2"/>
  <c r="BN121" i="2"/>
  <c r="Z126" i="2"/>
  <c r="BN126" i="2"/>
  <c r="Z132" i="2"/>
  <c r="BP146" i="2"/>
  <c r="Z148" i="2"/>
  <c r="BN148" i="2"/>
  <c r="BP172" i="2"/>
  <c r="Y173" i="2"/>
  <c r="Z191" i="2"/>
  <c r="BN222" i="2"/>
  <c r="BP222" i="2"/>
  <c r="BN223" i="2"/>
  <c r="BN241" i="2"/>
  <c r="BP241" i="2"/>
  <c r="BP242" i="2"/>
  <c r="Z242" i="2"/>
  <c r="BN244" i="2"/>
  <c r="BP244" i="2"/>
  <c r="BP249" i="2"/>
  <c r="BN249" i="2"/>
  <c r="Z249" i="2"/>
  <c r="BN259" i="2"/>
  <c r="BP260" i="2"/>
  <c r="BN260" i="2"/>
  <c r="Z260" i="2"/>
  <c r="BN292" i="2"/>
  <c r="BP292" i="2"/>
  <c r="BN296" i="2"/>
  <c r="Z296" i="2"/>
  <c r="BN310" i="2"/>
  <c r="BN316" i="2"/>
  <c r="Z316" i="2"/>
  <c r="BN322" i="2"/>
  <c r="BP322" i="2"/>
  <c r="BP343" i="2"/>
  <c r="BN343" i="2"/>
  <c r="Z343" i="2"/>
  <c r="BN344" i="2"/>
  <c r="BP344" i="2"/>
  <c r="BP345" i="2"/>
  <c r="Z345" i="2"/>
  <c r="Y448" i="2"/>
  <c r="BN433" i="2"/>
  <c r="BP433" i="2"/>
  <c r="BN434" i="2"/>
  <c r="Z434" i="2"/>
  <c r="BP456" i="2"/>
  <c r="BN456" i="2"/>
  <c r="Z456" i="2"/>
  <c r="Y496" i="2"/>
  <c r="BP498" i="2"/>
  <c r="Y500" i="2"/>
  <c r="BN498" i="2"/>
  <c r="Z498" i="2"/>
  <c r="Z500" i="2" s="1"/>
  <c r="Y501" i="2"/>
  <c r="F10" i="2"/>
  <c r="BN27" i="2"/>
  <c r="BN35" i="2"/>
  <c r="BP35" i="2"/>
  <c r="BN47" i="2"/>
  <c r="BP47" i="2"/>
  <c r="Y48" i="2"/>
  <c r="Y49" i="2"/>
  <c r="BN52" i="2"/>
  <c r="BN61" i="2"/>
  <c r="BP61" i="2"/>
  <c r="BN62" i="2"/>
  <c r="Y80" i="2"/>
  <c r="Y86" i="2"/>
  <c r="BN91" i="2"/>
  <c r="BP91" i="2"/>
  <c r="BP98" i="2"/>
  <c r="Z127" i="2"/>
  <c r="Y128" i="2"/>
  <c r="BP132" i="2"/>
  <c r="BN159" i="2"/>
  <c r="BN181" i="2"/>
  <c r="BN186" i="2"/>
  <c r="BP186" i="2"/>
  <c r="Y189" i="2"/>
  <c r="BP191" i="2"/>
  <c r="BN192" i="2"/>
  <c r="BN194" i="2"/>
  <c r="BN202" i="2"/>
  <c r="BN209" i="2"/>
  <c r="BN252" i="2"/>
  <c r="BN261" i="2"/>
  <c r="Y263" i="2"/>
  <c r="O517" i="2"/>
  <c r="Y270" i="2"/>
  <c r="Y269" i="2"/>
  <c r="BP266" i="2"/>
  <c r="BN266" i="2"/>
  <c r="Z266" i="2"/>
  <c r="BP289" i="2"/>
  <c r="BN289" i="2"/>
  <c r="Z289" i="2"/>
  <c r="BN297" i="2"/>
  <c r="BN300" i="2"/>
  <c r="BN302" i="2"/>
  <c r="BN347" i="2"/>
  <c r="BP347" i="2"/>
  <c r="BN352" i="2"/>
  <c r="Y355" i="2"/>
  <c r="Y354" i="2"/>
  <c r="BP352" i="2"/>
  <c r="BP370" i="2"/>
  <c r="BN370" i="2"/>
  <c r="Z370" i="2"/>
  <c r="BP378" i="2"/>
  <c r="Y381" i="2"/>
  <c r="Z378" i="2"/>
  <c r="Z380" i="2" s="1"/>
  <c r="BN393" i="2"/>
  <c r="BP393" i="2"/>
  <c r="Y400" i="2"/>
  <c r="Y404" i="2"/>
  <c r="Y405" i="2"/>
  <c r="Z402" i="2"/>
  <c r="BN415" i="2"/>
  <c r="BP415" i="2"/>
  <c r="BN436" i="2"/>
  <c r="BN451" i="2"/>
  <c r="BP451" i="2"/>
  <c r="BN452" i="2"/>
  <c r="Z452" i="2"/>
  <c r="BN459" i="2"/>
  <c r="BP459" i="2"/>
  <c r="BP468" i="2"/>
  <c r="BN468" i="2"/>
  <c r="Z468" i="2"/>
  <c r="BN475" i="2"/>
  <c r="BP475" i="2"/>
  <c r="BN489" i="2"/>
  <c r="BP489" i="2"/>
  <c r="BP494" i="2"/>
  <c r="BN494" i="2"/>
  <c r="Z494" i="2"/>
  <c r="Y212" i="2"/>
  <c r="BN205" i="2"/>
  <c r="BP205" i="2"/>
  <c r="BP210" i="2"/>
  <c r="Y217" i="2"/>
  <c r="BN221" i="2"/>
  <c r="BN243" i="2"/>
  <c r="BP253" i="2"/>
  <c r="BN267" i="2"/>
  <c r="BP306" i="2"/>
  <c r="BN307" i="2"/>
  <c r="Y317" i="2"/>
  <c r="Y318" i="2"/>
  <c r="S517" i="2"/>
  <c r="BN374" i="2"/>
  <c r="BP374" i="2"/>
  <c r="Y375" i="2"/>
  <c r="BP396" i="2"/>
  <c r="BN409" i="2"/>
  <c r="BP409" i="2"/>
  <c r="BP438" i="2"/>
  <c r="BP442" i="2"/>
  <c r="BN443" i="2"/>
  <c r="BP443" i="2"/>
  <c r="BN461" i="2"/>
  <c r="BP461" i="2"/>
  <c r="BP462" i="2"/>
  <c r="Y470" i="2"/>
  <c r="Y469" i="2"/>
  <c r="Y495" i="2"/>
  <c r="BP499" i="2"/>
  <c r="X510" i="2"/>
  <c r="Y127" i="2"/>
  <c r="Y150" i="2"/>
  <c r="Y211" i="2"/>
  <c r="Y216" i="2"/>
  <c r="Y338" i="2"/>
  <c r="Z367" i="2"/>
  <c r="U517" i="2"/>
  <c r="Z328" i="2"/>
  <c r="BN328" i="2"/>
  <c r="BP358" i="2"/>
  <c r="BN358" i="2"/>
  <c r="Y464" i="2"/>
  <c r="BP457" i="2"/>
  <c r="BN22" i="2"/>
  <c r="Z22" i="2"/>
  <c r="Z23" i="2" s="1"/>
  <c r="B517" i="2"/>
  <c r="Z30" i="2"/>
  <c r="BN106" i="2"/>
  <c r="Z106" i="2"/>
  <c r="Y123" i="2"/>
  <c r="Y139" i="2"/>
  <c r="I517" i="2"/>
  <c r="BN154" i="2"/>
  <c r="Z154" i="2"/>
  <c r="Z155" i="2" s="1"/>
  <c r="Z162" i="2"/>
  <c r="Y350" i="2"/>
  <c r="Y349" i="2"/>
  <c r="T517" i="2"/>
  <c r="Z358" i="2"/>
  <c r="Y417" i="2"/>
  <c r="BP413" i="2"/>
  <c r="Z426" i="2"/>
  <c r="Z427" i="2" s="1"/>
  <c r="Y517" i="2"/>
  <c r="Z440" i="2"/>
  <c r="BN440" i="2"/>
  <c r="BN446" i="2"/>
  <c r="Z446" i="2"/>
  <c r="Z457" i="2"/>
  <c r="BP460" i="2"/>
  <c r="BN460" i="2"/>
  <c r="Y294" i="2"/>
  <c r="R517" i="2"/>
  <c r="BP287" i="2"/>
  <c r="BN298" i="2"/>
  <c r="Z298" i="2"/>
  <c r="W517" i="2"/>
  <c r="BN408" i="2"/>
  <c r="Z413" i="2"/>
  <c r="BP416" i="2"/>
  <c r="BN416" i="2"/>
  <c r="BP437" i="2"/>
  <c r="Z437" i="2"/>
  <c r="Z460" i="2"/>
  <c r="Z287" i="2"/>
  <c r="Z290" i="2"/>
  <c r="BP320" i="2"/>
  <c r="Z320" i="2"/>
  <c r="Z324" i="2" s="1"/>
  <c r="BP323" i="2"/>
  <c r="BN323" i="2"/>
  <c r="BP328" i="2"/>
  <c r="BP367" i="2"/>
  <c r="Y385" i="2"/>
  <c r="Y384" i="2"/>
  <c r="BP383" i="2"/>
  <c r="Z383" i="2"/>
  <c r="Z384" i="2" s="1"/>
  <c r="Z408" i="2"/>
  <c r="Z410" i="2" s="1"/>
  <c r="Z416" i="2"/>
  <c r="BN426" i="2"/>
  <c r="BN457" i="2"/>
  <c r="Z89" i="2"/>
  <c r="BN162" i="2"/>
  <c r="BP22" i="2"/>
  <c r="Z198" i="2"/>
  <c r="BP220" i="2"/>
  <c r="BN220" i="2"/>
  <c r="K517" i="2"/>
  <c r="Y245" i="2"/>
  <c r="Y293" i="2"/>
  <c r="BN342" i="2"/>
  <c r="BP348" i="2"/>
  <c r="Z348" i="2"/>
  <c r="BN413" i="2"/>
  <c r="BN437" i="2"/>
  <c r="BP440" i="2"/>
  <c r="BP446" i="2"/>
  <c r="Y92" i="2"/>
  <c r="H517" i="2"/>
  <c r="BP142" i="2"/>
  <c r="BN142" i="2"/>
  <c r="Z83" i="2"/>
  <c r="Z85" i="2" s="1"/>
  <c r="Z136" i="2"/>
  <c r="X511" i="2"/>
  <c r="BN89" i="2"/>
  <c r="Z182" i="2"/>
  <c r="BN195" i="2"/>
  <c r="BN203" i="2"/>
  <c r="Z206" i="2"/>
  <c r="Z214" i="2"/>
  <c r="Z216" i="2" s="1"/>
  <c r="Z220" i="2"/>
  <c r="Z226" i="2"/>
  <c r="BN231" i="2"/>
  <c r="Z239" i="2"/>
  <c r="BP251" i="2"/>
  <c r="BN251" i="2"/>
  <c r="Y255" i="2"/>
  <c r="BN287" i="2"/>
  <c r="BN290" i="2"/>
  <c r="BP298" i="2"/>
  <c r="BN320" i="2"/>
  <c r="Z335" i="2"/>
  <c r="BN383" i="2"/>
  <c r="BP426" i="2"/>
  <c r="Z477" i="2"/>
  <c r="AB517" i="2"/>
  <c r="Y506" i="2"/>
  <c r="Y505" i="2"/>
  <c r="BP504" i="2"/>
  <c r="BN504" i="2"/>
  <c r="Z504" i="2"/>
  <c r="Z505" i="2" s="1"/>
  <c r="Z54" i="2"/>
  <c r="G517" i="2"/>
  <c r="BP131" i="2"/>
  <c r="Y36" i="2"/>
  <c r="BN57" i="2"/>
  <c r="Z57" i="2"/>
  <c r="BN70" i="2"/>
  <c r="Z112" i="2"/>
  <c r="Z120" i="2"/>
  <c r="Y23" i="2"/>
  <c r="Z28" i="2"/>
  <c r="Z43" i="2"/>
  <c r="BN54" i="2"/>
  <c r="Z78" i="2"/>
  <c r="BN83" i="2"/>
  <c r="Y93" i="2"/>
  <c r="BP100" i="2"/>
  <c r="Y115" i="2"/>
  <c r="BN125" i="2"/>
  <c r="BN136" i="2"/>
  <c r="Y155" i="2"/>
  <c r="Z160" i="2"/>
  <c r="BP176" i="2"/>
  <c r="BN176" i="2"/>
  <c r="BP187" i="2"/>
  <c r="BN198" i="2"/>
  <c r="Z209" i="2"/>
  <c r="BN242" i="2"/>
  <c r="Z251" i="2"/>
  <c r="Z254" i="2" s="1"/>
  <c r="Y278" i="2"/>
  <c r="BP315" i="2"/>
  <c r="Z315" i="2"/>
  <c r="Z317" i="2" s="1"/>
  <c r="BP342" i="2"/>
  <c r="BN345" i="2"/>
  <c r="BN348" i="2"/>
  <c r="Z368" i="2"/>
  <c r="Y371" i="2"/>
  <c r="BN378" i="2"/>
  <c r="BN402" i="2"/>
  <c r="BP408" i="2"/>
  <c r="Y447" i="2"/>
  <c r="BP30" i="2"/>
  <c r="Z131" i="2"/>
  <c r="Z133" i="2" s="1"/>
  <c r="BP147" i="2"/>
  <c r="Y66" i="2"/>
  <c r="BP70" i="2"/>
  <c r="BP89" i="2"/>
  <c r="Y101" i="2"/>
  <c r="BN95" i="2"/>
  <c r="Z95" i="2"/>
  <c r="Z107" i="2"/>
  <c r="BN112" i="2"/>
  <c r="BN120" i="2"/>
  <c r="BN131" i="2"/>
  <c r="Z171" i="2"/>
  <c r="Z176" i="2"/>
  <c r="Z177" i="2" s="1"/>
  <c r="BP195" i="2"/>
  <c r="BP203" i="2"/>
  <c r="BN206" i="2"/>
  <c r="BN214" i="2"/>
  <c r="BN226" i="2"/>
  <c r="BP231" i="2"/>
  <c r="BN239" i="2"/>
  <c r="Y246" i="2"/>
  <c r="Y275" i="2"/>
  <c r="BP273" i="2"/>
  <c r="P517" i="2"/>
  <c r="BN335" i="2"/>
  <c r="Z394" i="2"/>
  <c r="Z397" i="2"/>
  <c r="Y427" i="2"/>
  <c r="Z444" i="2"/>
  <c r="AA517" i="2"/>
  <c r="Y479" i="2"/>
  <c r="BP474" i="2"/>
  <c r="Y478" i="2"/>
  <c r="BN477" i="2"/>
  <c r="BP125" i="2"/>
  <c r="BN160" i="2"/>
  <c r="BP182" i="2"/>
  <c r="Y188" i="2"/>
  <c r="Z273" i="2"/>
  <c r="Z274" i="2" s="1"/>
  <c r="BN288" i="2"/>
  <c r="Z288" i="2"/>
  <c r="BN315" i="2"/>
  <c r="Y324" i="2"/>
  <c r="Y364" i="2"/>
  <c r="BP362" i="2"/>
  <c r="BN368" i="2"/>
  <c r="Y372" i="2"/>
  <c r="BN391" i="2"/>
  <c r="BP402" i="2"/>
  <c r="Y418" i="2"/>
  <c r="Z474" i="2"/>
  <c r="Y71" i="2"/>
  <c r="BN90" i="2"/>
  <c r="Z90" i="2"/>
  <c r="BP112" i="2"/>
  <c r="Y156" i="2"/>
  <c r="Z166" i="2"/>
  <c r="BN171" i="2"/>
  <c r="Y232" i="2"/>
  <c r="Z307" i="2"/>
  <c r="Z310" i="2"/>
  <c r="BP335" i="2"/>
  <c r="Z362" i="2"/>
  <c r="Z363" i="2" s="1"/>
  <c r="BN394" i="2"/>
  <c r="BN397" i="2"/>
  <c r="Y428" i="2"/>
  <c r="BN444" i="2"/>
  <c r="BP28" i="2"/>
  <c r="BN31" i="2"/>
  <c r="Y44" i="2"/>
  <c r="BN41" i="2"/>
  <c r="C517" i="2"/>
  <c r="BP43" i="2"/>
  <c r="Z55" i="2"/>
  <c r="Y58" i="2"/>
  <c r="Z63" i="2"/>
  <c r="Z68" i="2"/>
  <c r="Z71" i="2" s="1"/>
  <c r="Z76" i="2"/>
  <c r="BP78" i="2"/>
  <c r="BP95" i="2"/>
  <c r="Y102" i="2"/>
  <c r="Z137" i="2"/>
  <c r="Y144" i="2"/>
  <c r="BN163" i="2"/>
  <c r="BN193" i="2"/>
  <c r="Z196" i="2"/>
  <c r="Y199" i="2"/>
  <c r="Z204" i="2"/>
  <c r="Z224" i="2"/>
  <c r="BP240" i="2"/>
  <c r="BN240" i="2"/>
  <c r="Z261" i="2"/>
  <c r="Z267" i="2"/>
  <c r="Z269" i="2" s="1"/>
  <c r="BN273" i="2"/>
  <c r="Z302" i="2"/>
  <c r="Y325" i="2"/>
  <c r="BP391" i="2"/>
  <c r="X517" i="2"/>
  <c r="Y423" i="2"/>
  <c r="BP421" i="2"/>
  <c r="Y454" i="2"/>
  <c r="BP450" i="2"/>
  <c r="Y453" i="2"/>
  <c r="BN450" i="2"/>
  <c r="Z467" i="2"/>
  <c r="Z469" i="2" s="1"/>
  <c r="BN474" i="2"/>
  <c r="Z203" i="2"/>
  <c r="BN207" i="2"/>
  <c r="Z207" i="2"/>
  <c r="Y227" i="2"/>
  <c r="BP282" i="2"/>
  <c r="BN282" i="2"/>
  <c r="Q517" i="2"/>
  <c r="BP336" i="2"/>
  <c r="Z336" i="2"/>
  <c r="Y359" i="2"/>
  <c r="Y399" i="2"/>
  <c r="V517" i="2"/>
  <c r="Z517" i="2"/>
  <c r="BP432" i="2"/>
  <c r="BN432" i="2"/>
  <c r="Z453" i="2"/>
  <c r="Y463" i="2"/>
  <c r="Z100" i="2"/>
  <c r="BN55" i="2"/>
  <c r="Y72" i="2"/>
  <c r="BN76" i="2"/>
  <c r="Z113" i="2"/>
  <c r="BN137" i="2"/>
  <c r="Y184" i="2"/>
  <c r="BN196" i="2"/>
  <c r="BN204" i="2"/>
  <c r="BN224" i="2"/>
  <c r="Y233" i="2"/>
  <c r="Z282" i="2"/>
  <c r="Z283" i="2" s="1"/>
  <c r="Y330" i="2"/>
  <c r="Z357" i="2"/>
  <c r="Z359" i="2" s="1"/>
  <c r="Z389" i="2"/>
  <c r="Z398" i="2"/>
  <c r="BN398" i="2"/>
  <c r="Z432" i="2"/>
  <c r="BN467" i="2"/>
  <c r="BN187" i="2"/>
  <c r="Z187" i="2"/>
  <c r="Z188" i="2" s="1"/>
  <c r="Z44" i="2"/>
  <c r="Y168" i="2"/>
  <c r="Y167" i="2"/>
  <c r="BN63" i="2"/>
  <c r="F9" i="2"/>
  <c r="Y59" i="2"/>
  <c r="Z96" i="2"/>
  <c r="Z146" i="2"/>
  <c r="Z149" i="2" s="1"/>
  <c r="Z161" i="2"/>
  <c r="Z172" i="2"/>
  <c r="Y178" i="2"/>
  <c r="Y200" i="2"/>
  <c r="BN215" i="2"/>
  <c r="BP221" i="2"/>
  <c r="BP235" i="2"/>
  <c r="BN235" i="2"/>
  <c r="Y274" i="2"/>
  <c r="Z327" i="2"/>
  <c r="Z330" i="2" s="1"/>
  <c r="BN336" i="2"/>
  <c r="Z352" i="2"/>
  <c r="Z354" i="2" s="1"/>
  <c r="Z392" i="2"/>
  <c r="BP395" i="2"/>
  <c r="Z395" i="2"/>
  <c r="BN421" i="2"/>
  <c r="BP493" i="2"/>
  <c r="BN493" i="2"/>
  <c r="Z493" i="2"/>
  <c r="Z495" i="2" s="1"/>
  <c r="X507" i="2"/>
  <c r="Y37" i="2"/>
  <c r="BP83" i="2"/>
  <c r="BN68" i="2"/>
  <c r="Y110" i="2"/>
  <c r="F517" i="2"/>
  <c r="Y109" i="2"/>
  <c r="Z158" i="2"/>
  <c r="Z29" i="2"/>
  <c r="BP84" i="2"/>
  <c r="Z99" i="2"/>
  <c r="Z108" i="2"/>
  <c r="BN113" i="2"/>
  <c r="Y149" i="2"/>
  <c r="BN158" i="2"/>
  <c r="BN164" i="2"/>
  <c r="Z164" i="2"/>
  <c r="BP207" i="2"/>
  <c r="Y228" i="2"/>
  <c r="BP252" i="2"/>
  <c r="Y262" i="2"/>
  <c r="M517" i="2"/>
  <c r="Z308" i="2"/>
  <c r="Z311" i="2" s="1"/>
  <c r="BN308" i="2"/>
  <c r="BN357" i="2"/>
  <c r="Y363" i="2"/>
  <c r="BN389" i="2"/>
  <c r="Y410" i="2"/>
  <c r="Z439" i="2"/>
  <c r="Z459" i="2"/>
  <c r="Z463" i="2" s="1"/>
  <c r="BP118" i="2"/>
  <c r="BN118" i="2"/>
  <c r="BP79" i="2"/>
  <c r="BN79" i="2"/>
  <c r="Y45" i="2"/>
  <c r="J9" i="2"/>
  <c r="BN29" i="2"/>
  <c r="Z74" i="2"/>
  <c r="Z80" i="2" s="1"/>
  <c r="BN105" i="2"/>
  <c r="BN161" i="2"/>
  <c r="Y183" i="2"/>
  <c r="J517" i="2"/>
  <c r="Z194" i="2"/>
  <c r="Z259" i="2"/>
  <c r="Z262" i="2" s="1"/>
  <c r="Z297" i="2"/>
  <c r="Z300" i="2"/>
  <c r="Y312" i="2"/>
  <c r="BN327" i="2"/>
  <c r="Y331" i="2"/>
  <c r="BN395" i="2"/>
  <c r="BP398" i="2"/>
  <c r="Z415" i="2"/>
  <c r="Z436" i="2"/>
  <c r="BP57" i="2"/>
  <c r="Y143" i="2"/>
  <c r="Y24" i="2"/>
  <c r="Y33" i="2"/>
  <c r="BN166" i="2"/>
  <c r="Z26" i="2"/>
  <c r="BP90" i="2"/>
  <c r="H9" i="2"/>
  <c r="Y32" i="2"/>
  <c r="BP41" i="2"/>
  <c r="BP26" i="2"/>
  <c r="BP69" i="2"/>
  <c r="BN69" i="2"/>
  <c r="BN108" i="2"/>
  <c r="Y122" i="2"/>
  <c r="Y133" i="2"/>
  <c r="Y138" i="2"/>
  <c r="BP158" i="2"/>
  <c r="Z181" i="2"/>
  <c r="BN197" i="2"/>
  <c r="Z197" i="2"/>
  <c r="BP230" i="2"/>
  <c r="BN230" i="2"/>
  <c r="Y254" i="2"/>
  <c r="L517" i="2"/>
  <c r="BP268" i="2"/>
  <c r="BN268" i="2"/>
  <c r="Y283" i="2"/>
  <c r="Y303" i="2"/>
  <c r="BP357" i="2"/>
  <c r="Y380" i="2"/>
  <c r="BP389" i="2"/>
  <c r="Y422" i="2"/>
  <c r="BN439" i="2"/>
  <c r="Y490" i="2"/>
  <c r="Y491" i="2"/>
  <c r="Y304" i="2"/>
  <c r="Z334" i="2"/>
  <c r="Z346" i="2"/>
  <c r="Z349" i="2" s="1"/>
  <c r="Z369" i="2"/>
  <c r="Z393" i="2"/>
  <c r="Z403" i="2"/>
  <c r="Z404" i="2" s="1"/>
  <c r="Z435" i="2"/>
  <c r="Z483" i="2"/>
  <c r="Z485" i="2" s="1"/>
  <c r="Z27" i="2"/>
  <c r="Z52" i="2"/>
  <c r="Z58" i="2" s="1"/>
  <c r="Z62" i="2"/>
  <c r="Z65" i="2" s="1"/>
  <c r="Z121" i="2"/>
  <c r="Z159" i="2"/>
  <c r="Z192" i="2"/>
  <c r="Z202" i="2"/>
  <c r="Z223" i="2"/>
  <c r="Z243" i="2"/>
  <c r="Y311" i="2"/>
  <c r="BN488" i="2"/>
  <c r="D517" i="2"/>
  <c r="Z488" i="2"/>
  <c r="Z490" i="2" s="1"/>
  <c r="BN334" i="2"/>
  <c r="Y337" i="2"/>
  <c r="Z173" i="2" l="1"/>
  <c r="Z122" i="2"/>
  <c r="Z138" i="2"/>
  <c r="Z109" i="2"/>
  <c r="Z371" i="2"/>
  <c r="Y511" i="2"/>
  <c r="Z115" i="2"/>
  <c r="Y509" i="2"/>
  <c r="Z167" i="2"/>
  <c r="Z293" i="2"/>
  <c r="Z92" i="2"/>
  <c r="Z478" i="2"/>
  <c r="Z447" i="2"/>
  <c r="Z303" i="2"/>
  <c r="Y507" i="2"/>
  <c r="Z399" i="2"/>
  <c r="Z245" i="2"/>
  <c r="Y508" i="2"/>
  <c r="Y510" i="2" s="1"/>
  <c r="Z183" i="2"/>
  <c r="Z417" i="2"/>
  <c r="Z227" i="2"/>
  <c r="Z101" i="2"/>
  <c r="Z32" i="2"/>
  <c r="Z337" i="2"/>
  <c r="Z211" i="2"/>
  <c r="Z199" i="2"/>
  <c r="Z512" i="2" l="1"/>
</calcChain>
</file>

<file path=xl/sharedStrings.xml><?xml version="1.0" encoding="utf-8"?>
<sst xmlns="http://schemas.openxmlformats.org/spreadsheetml/2006/main" count="3785" uniqueCount="816">
  <si>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</si>
  <si>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</si>
  <si>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</si>
  <si>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</si>
  <si>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</si>
  <si>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</si>
  <si>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</si>
  <si>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</si>
  <si>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</si>
  <si>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</si>
  <si>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</si>
  <si>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</si>
  <si>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</si>
  <si>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</si>
  <si>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</si>
  <si>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</si>
  <si>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</si>
  <si>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</si>
  <si>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</si>
  <si>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</si>
  <si>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</si>
  <si>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</si>
  <si>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</si>
  <si>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</si>
  <si>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</si>
  <si>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</si>
  <si>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</si>
  <si>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</si>
  <si>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</si>
  <si>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</si>
  <si>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</si>
  <si>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</si>
  <si>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</si>
  <si>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</si>
  <si>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</si>
  <si>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</si>
  <si>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</si>
  <si>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</si>
  <si>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</si>
  <si>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</si>
  <si>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</si>
  <si>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</si>
  <si>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</si>
  <si>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</si>
  <si>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</si>
  <si>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</si>
  <si>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</si>
  <si>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</si>
  <si>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</si>
  <si>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</si>
  <si>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</si>
  <si>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</si>
  <si>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</si>
  <si>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</si>
  <si>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</si>
  <si>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</si>
  <si>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</si>
  <si>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</si>
  <si>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</si>
  <si>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</si>
  <si>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</si>
  <si>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</si>
  <si>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</si>
  <si>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</si>
  <si>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</si>
  <si>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</si>
  <si>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</si>
  <si>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14.07.2025</t>
  </si>
  <si>
    <t>09.07.2025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</si>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</sst>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6" t="s">
        <v>26</v>
      </c>
      <c r="E1" s="576"/>
      <c r="F1" s="576"/>
      <c r="G1" s="14" t="s">
        <v>66</v>
      </c>
      <c r="H1" s="576" t="s">
        <v>46</v>
      </c>
      <c r="I1" s="576"/>
      <c r="J1" s="576"/>
      <c r="K1" s="576"/>
      <c r="L1" s="576"/>
      <c r="M1" s="576"/>
      <c r="N1" s="576"/>
      <c r="O1" s="576"/>
      <c r="P1" s="576"/>
      <c r="Q1" s="576"/>
      <c r="R1" s="577" t="s">
        <v>67</v>
      </c>
      <c r="S1" s="578"/>
      <c r="T1" s="5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9"/>
      <c r="Q3" s="579"/>
      <c r="R3" s="579"/>
      <c r="S3" s="579"/>
      <c r="T3" s="579"/>
      <c r="U3" s="579"/>
      <c r="V3" s="579"/>
      <c r="W3" s="5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0" t="s">
        <v>8</v>
      </c>
      <c r="B5" s="580"/>
      <c r="C5" s="580"/>
      <c r="D5" s="581"/>
      <c r="E5" s="581"/>
      <c r="F5" s="582" t="s">
        <v>14</v>
      </c>
      <c r="G5" s="582"/>
      <c r="H5" s="581"/>
      <c r="I5" s="581"/>
      <c r="J5" s="581"/>
      <c r="K5" s="581"/>
      <c r="L5" s="581"/>
      <c r="M5" s="581"/>
      <c r="N5" s="72"/>
      <c r="P5" s="27" t="s">
        <v>4</v>
      </c>
      <c r="Q5" s="583">
        <v>45856</v>
      </c>
      <c r="R5" s="583"/>
      <c r="T5" s="584" t="s">
        <v>3</v>
      </c>
      <c r="U5" s="585"/>
      <c r="V5" s="586" t="s">
        <v>802</v>
      </c>
      <c r="W5" s="587"/>
      <c r="AB5" s="59"/>
      <c r="AC5" s="59"/>
      <c r="AD5" s="59"/>
      <c r="AE5" s="59"/>
    </row>
    <row r="6" spans="1:32" s="17" customFormat="1" ht="24" customHeight="1" x14ac:dyDescent="0.2">
      <c r="A6" s="580" t="s">
        <v>1</v>
      </c>
      <c r="B6" s="580"/>
      <c r="C6" s="580"/>
      <c r="D6" s="588" t="s">
        <v>75</v>
      </c>
      <c r="E6" s="588"/>
      <c r="F6" s="588"/>
      <c r="G6" s="588"/>
      <c r="H6" s="588"/>
      <c r="I6" s="588"/>
      <c r="J6" s="588"/>
      <c r="K6" s="588"/>
      <c r="L6" s="588"/>
      <c r="M6" s="588"/>
      <c r="N6" s="73"/>
      <c r="P6" s="27" t="s">
        <v>27</v>
      </c>
      <c r="Q6" s="589" t="str">
        <f>IF(Q5=0," ",CHOOSE(WEEKDAY(Q5,2),"Понедельник","Вторник","Среда","Четверг","Пятница","Суббота","Воскресенье"))</f>
        <v>Пятница</v>
      </c>
      <c r="R6" s="589"/>
      <c r="T6" s="590" t="s">
        <v>5</v>
      </c>
      <c r="U6" s="591"/>
      <c r="V6" s="592" t="s">
        <v>69</v>
      </c>
      <c r="W6" s="5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8" t="str">
        <f>IFERROR(VLOOKUP(DeliveryAddress,Table,3,0),1)</f>
        <v>1</v>
      </c>
      <c r="E7" s="599"/>
      <c r="F7" s="599"/>
      <c r="G7" s="599"/>
      <c r="H7" s="599"/>
      <c r="I7" s="599"/>
      <c r="J7" s="599"/>
      <c r="K7" s="599"/>
      <c r="L7" s="599"/>
      <c r="M7" s="600"/>
      <c r="N7" s="74"/>
      <c r="P7" s="29"/>
      <c r="Q7" s="48"/>
      <c r="R7" s="48"/>
      <c r="T7" s="590"/>
      <c r="U7" s="591"/>
      <c r="V7" s="594"/>
      <c r="W7" s="595"/>
      <c r="AB7" s="59"/>
      <c r="AC7" s="59"/>
      <c r="AD7" s="59"/>
      <c r="AE7" s="59"/>
    </row>
    <row r="8" spans="1:32" s="17" customFormat="1" ht="25.5" customHeight="1" x14ac:dyDescent="0.2">
      <c r="A8" s="601" t="s">
        <v>57</v>
      </c>
      <c r="B8" s="601"/>
      <c r="C8" s="601"/>
      <c r="D8" s="602" t="s">
        <v>76</v>
      </c>
      <c r="E8" s="602"/>
      <c r="F8" s="602"/>
      <c r="G8" s="602"/>
      <c r="H8" s="602"/>
      <c r="I8" s="602"/>
      <c r="J8" s="602"/>
      <c r="K8" s="602"/>
      <c r="L8" s="602"/>
      <c r="M8" s="602"/>
      <c r="N8" s="75"/>
      <c r="P8" s="27" t="s">
        <v>11</v>
      </c>
      <c r="Q8" s="603">
        <v>0.375</v>
      </c>
      <c r="R8" s="604"/>
      <c r="T8" s="590"/>
      <c r="U8" s="591"/>
      <c r="V8" s="594"/>
      <c r="W8" s="595"/>
      <c r="AB8" s="59"/>
      <c r="AC8" s="59"/>
      <c r="AD8" s="59"/>
      <c r="AE8" s="59"/>
    </row>
    <row r="9" spans="1:32" s="17" customFormat="1" ht="39.950000000000003" customHeight="1" x14ac:dyDescent="0.2">
      <c r="A9" s="6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5"/>
      <c r="C9" s="605"/>
      <c r="D9" s="606" t="s">
        <v>45</v>
      </c>
      <c r="E9" s="607"/>
      <c r="F9" s="6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5"/>
      <c r="H9" s="608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L9" s="608"/>
      <c r="M9" s="608"/>
      <c r="N9" s="70"/>
      <c r="P9" s="31" t="s">
        <v>15</v>
      </c>
      <c r="Q9" s="609"/>
      <c r="R9" s="609"/>
      <c r="T9" s="590"/>
      <c r="U9" s="591"/>
      <c r="V9" s="596"/>
      <c r="W9" s="5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5"/>
      <c r="C10" s="605"/>
      <c r="D10" s="606"/>
      <c r="E10" s="607"/>
      <c r="F10" s="6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5"/>
      <c r="H10" s="610" t="str">
        <f>IFERROR(VLOOKUP($D$10,Proxy,2,FALSE),"")</f>
        <v/>
      </c>
      <c r="I10" s="610"/>
      <c r="J10" s="610"/>
      <c r="K10" s="610"/>
      <c r="L10" s="610"/>
      <c r="M10" s="610"/>
      <c r="N10" s="71"/>
      <c r="P10" s="31" t="s">
        <v>32</v>
      </c>
      <c r="Q10" s="611"/>
      <c r="R10" s="611"/>
      <c r="U10" s="29" t="s">
        <v>12</v>
      </c>
      <c r="V10" s="612" t="s">
        <v>70</v>
      </c>
      <c r="W10" s="6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4"/>
      <c r="R11" s="614"/>
      <c r="U11" s="29" t="s">
        <v>28</v>
      </c>
      <c r="V11" s="615" t="s">
        <v>54</v>
      </c>
      <c r="W11" s="6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6" t="s">
        <v>71</v>
      </c>
      <c r="B12" s="616"/>
      <c r="C12" s="616"/>
      <c r="D12" s="616"/>
      <c r="E12" s="616"/>
      <c r="F12" s="616"/>
      <c r="G12" s="616"/>
      <c r="H12" s="616"/>
      <c r="I12" s="616"/>
      <c r="J12" s="616"/>
      <c r="K12" s="616"/>
      <c r="L12" s="616"/>
      <c r="M12" s="616"/>
      <c r="N12" s="76"/>
      <c r="P12" s="27" t="s">
        <v>30</v>
      </c>
      <c r="Q12" s="603"/>
      <c r="R12" s="603"/>
      <c r="S12" s="28"/>
      <c r="T12"/>
      <c r="U12" s="29" t="s">
        <v>45</v>
      </c>
      <c r="V12" s="617"/>
      <c r="W12" s="617"/>
      <c r="X12"/>
      <c r="AB12" s="59"/>
      <c r="AC12" s="59"/>
      <c r="AD12" s="59"/>
      <c r="AE12" s="59"/>
    </row>
    <row r="13" spans="1:32" s="17" customFormat="1" ht="23.25" customHeight="1" x14ac:dyDescent="0.2">
      <c r="A13" s="616" t="s">
        <v>72</v>
      </c>
      <c r="B13" s="616"/>
      <c r="C13" s="616"/>
      <c r="D13" s="616"/>
      <c r="E13" s="616"/>
      <c r="F13" s="616"/>
      <c r="G13" s="616"/>
      <c r="H13" s="616"/>
      <c r="I13" s="616"/>
      <c r="J13" s="616"/>
      <c r="K13" s="616"/>
      <c r="L13" s="616"/>
      <c r="M13" s="616"/>
      <c r="N13" s="76"/>
      <c r="O13" s="31"/>
      <c r="P13" s="31" t="s">
        <v>31</v>
      </c>
      <c r="Q13" s="615"/>
      <c r="R13" s="6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6" t="s">
        <v>73</v>
      </c>
      <c r="B14" s="616"/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8" t="s">
        <v>74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77"/>
      <c r="O15"/>
      <c r="P15" s="619" t="s">
        <v>60</v>
      </c>
      <c r="Q15" s="619"/>
      <c r="R15" s="619"/>
      <c r="S15" s="619"/>
      <c r="T15" s="6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0"/>
      <c r="Q16" s="620"/>
      <c r="R16" s="620"/>
      <c r="S16" s="620"/>
      <c r="T16" s="6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3" t="s">
        <v>58</v>
      </c>
      <c r="B17" s="623" t="s">
        <v>48</v>
      </c>
      <c r="C17" s="625" t="s">
        <v>47</v>
      </c>
      <c r="D17" s="627" t="s">
        <v>49</v>
      </c>
      <c r="E17" s="628"/>
      <c r="F17" s="623" t="s">
        <v>21</v>
      </c>
      <c r="G17" s="623" t="s">
        <v>24</v>
      </c>
      <c r="H17" s="623" t="s">
        <v>22</v>
      </c>
      <c r="I17" s="623" t="s">
        <v>23</v>
      </c>
      <c r="J17" s="623" t="s">
        <v>16</v>
      </c>
      <c r="K17" s="623" t="s">
        <v>65</v>
      </c>
      <c r="L17" s="623" t="s">
        <v>63</v>
      </c>
      <c r="M17" s="623" t="s">
        <v>2</v>
      </c>
      <c r="N17" s="623" t="s">
        <v>62</v>
      </c>
      <c r="O17" s="623" t="s">
        <v>25</v>
      </c>
      <c r="P17" s="627" t="s">
        <v>17</v>
      </c>
      <c r="Q17" s="631"/>
      <c r="R17" s="631"/>
      <c r="S17" s="631"/>
      <c r="T17" s="628"/>
      <c r="U17" s="621" t="s">
        <v>55</v>
      </c>
      <c r="V17" s="622"/>
      <c r="W17" s="623" t="s">
        <v>6</v>
      </c>
      <c r="X17" s="623" t="s">
        <v>41</v>
      </c>
      <c r="Y17" s="633" t="s">
        <v>53</v>
      </c>
      <c r="Z17" s="635" t="s">
        <v>18</v>
      </c>
      <c r="AA17" s="637" t="s">
        <v>59</v>
      </c>
      <c r="AB17" s="637" t="s">
        <v>19</v>
      </c>
      <c r="AC17" s="637" t="s">
        <v>64</v>
      </c>
      <c r="AD17" s="639" t="s">
        <v>56</v>
      </c>
      <c r="AE17" s="640"/>
      <c r="AF17" s="641"/>
      <c r="AG17" s="82"/>
      <c r="BD17" s="81" t="s">
        <v>61</v>
      </c>
    </row>
    <row r="18" spans="1:68" ht="14.25" customHeight="1" x14ac:dyDescent="0.2">
      <c r="A18" s="624"/>
      <c r="B18" s="624"/>
      <c r="C18" s="626"/>
      <c r="D18" s="629"/>
      <c r="E18" s="630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29"/>
      <c r="Q18" s="632"/>
      <c r="R18" s="632"/>
      <c r="S18" s="632"/>
      <c r="T18" s="630"/>
      <c r="U18" s="83" t="s">
        <v>44</v>
      </c>
      <c r="V18" s="83" t="s">
        <v>43</v>
      </c>
      <c r="W18" s="624"/>
      <c r="X18" s="624"/>
      <c r="Y18" s="634"/>
      <c r="Z18" s="636"/>
      <c r="AA18" s="638"/>
      <c r="AB18" s="638"/>
      <c r="AC18" s="638"/>
      <c r="AD18" s="642"/>
      <c r="AE18" s="643"/>
      <c r="AF18" s="644"/>
      <c r="AG18" s="82"/>
      <c r="BD18" s="81"/>
    </row>
    <row r="19" spans="1:68" ht="27.75" customHeight="1" x14ac:dyDescent="0.2">
      <c r="A19" s="645" t="s">
        <v>77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54"/>
      <c r="AB19" s="54"/>
      <c r="AC19" s="54"/>
    </row>
    <row r="20" spans="1:68" ht="16.5" customHeight="1" x14ac:dyDescent="0.25">
      <c r="A20" s="646" t="s">
        <v>77</v>
      </c>
      <c r="B20" s="646"/>
      <c r="C20" s="646"/>
      <c r="D20" s="646"/>
      <c r="E20" s="646"/>
      <c r="F20" s="646"/>
      <c r="G20" s="646"/>
      <c r="H20" s="646"/>
      <c r="I20" s="646"/>
      <c r="J20" s="646"/>
      <c r="K20" s="646"/>
      <c r="L20" s="646"/>
      <c r="M20" s="646"/>
      <c r="N20" s="646"/>
      <c r="O20" s="646"/>
      <c r="P20" s="646"/>
      <c r="Q20" s="646"/>
      <c r="R20" s="646"/>
      <c r="S20" s="646"/>
      <c r="T20" s="646"/>
      <c r="U20" s="646"/>
      <c r="V20" s="646"/>
      <c r="W20" s="646"/>
      <c r="X20" s="646"/>
      <c r="Y20" s="646"/>
      <c r="Z20" s="646"/>
      <c r="AA20" s="65"/>
      <c r="AB20" s="65"/>
      <c r="AC20" s="79"/>
    </row>
    <row r="21" spans="1:68" ht="14.25" customHeight="1" x14ac:dyDescent="0.25">
      <c r="A21" s="647" t="s">
        <v>78</v>
      </c>
      <c r="B21" s="647"/>
      <c r="C21" s="647"/>
      <c r="D21" s="647"/>
      <c r="E21" s="647"/>
      <c r="F21" s="647"/>
      <c r="G21" s="647"/>
      <c r="H21" s="647"/>
      <c r="I21" s="647"/>
      <c r="J21" s="647"/>
      <c r="K21" s="647"/>
      <c r="L21" s="647"/>
      <c r="M21" s="647"/>
      <c r="N21" s="647"/>
      <c r="O21" s="647"/>
      <c r="P21" s="647"/>
      <c r="Q21" s="647"/>
      <c r="R21" s="647"/>
      <c r="S21" s="647"/>
      <c r="T21" s="647"/>
      <c r="U21" s="647"/>
      <c r="V21" s="647"/>
      <c r="W21" s="647"/>
      <c r="X21" s="647"/>
      <c r="Y21" s="647"/>
      <c r="Z21" s="647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8">
        <v>4680115886643</v>
      </c>
      <c r="E22" s="648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9" t="s">
        <v>81</v>
      </c>
      <c r="Q22" s="650"/>
      <c r="R22" s="650"/>
      <c r="S22" s="650"/>
      <c r="T22" s="65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5"/>
      <c r="B23" s="655"/>
      <c r="C23" s="655"/>
      <c r="D23" s="655"/>
      <c r="E23" s="655"/>
      <c r="F23" s="655"/>
      <c r="G23" s="655"/>
      <c r="H23" s="655"/>
      <c r="I23" s="655"/>
      <c r="J23" s="655"/>
      <c r="K23" s="655"/>
      <c r="L23" s="655"/>
      <c r="M23" s="655"/>
      <c r="N23" s="655"/>
      <c r="O23" s="656"/>
      <c r="P23" s="652" t="s">
        <v>40</v>
      </c>
      <c r="Q23" s="653"/>
      <c r="R23" s="653"/>
      <c r="S23" s="653"/>
      <c r="T23" s="653"/>
      <c r="U23" s="653"/>
      <c r="V23" s="65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5"/>
      <c r="B24" s="655"/>
      <c r="C24" s="655"/>
      <c r="D24" s="655"/>
      <c r="E24" s="655"/>
      <c r="F24" s="655"/>
      <c r="G24" s="655"/>
      <c r="H24" s="655"/>
      <c r="I24" s="655"/>
      <c r="J24" s="655"/>
      <c r="K24" s="655"/>
      <c r="L24" s="655"/>
      <c r="M24" s="655"/>
      <c r="N24" s="655"/>
      <c r="O24" s="656"/>
      <c r="P24" s="652" t="s">
        <v>40</v>
      </c>
      <c r="Q24" s="653"/>
      <c r="R24" s="653"/>
      <c r="S24" s="653"/>
      <c r="T24" s="653"/>
      <c r="U24" s="653"/>
      <c r="V24" s="65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7" t="s">
        <v>85</v>
      </c>
      <c r="B25" s="647"/>
      <c r="C25" s="647"/>
      <c r="D25" s="647"/>
      <c r="E25" s="647"/>
      <c r="F25" s="647"/>
      <c r="G25" s="647"/>
      <c r="H25" s="647"/>
      <c r="I25" s="647"/>
      <c r="J25" s="647"/>
      <c r="K25" s="647"/>
      <c r="L25" s="647"/>
      <c r="M25" s="647"/>
      <c r="N25" s="647"/>
      <c r="O25" s="647"/>
      <c r="P25" s="647"/>
      <c r="Q25" s="647"/>
      <c r="R25" s="647"/>
      <c r="S25" s="647"/>
      <c r="T25" s="647"/>
      <c r="U25" s="647"/>
      <c r="V25" s="647"/>
      <c r="W25" s="647"/>
      <c r="X25" s="647"/>
      <c r="Y25" s="647"/>
      <c r="Z25" s="647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8">
        <v>4680115885912</v>
      </c>
      <c r="E26" s="64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0"/>
      <c r="R26" s="650"/>
      <c r="S26" s="650"/>
      <c r="T26" s="65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8">
        <v>4607091388237</v>
      </c>
      <c r="E27" s="64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0"/>
      <c r="R27" s="650"/>
      <c r="S27" s="650"/>
      <c r="T27" s="65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8">
        <v>4680115886230</v>
      </c>
      <c r="E28" s="64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0"/>
      <c r="R28" s="650"/>
      <c r="S28" s="650"/>
      <c r="T28" s="65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8">
        <v>4680115886247</v>
      </c>
      <c r="E29" s="64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0"/>
      <c r="R29" s="650"/>
      <c r="S29" s="650"/>
      <c r="T29" s="65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8">
        <v>4680115885905</v>
      </c>
      <c r="E30" s="648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0"/>
      <c r="R30" s="650"/>
      <c r="S30" s="650"/>
      <c r="T30" s="65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8">
        <v>4607091388244</v>
      </c>
      <c r="E31" s="648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0"/>
      <c r="R31" s="650"/>
      <c r="S31" s="650"/>
      <c r="T31" s="65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5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2" t="s">
        <v>40</v>
      </c>
      <c r="Q32" s="653"/>
      <c r="R32" s="653"/>
      <c r="S32" s="653"/>
      <c r="T32" s="653"/>
      <c r="U32" s="653"/>
      <c r="V32" s="654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2" t="s">
        <v>40</v>
      </c>
      <c r="Q33" s="653"/>
      <c r="R33" s="653"/>
      <c r="S33" s="653"/>
      <c r="T33" s="653"/>
      <c r="U33" s="653"/>
      <c r="V33" s="654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7" t="s">
        <v>106</v>
      </c>
      <c r="B34" s="647"/>
      <c r="C34" s="647"/>
      <c r="D34" s="647"/>
      <c r="E34" s="647"/>
      <c r="F34" s="647"/>
      <c r="G34" s="647"/>
      <c r="H34" s="647"/>
      <c r="I34" s="647"/>
      <c r="J34" s="647"/>
      <c r="K34" s="647"/>
      <c r="L34" s="647"/>
      <c r="M34" s="647"/>
      <c r="N34" s="647"/>
      <c r="O34" s="647"/>
      <c r="P34" s="647"/>
      <c r="Q34" s="647"/>
      <c r="R34" s="647"/>
      <c r="S34" s="647"/>
      <c r="T34" s="647"/>
      <c r="U34" s="647"/>
      <c r="V34" s="647"/>
      <c r="W34" s="647"/>
      <c r="X34" s="647"/>
      <c r="Y34" s="647"/>
      <c r="Z34" s="647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8">
        <v>4607091388503</v>
      </c>
      <c r="E35" s="648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0"/>
      <c r="R35" s="650"/>
      <c r="S35" s="650"/>
      <c r="T35" s="65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5"/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6"/>
      <c r="P36" s="652" t="s">
        <v>40</v>
      </c>
      <c r="Q36" s="653"/>
      <c r="R36" s="653"/>
      <c r="S36" s="653"/>
      <c r="T36" s="653"/>
      <c r="U36" s="653"/>
      <c r="V36" s="654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5"/>
      <c r="B37" s="655"/>
      <c r="C37" s="655"/>
      <c r="D37" s="655"/>
      <c r="E37" s="655"/>
      <c r="F37" s="655"/>
      <c r="G37" s="655"/>
      <c r="H37" s="655"/>
      <c r="I37" s="655"/>
      <c r="J37" s="655"/>
      <c r="K37" s="655"/>
      <c r="L37" s="655"/>
      <c r="M37" s="655"/>
      <c r="N37" s="655"/>
      <c r="O37" s="656"/>
      <c r="P37" s="652" t="s">
        <v>40</v>
      </c>
      <c r="Q37" s="653"/>
      <c r="R37" s="653"/>
      <c r="S37" s="653"/>
      <c r="T37" s="653"/>
      <c r="U37" s="653"/>
      <c r="V37" s="654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5" t="s">
        <v>112</v>
      </c>
      <c r="B38" s="645"/>
      <c r="C38" s="645"/>
      <c r="D38" s="645"/>
      <c r="E38" s="645"/>
      <c r="F38" s="645"/>
      <c r="G38" s="645"/>
      <c r="H38" s="645"/>
      <c r="I38" s="645"/>
      <c r="J38" s="645"/>
      <c r="K38" s="645"/>
      <c r="L38" s="645"/>
      <c r="M38" s="645"/>
      <c r="N38" s="645"/>
      <c r="O38" s="645"/>
      <c r="P38" s="645"/>
      <c r="Q38" s="645"/>
      <c r="R38" s="645"/>
      <c r="S38" s="645"/>
      <c r="T38" s="645"/>
      <c r="U38" s="645"/>
      <c r="V38" s="645"/>
      <c r="W38" s="645"/>
      <c r="X38" s="645"/>
      <c r="Y38" s="645"/>
      <c r="Z38" s="645"/>
      <c r="AA38" s="54"/>
      <c r="AB38" s="54"/>
      <c r="AC38" s="54"/>
    </row>
    <row r="39" spans="1:68" ht="16.5" customHeight="1" x14ac:dyDescent="0.25">
      <c r="A39" s="646" t="s">
        <v>113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P39" s="646"/>
      <c r="Q39" s="646"/>
      <c r="R39" s="646"/>
      <c r="S39" s="646"/>
      <c r="T39" s="646"/>
      <c r="U39" s="646"/>
      <c r="V39" s="646"/>
      <c r="W39" s="646"/>
      <c r="X39" s="646"/>
      <c r="Y39" s="646"/>
      <c r="Z39" s="646"/>
      <c r="AA39" s="65"/>
      <c r="AB39" s="65"/>
      <c r="AC39" s="79"/>
    </row>
    <row r="40" spans="1:68" ht="14.25" customHeight="1" x14ac:dyDescent="0.25">
      <c r="A40" s="647" t="s">
        <v>114</v>
      </c>
      <c r="B40" s="647"/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  <c r="O40" s="647"/>
      <c r="P40" s="647"/>
      <c r="Q40" s="647"/>
      <c r="R40" s="647"/>
      <c r="S40" s="647"/>
      <c r="T40" s="647"/>
      <c r="U40" s="647"/>
      <c r="V40" s="647"/>
      <c r="W40" s="647"/>
      <c r="X40" s="647"/>
      <c r="Y40" s="647"/>
      <c r="Z40" s="647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8">
        <v>4607091385670</v>
      </c>
      <c r="E41" s="64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0"/>
      <c r="R41" s="650"/>
      <c r="S41" s="650"/>
      <c r="T41" s="65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8">
        <v>4607091385687</v>
      </c>
      <c r="E42" s="648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0"/>
      <c r="R42" s="650"/>
      <c r="S42" s="650"/>
      <c r="T42" s="651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8">
        <v>4680115882539</v>
      </c>
      <c r="E43" s="648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0"/>
      <c r="R43" s="650"/>
      <c r="S43" s="650"/>
      <c r="T43" s="651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5"/>
      <c r="B44" s="655"/>
      <c r="C44" s="655"/>
      <c r="D44" s="655"/>
      <c r="E44" s="655"/>
      <c r="F44" s="655"/>
      <c r="G44" s="655"/>
      <c r="H44" s="655"/>
      <c r="I44" s="655"/>
      <c r="J44" s="655"/>
      <c r="K44" s="655"/>
      <c r="L44" s="655"/>
      <c r="M44" s="655"/>
      <c r="N44" s="655"/>
      <c r="O44" s="656"/>
      <c r="P44" s="652" t="s">
        <v>40</v>
      </c>
      <c r="Q44" s="653"/>
      <c r="R44" s="653"/>
      <c r="S44" s="653"/>
      <c r="T44" s="653"/>
      <c r="U44" s="653"/>
      <c r="V44" s="654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5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2" t="s">
        <v>40</v>
      </c>
      <c r="Q45" s="653"/>
      <c r="R45" s="653"/>
      <c r="S45" s="653"/>
      <c r="T45" s="653"/>
      <c r="U45" s="653"/>
      <c r="V45" s="654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7" t="s">
        <v>85</v>
      </c>
      <c r="B46" s="647"/>
      <c r="C46" s="647"/>
      <c r="D46" s="647"/>
      <c r="E46" s="647"/>
      <c r="F46" s="647"/>
      <c r="G46" s="647"/>
      <c r="H46" s="647"/>
      <c r="I46" s="647"/>
      <c r="J46" s="647"/>
      <c r="K46" s="647"/>
      <c r="L46" s="647"/>
      <c r="M46" s="647"/>
      <c r="N46" s="647"/>
      <c r="O46" s="647"/>
      <c r="P46" s="647"/>
      <c r="Q46" s="647"/>
      <c r="R46" s="647"/>
      <c r="S46" s="647"/>
      <c r="T46" s="647"/>
      <c r="U46" s="647"/>
      <c r="V46" s="647"/>
      <c r="W46" s="647"/>
      <c r="X46" s="647"/>
      <c r="Y46" s="647"/>
      <c r="Z46" s="647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8">
        <v>4680115884915</v>
      </c>
      <c r="E47" s="648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0"/>
      <c r="R47" s="650"/>
      <c r="S47" s="650"/>
      <c r="T47" s="651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5"/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6"/>
      <c r="P48" s="652" t="s">
        <v>40</v>
      </c>
      <c r="Q48" s="653"/>
      <c r="R48" s="653"/>
      <c r="S48" s="653"/>
      <c r="T48" s="653"/>
      <c r="U48" s="653"/>
      <c r="V48" s="654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5"/>
      <c r="B49" s="655"/>
      <c r="C49" s="655"/>
      <c r="D49" s="655"/>
      <c r="E49" s="655"/>
      <c r="F49" s="655"/>
      <c r="G49" s="655"/>
      <c r="H49" s="655"/>
      <c r="I49" s="655"/>
      <c r="J49" s="655"/>
      <c r="K49" s="655"/>
      <c r="L49" s="655"/>
      <c r="M49" s="655"/>
      <c r="N49" s="655"/>
      <c r="O49" s="656"/>
      <c r="P49" s="652" t="s">
        <v>40</v>
      </c>
      <c r="Q49" s="653"/>
      <c r="R49" s="653"/>
      <c r="S49" s="653"/>
      <c r="T49" s="653"/>
      <c r="U49" s="653"/>
      <c r="V49" s="654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6" t="s">
        <v>130</v>
      </c>
      <c r="B50" s="646"/>
      <c r="C50" s="646"/>
      <c r="D50" s="646"/>
      <c r="E50" s="646"/>
      <c r="F50" s="646"/>
      <c r="G50" s="646"/>
      <c r="H50" s="646"/>
      <c r="I50" s="646"/>
      <c r="J50" s="646"/>
      <c r="K50" s="646"/>
      <c r="L50" s="646"/>
      <c r="M50" s="646"/>
      <c r="N50" s="646"/>
      <c r="O50" s="646"/>
      <c r="P50" s="646"/>
      <c r="Q50" s="646"/>
      <c r="R50" s="646"/>
      <c r="S50" s="646"/>
      <c r="T50" s="646"/>
      <c r="U50" s="646"/>
      <c r="V50" s="646"/>
      <c r="W50" s="646"/>
      <c r="X50" s="646"/>
      <c r="Y50" s="646"/>
      <c r="Z50" s="646"/>
      <c r="AA50" s="65"/>
      <c r="AB50" s="65"/>
      <c r="AC50" s="79"/>
    </row>
    <row r="51" spans="1:68" ht="14.25" customHeight="1" x14ac:dyDescent="0.25">
      <c r="A51" s="647" t="s">
        <v>114</v>
      </c>
      <c r="B51" s="647"/>
      <c r="C51" s="647"/>
      <c r="D51" s="647"/>
      <c r="E51" s="647"/>
      <c r="F51" s="647"/>
      <c r="G51" s="647"/>
      <c r="H51" s="647"/>
      <c r="I51" s="647"/>
      <c r="J51" s="647"/>
      <c r="K51" s="647"/>
      <c r="L51" s="647"/>
      <c r="M51" s="647"/>
      <c r="N51" s="647"/>
      <c r="O51" s="647"/>
      <c r="P51" s="647"/>
      <c r="Q51" s="647"/>
      <c r="R51" s="647"/>
      <c r="S51" s="647"/>
      <c r="T51" s="647"/>
      <c r="U51" s="647"/>
      <c r="V51" s="647"/>
      <c r="W51" s="647"/>
      <c r="X51" s="647"/>
      <c r="Y51" s="647"/>
      <c r="Z51" s="647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8">
        <v>4680115885882</v>
      </c>
      <c r="E52" s="648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0"/>
      <c r="R52" s="650"/>
      <c r="S52" s="650"/>
      <c r="T52" s="65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8">
        <v>4680115881426</v>
      </c>
      <c r="E53" s="648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0"/>
      <c r="R53" s="650"/>
      <c r="S53" s="650"/>
      <c r="T53" s="65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48">
        <v>4680115880283</v>
      </c>
      <c r="E54" s="648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0"/>
      <c r="R54" s="650"/>
      <c r="S54" s="650"/>
      <c r="T54" s="65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48">
        <v>4680115881525</v>
      </c>
      <c r="E55" s="648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0"/>
      <c r="R55" s="650"/>
      <c r="S55" s="650"/>
      <c r="T55" s="651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48">
        <v>4680115885899</v>
      </c>
      <c r="E56" s="648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0"/>
      <c r="R56" s="650"/>
      <c r="S56" s="650"/>
      <c r="T56" s="651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48">
        <v>4680115881419</v>
      </c>
      <c r="E57" s="648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0"/>
      <c r="R57" s="650"/>
      <c r="S57" s="650"/>
      <c r="T57" s="651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5"/>
      <c r="B58" s="655"/>
      <c r="C58" s="655"/>
      <c r="D58" s="655"/>
      <c r="E58" s="655"/>
      <c r="F58" s="655"/>
      <c r="G58" s="655"/>
      <c r="H58" s="655"/>
      <c r="I58" s="655"/>
      <c r="J58" s="655"/>
      <c r="K58" s="655"/>
      <c r="L58" s="655"/>
      <c r="M58" s="655"/>
      <c r="N58" s="655"/>
      <c r="O58" s="656"/>
      <c r="P58" s="652" t="s">
        <v>40</v>
      </c>
      <c r="Q58" s="653"/>
      <c r="R58" s="653"/>
      <c r="S58" s="653"/>
      <c r="T58" s="653"/>
      <c r="U58" s="653"/>
      <c r="V58" s="654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5"/>
      <c r="B59" s="655"/>
      <c r="C59" s="655"/>
      <c r="D59" s="655"/>
      <c r="E59" s="655"/>
      <c r="F59" s="655"/>
      <c r="G59" s="655"/>
      <c r="H59" s="655"/>
      <c r="I59" s="655"/>
      <c r="J59" s="655"/>
      <c r="K59" s="655"/>
      <c r="L59" s="655"/>
      <c r="M59" s="655"/>
      <c r="N59" s="655"/>
      <c r="O59" s="656"/>
      <c r="P59" s="652" t="s">
        <v>40</v>
      </c>
      <c r="Q59" s="653"/>
      <c r="R59" s="653"/>
      <c r="S59" s="653"/>
      <c r="T59" s="653"/>
      <c r="U59" s="653"/>
      <c r="V59" s="654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7" t="s">
        <v>148</v>
      </c>
      <c r="B60" s="647"/>
      <c r="C60" s="647"/>
      <c r="D60" s="647"/>
      <c r="E60" s="647"/>
      <c r="F60" s="647"/>
      <c r="G60" s="647"/>
      <c r="H60" s="647"/>
      <c r="I60" s="647"/>
      <c r="J60" s="647"/>
      <c r="K60" s="647"/>
      <c r="L60" s="647"/>
      <c r="M60" s="647"/>
      <c r="N60" s="647"/>
      <c r="O60" s="647"/>
      <c r="P60" s="647"/>
      <c r="Q60" s="647"/>
      <c r="R60" s="647"/>
      <c r="S60" s="647"/>
      <c r="T60" s="647"/>
      <c r="U60" s="647"/>
      <c r="V60" s="647"/>
      <c r="W60" s="647"/>
      <c r="X60" s="647"/>
      <c r="Y60" s="647"/>
      <c r="Z60" s="647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48">
        <v>4680115881440</v>
      </c>
      <c r="E61" s="64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0"/>
      <c r="R61" s="650"/>
      <c r="S61" s="650"/>
      <c r="T61" s="651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48">
        <v>4680115882751</v>
      </c>
      <c r="E62" s="648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0"/>
      <c r="R62" s="650"/>
      <c r="S62" s="650"/>
      <c r="T62" s="65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48">
        <v>4680115885950</v>
      </c>
      <c r="E63" s="648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0"/>
      <c r="R63" s="650"/>
      <c r="S63" s="650"/>
      <c r="T63" s="651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48">
        <v>4680115881433</v>
      </c>
      <c r="E64" s="648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159</v>
      </c>
      <c r="M64" s="38" t="s">
        <v>118</v>
      </c>
      <c r="N64" s="38"/>
      <c r="O64" s="37">
        <v>50</v>
      </c>
      <c r="P64" s="6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0"/>
      <c r="R64" s="650"/>
      <c r="S64" s="650"/>
      <c r="T64" s="651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160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5"/>
      <c r="B65" s="655"/>
      <c r="C65" s="655"/>
      <c r="D65" s="655"/>
      <c r="E65" s="655"/>
      <c r="F65" s="655"/>
      <c r="G65" s="655"/>
      <c r="H65" s="655"/>
      <c r="I65" s="655"/>
      <c r="J65" s="655"/>
      <c r="K65" s="655"/>
      <c r="L65" s="655"/>
      <c r="M65" s="655"/>
      <c r="N65" s="655"/>
      <c r="O65" s="656"/>
      <c r="P65" s="652" t="s">
        <v>40</v>
      </c>
      <c r="Q65" s="653"/>
      <c r="R65" s="653"/>
      <c r="S65" s="653"/>
      <c r="T65" s="653"/>
      <c r="U65" s="653"/>
      <c r="V65" s="654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5"/>
      <c r="B66" s="655"/>
      <c r="C66" s="655"/>
      <c r="D66" s="655"/>
      <c r="E66" s="655"/>
      <c r="F66" s="655"/>
      <c r="G66" s="655"/>
      <c r="H66" s="655"/>
      <c r="I66" s="655"/>
      <c r="J66" s="655"/>
      <c r="K66" s="655"/>
      <c r="L66" s="655"/>
      <c r="M66" s="655"/>
      <c r="N66" s="655"/>
      <c r="O66" s="656"/>
      <c r="P66" s="652" t="s">
        <v>40</v>
      </c>
      <c r="Q66" s="653"/>
      <c r="R66" s="653"/>
      <c r="S66" s="653"/>
      <c r="T66" s="653"/>
      <c r="U66" s="653"/>
      <c r="V66" s="654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7" t="s">
        <v>78</v>
      </c>
      <c r="B67" s="647"/>
      <c r="C67" s="647"/>
      <c r="D67" s="647"/>
      <c r="E67" s="647"/>
      <c r="F67" s="647"/>
      <c r="G67" s="647"/>
      <c r="H67" s="647"/>
      <c r="I67" s="647"/>
      <c r="J67" s="647"/>
      <c r="K67" s="647"/>
      <c r="L67" s="647"/>
      <c r="M67" s="647"/>
      <c r="N67" s="647"/>
      <c r="O67" s="647"/>
      <c r="P67" s="647"/>
      <c r="Q67" s="647"/>
      <c r="R67" s="647"/>
      <c r="S67" s="647"/>
      <c r="T67" s="647"/>
      <c r="U67" s="647"/>
      <c r="V67" s="647"/>
      <c r="W67" s="647"/>
      <c r="X67" s="647"/>
      <c r="Y67" s="647"/>
      <c r="Z67" s="647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8">
        <v>4680115885073</v>
      </c>
      <c r="E68" s="648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0"/>
      <c r="R68" s="650"/>
      <c r="S68" s="650"/>
      <c r="T68" s="651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8">
        <v>4680115885059</v>
      </c>
      <c r="E69" s="648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0"/>
      <c r="R69" s="650"/>
      <c r="S69" s="650"/>
      <c r="T69" s="651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8">
        <v>4680115885097</v>
      </c>
      <c r="E70" s="648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0"/>
      <c r="R70" s="650"/>
      <c r="S70" s="650"/>
      <c r="T70" s="651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5"/>
      <c r="B71" s="655"/>
      <c r="C71" s="655"/>
      <c r="D71" s="655"/>
      <c r="E71" s="655"/>
      <c r="F71" s="655"/>
      <c r="G71" s="655"/>
      <c r="H71" s="655"/>
      <c r="I71" s="655"/>
      <c r="J71" s="655"/>
      <c r="K71" s="655"/>
      <c r="L71" s="655"/>
      <c r="M71" s="655"/>
      <c r="N71" s="655"/>
      <c r="O71" s="656"/>
      <c r="P71" s="652" t="s">
        <v>40</v>
      </c>
      <c r="Q71" s="653"/>
      <c r="R71" s="653"/>
      <c r="S71" s="653"/>
      <c r="T71" s="653"/>
      <c r="U71" s="653"/>
      <c r="V71" s="654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5"/>
      <c r="B72" s="655"/>
      <c r="C72" s="655"/>
      <c r="D72" s="655"/>
      <c r="E72" s="655"/>
      <c r="F72" s="655"/>
      <c r="G72" s="655"/>
      <c r="H72" s="655"/>
      <c r="I72" s="655"/>
      <c r="J72" s="655"/>
      <c r="K72" s="655"/>
      <c r="L72" s="655"/>
      <c r="M72" s="655"/>
      <c r="N72" s="655"/>
      <c r="O72" s="656"/>
      <c r="P72" s="652" t="s">
        <v>40</v>
      </c>
      <c r="Q72" s="653"/>
      <c r="R72" s="653"/>
      <c r="S72" s="653"/>
      <c r="T72" s="653"/>
      <c r="U72" s="653"/>
      <c r="V72" s="654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7" t="s">
        <v>85</v>
      </c>
      <c r="B73" s="647"/>
      <c r="C73" s="647"/>
      <c r="D73" s="647"/>
      <c r="E73" s="647"/>
      <c r="F73" s="647"/>
      <c r="G73" s="647"/>
      <c r="H73" s="647"/>
      <c r="I73" s="647"/>
      <c r="J73" s="647"/>
      <c r="K73" s="647"/>
      <c r="L73" s="647"/>
      <c r="M73" s="647"/>
      <c r="N73" s="647"/>
      <c r="O73" s="647"/>
      <c r="P73" s="647"/>
      <c r="Q73" s="647"/>
      <c r="R73" s="647"/>
      <c r="S73" s="647"/>
      <c r="T73" s="647"/>
      <c r="U73" s="647"/>
      <c r="V73" s="647"/>
      <c r="W73" s="647"/>
      <c r="X73" s="647"/>
      <c r="Y73" s="647"/>
      <c r="Z73" s="647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8">
        <v>4680115881891</v>
      </c>
      <c r="E74" s="648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0"/>
      <c r="R74" s="650"/>
      <c r="S74" s="650"/>
      <c r="T74" s="651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8">
        <v>4680115885769</v>
      </c>
      <c r="E75" s="648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0"/>
      <c r="R75" s="650"/>
      <c r="S75" s="650"/>
      <c r="T75" s="65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8">
        <v>4680115884410</v>
      </c>
      <c r="E76" s="648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0"/>
      <c r="R76" s="650"/>
      <c r="S76" s="650"/>
      <c r="T76" s="651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8">
        <v>4680115884311</v>
      </c>
      <c r="E77" s="648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0"/>
      <c r="R77" s="650"/>
      <c r="S77" s="650"/>
      <c r="T77" s="651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8">
        <v>4680115885929</v>
      </c>
      <c r="E78" s="648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0"/>
      <c r="R78" s="650"/>
      <c r="S78" s="650"/>
      <c r="T78" s="65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8">
        <v>4680115884403</v>
      </c>
      <c r="E79" s="648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0"/>
      <c r="R79" s="650"/>
      <c r="S79" s="650"/>
      <c r="T79" s="65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5"/>
      <c r="B80" s="655"/>
      <c r="C80" s="655"/>
      <c r="D80" s="655"/>
      <c r="E80" s="655"/>
      <c r="F80" s="655"/>
      <c r="G80" s="655"/>
      <c r="H80" s="655"/>
      <c r="I80" s="655"/>
      <c r="J80" s="655"/>
      <c r="K80" s="655"/>
      <c r="L80" s="655"/>
      <c r="M80" s="655"/>
      <c r="N80" s="655"/>
      <c r="O80" s="656"/>
      <c r="P80" s="652" t="s">
        <v>40</v>
      </c>
      <c r="Q80" s="653"/>
      <c r="R80" s="653"/>
      <c r="S80" s="653"/>
      <c r="T80" s="653"/>
      <c r="U80" s="653"/>
      <c r="V80" s="654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5"/>
      <c r="B81" s="655"/>
      <c r="C81" s="655"/>
      <c r="D81" s="655"/>
      <c r="E81" s="655"/>
      <c r="F81" s="655"/>
      <c r="G81" s="655"/>
      <c r="H81" s="655"/>
      <c r="I81" s="655"/>
      <c r="J81" s="655"/>
      <c r="K81" s="655"/>
      <c r="L81" s="655"/>
      <c r="M81" s="655"/>
      <c r="N81" s="655"/>
      <c r="O81" s="656"/>
      <c r="P81" s="652" t="s">
        <v>40</v>
      </c>
      <c r="Q81" s="653"/>
      <c r="R81" s="653"/>
      <c r="S81" s="653"/>
      <c r="T81" s="653"/>
      <c r="U81" s="653"/>
      <c r="V81" s="654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7" t="s">
        <v>185</v>
      </c>
      <c r="B82" s="647"/>
      <c r="C82" s="647"/>
      <c r="D82" s="647"/>
      <c r="E82" s="647"/>
      <c r="F82" s="647"/>
      <c r="G82" s="647"/>
      <c r="H82" s="647"/>
      <c r="I82" s="647"/>
      <c r="J82" s="647"/>
      <c r="K82" s="647"/>
      <c r="L82" s="647"/>
      <c r="M82" s="647"/>
      <c r="N82" s="647"/>
      <c r="O82" s="647"/>
      <c r="P82" s="647"/>
      <c r="Q82" s="647"/>
      <c r="R82" s="647"/>
      <c r="S82" s="647"/>
      <c r="T82" s="647"/>
      <c r="U82" s="647"/>
      <c r="V82" s="647"/>
      <c r="W82" s="647"/>
      <c r="X82" s="647"/>
      <c r="Y82" s="647"/>
      <c r="Z82" s="647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8">
        <v>4680115881532</v>
      </c>
      <c r="E83" s="648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0"/>
      <c r="R83" s="650"/>
      <c r="S83" s="650"/>
      <c r="T83" s="651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8">
        <v>4680115881464</v>
      </c>
      <c r="E84" s="648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0"/>
      <c r="R84" s="650"/>
      <c r="S84" s="650"/>
      <c r="T84" s="651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5"/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6"/>
      <c r="P85" s="652" t="s">
        <v>40</v>
      </c>
      <c r="Q85" s="653"/>
      <c r="R85" s="653"/>
      <c r="S85" s="653"/>
      <c r="T85" s="653"/>
      <c r="U85" s="653"/>
      <c r="V85" s="654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5"/>
      <c r="B86" s="655"/>
      <c r="C86" s="655"/>
      <c r="D86" s="655"/>
      <c r="E86" s="655"/>
      <c r="F86" s="655"/>
      <c r="G86" s="655"/>
      <c r="H86" s="655"/>
      <c r="I86" s="655"/>
      <c r="J86" s="655"/>
      <c r="K86" s="655"/>
      <c r="L86" s="655"/>
      <c r="M86" s="655"/>
      <c r="N86" s="655"/>
      <c r="O86" s="656"/>
      <c r="P86" s="652" t="s">
        <v>40</v>
      </c>
      <c r="Q86" s="653"/>
      <c r="R86" s="653"/>
      <c r="S86" s="653"/>
      <c r="T86" s="653"/>
      <c r="U86" s="653"/>
      <c r="V86" s="654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6" t="s">
        <v>192</v>
      </c>
      <c r="B87" s="646"/>
      <c r="C87" s="646"/>
      <c r="D87" s="646"/>
      <c r="E87" s="646"/>
      <c r="F87" s="646"/>
      <c r="G87" s="646"/>
      <c r="H87" s="646"/>
      <c r="I87" s="646"/>
      <c r="J87" s="646"/>
      <c r="K87" s="646"/>
      <c r="L87" s="646"/>
      <c r="M87" s="646"/>
      <c r="N87" s="646"/>
      <c r="O87" s="646"/>
      <c r="P87" s="646"/>
      <c r="Q87" s="646"/>
      <c r="R87" s="646"/>
      <c r="S87" s="646"/>
      <c r="T87" s="646"/>
      <c r="U87" s="646"/>
      <c r="V87" s="646"/>
      <c r="W87" s="646"/>
      <c r="X87" s="646"/>
      <c r="Y87" s="646"/>
      <c r="Z87" s="646"/>
      <c r="AA87" s="65"/>
      <c r="AB87" s="65"/>
      <c r="AC87" s="79"/>
    </row>
    <row r="88" spans="1:68" ht="14.25" customHeight="1" x14ac:dyDescent="0.25">
      <c r="A88" s="647" t="s">
        <v>114</v>
      </c>
      <c r="B88" s="647"/>
      <c r="C88" s="647"/>
      <c r="D88" s="647"/>
      <c r="E88" s="647"/>
      <c r="F88" s="647"/>
      <c r="G88" s="647"/>
      <c r="H88" s="647"/>
      <c r="I88" s="647"/>
      <c r="J88" s="647"/>
      <c r="K88" s="647"/>
      <c r="L88" s="647"/>
      <c r="M88" s="647"/>
      <c r="N88" s="647"/>
      <c r="O88" s="647"/>
      <c r="P88" s="647"/>
      <c r="Q88" s="647"/>
      <c r="R88" s="647"/>
      <c r="S88" s="647"/>
      <c r="T88" s="647"/>
      <c r="U88" s="647"/>
      <c r="V88" s="647"/>
      <c r="W88" s="647"/>
      <c r="X88" s="647"/>
      <c r="Y88" s="647"/>
      <c r="Z88" s="647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8">
        <v>4680115881327</v>
      </c>
      <c r="E89" s="648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0"/>
      <c r="R89" s="650"/>
      <c r="S89" s="650"/>
      <c r="T89" s="651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48">
        <v>4680115881518</v>
      </c>
      <c r="E90" s="648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0"/>
      <c r="R90" s="650"/>
      <c r="S90" s="650"/>
      <c r="T90" s="651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8">
        <v>4680115881303</v>
      </c>
      <c r="E91" s="648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0"/>
      <c r="R91" s="650"/>
      <c r="S91" s="650"/>
      <c r="T91" s="651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5"/>
      <c r="B92" s="655"/>
      <c r="C92" s="655"/>
      <c r="D92" s="655"/>
      <c r="E92" s="655"/>
      <c r="F92" s="655"/>
      <c r="G92" s="655"/>
      <c r="H92" s="655"/>
      <c r="I92" s="655"/>
      <c r="J92" s="655"/>
      <c r="K92" s="655"/>
      <c r="L92" s="655"/>
      <c r="M92" s="655"/>
      <c r="N92" s="655"/>
      <c r="O92" s="656"/>
      <c r="P92" s="652" t="s">
        <v>40</v>
      </c>
      <c r="Q92" s="653"/>
      <c r="R92" s="653"/>
      <c r="S92" s="653"/>
      <c r="T92" s="653"/>
      <c r="U92" s="653"/>
      <c r="V92" s="654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6"/>
      <c r="P93" s="652" t="s">
        <v>40</v>
      </c>
      <c r="Q93" s="653"/>
      <c r="R93" s="653"/>
      <c r="S93" s="653"/>
      <c r="T93" s="653"/>
      <c r="U93" s="653"/>
      <c r="V93" s="654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7" t="s">
        <v>85</v>
      </c>
      <c r="B94" s="647"/>
      <c r="C94" s="647"/>
      <c r="D94" s="647"/>
      <c r="E94" s="647"/>
      <c r="F94" s="647"/>
      <c r="G94" s="647"/>
      <c r="H94" s="647"/>
      <c r="I94" s="647"/>
      <c r="J94" s="647"/>
      <c r="K94" s="647"/>
      <c r="L94" s="647"/>
      <c r="M94" s="647"/>
      <c r="N94" s="647"/>
      <c r="O94" s="647"/>
      <c r="P94" s="647"/>
      <c r="Q94" s="647"/>
      <c r="R94" s="647"/>
      <c r="S94" s="647"/>
      <c r="T94" s="647"/>
      <c r="U94" s="647"/>
      <c r="V94" s="647"/>
      <c r="W94" s="647"/>
      <c r="X94" s="647"/>
      <c r="Y94" s="647"/>
      <c r="Z94" s="647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8">
        <v>4607091386967</v>
      </c>
      <c r="E95" s="648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2" t="s">
        <v>202</v>
      </c>
      <c r="Q95" s="650"/>
      <c r="R95" s="650"/>
      <c r="S95" s="650"/>
      <c r="T95" s="651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48">
        <v>4607091386967</v>
      </c>
      <c r="E96" s="648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0"/>
      <c r="R96" s="650"/>
      <c r="S96" s="650"/>
      <c r="T96" s="651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48">
        <v>4680115884953</v>
      </c>
      <c r="E97" s="648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0"/>
      <c r="R97" s="650"/>
      <c r="S97" s="650"/>
      <c r="T97" s="651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48">
        <v>4607091385731</v>
      </c>
      <c r="E98" s="648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0"/>
      <c r="R98" s="650"/>
      <c r="S98" s="650"/>
      <c r="T98" s="651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48">
        <v>4607091385731</v>
      </c>
      <c r="E99" s="648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0"/>
      <c r="R99" s="650"/>
      <c r="S99" s="650"/>
      <c r="T99" s="651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48">
        <v>4680115880894</v>
      </c>
      <c r="E100" s="648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0"/>
      <c r="R100" s="650"/>
      <c r="S100" s="650"/>
      <c r="T100" s="651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2" t="s">
        <v>40</v>
      </c>
      <c r="Q101" s="653"/>
      <c r="R101" s="653"/>
      <c r="S101" s="653"/>
      <c r="T101" s="653"/>
      <c r="U101" s="653"/>
      <c r="V101" s="654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5"/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6"/>
      <c r="P102" s="652" t="s">
        <v>40</v>
      </c>
      <c r="Q102" s="653"/>
      <c r="R102" s="653"/>
      <c r="S102" s="653"/>
      <c r="T102" s="653"/>
      <c r="U102" s="653"/>
      <c r="V102" s="654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6" t="s">
        <v>215</v>
      </c>
      <c r="B103" s="646"/>
      <c r="C103" s="646"/>
      <c r="D103" s="646"/>
      <c r="E103" s="646"/>
      <c r="F103" s="646"/>
      <c r="G103" s="646"/>
      <c r="H103" s="646"/>
      <c r="I103" s="646"/>
      <c r="J103" s="646"/>
      <c r="K103" s="646"/>
      <c r="L103" s="646"/>
      <c r="M103" s="646"/>
      <c r="N103" s="646"/>
      <c r="O103" s="646"/>
      <c r="P103" s="646"/>
      <c r="Q103" s="646"/>
      <c r="R103" s="646"/>
      <c r="S103" s="646"/>
      <c r="T103" s="646"/>
      <c r="U103" s="646"/>
      <c r="V103" s="646"/>
      <c r="W103" s="646"/>
      <c r="X103" s="646"/>
      <c r="Y103" s="646"/>
      <c r="Z103" s="646"/>
      <c r="AA103" s="65"/>
      <c r="AB103" s="65"/>
      <c r="AC103" s="79"/>
    </row>
    <row r="104" spans="1:68" ht="14.25" customHeight="1" x14ac:dyDescent="0.25">
      <c r="A104" s="647" t="s">
        <v>114</v>
      </c>
      <c r="B104" s="647"/>
      <c r="C104" s="647"/>
      <c r="D104" s="647"/>
      <c r="E104" s="647"/>
      <c r="F104" s="647"/>
      <c r="G104" s="647"/>
      <c r="H104" s="647"/>
      <c r="I104" s="647"/>
      <c r="J104" s="647"/>
      <c r="K104" s="647"/>
      <c r="L104" s="647"/>
      <c r="M104" s="647"/>
      <c r="N104" s="647"/>
      <c r="O104" s="647"/>
      <c r="P104" s="647"/>
      <c r="Q104" s="647"/>
      <c r="R104" s="647"/>
      <c r="S104" s="647"/>
      <c r="T104" s="647"/>
      <c r="U104" s="647"/>
      <c r="V104" s="647"/>
      <c r="W104" s="647"/>
      <c r="X104" s="647"/>
      <c r="Y104" s="647"/>
      <c r="Z104" s="647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48">
        <v>4680115882133</v>
      </c>
      <c r="E105" s="648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0"/>
      <c r="R105" s="650"/>
      <c r="S105" s="650"/>
      <c r="T105" s="65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48">
        <v>4680115880269</v>
      </c>
      <c r="E106" s="648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0"/>
      <c r="R106" s="650"/>
      <c r="S106" s="650"/>
      <c r="T106" s="65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48">
        <v>4680115880429</v>
      </c>
      <c r="E107" s="648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0"/>
      <c r="R107" s="650"/>
      <c r="S107" s="650"/>
      <c r="T107" s="65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48">
        <v>4680115881457</v>
      </c>
      <c r="E108" s="648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0"/>
      <c r="R108" s="650"/>
      <c r="S108" s="650"/>
      <c r="T108" s="651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2" t="s">
        <v>40</v>
      </c>
      <c r="Q109" s="653"/>
      <c r="R109" s="653"/>
      <c r="S109" s="653"/>
      <c r="T109" s="653"/>
      <c r="U109" s="653"/>
      <c r="V109" s="654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5"/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6"/>
      <c r="P110" s="652" t="s">
        <v>40</v>
      </c>
      <c r="Q110" s="653"/>
      <c r="R110" s="653"/>
      <c r="S110" s="653"/>
      <c r="T110" s="653"/>
      <c r="U110" s="653"/>
      <c r="V110" s="654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7" t="s">
        <v>148</v>
      </c>
      <c r="B111" s="647"/>
      <c r="C111" s="647"/>
      <c r="D111" s="647"/>
      <c r="E111" s="647"/>
      <c r="F111" s="647"/>
      <c r="G111" s="647"/>
      <c r="H111" s="647"/>
      <c r="I111" s="647"/>
      <c r="J111" s="647"/>
      <c r="K111" s="647"/>
      <c r="L111" s="647"/>
      <c r="M111" s="647"/>
      <c r="N111" s="647"/>
      <c r="O111" s="647"/>
      <c r="P111" s="647"/>
      <c r="Q111" s="647"/>
      <c r="R111" s="647"/>
      <c r="S111" s="647"/>
      <c r="T111" s="647"/>
      <c r="U111" s="647"/>
      <c r="V111" s="647"/>
      <c r="W111" s="647"/>
      <c r="X111" s="647"/>
      <c r="Y111" s="647"/>
      <c r="Z111" s="647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48">
        <v>4680115881488</v>
      </c>
      <c r="E112" s="648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0"/>
      <c r="R112" s="650"/>
      <c r="S112" s="650"/>
      <c r="T112" s="651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48">
        <v>4680115882775</v>
      </c>
      <c r="E113" s="648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0"/>
      <c r="R113" s="650"/>
      <c r="S113" s="650"/>
      <c r="T113" s="651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48">
        <v>4680115880658</v>
      </c>
      <c r="E114" s="648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0"/>
      <c r="R114" s="650"/>
      <c r="S114" s="650"/>
      <c r="T114" s="651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2" t="s">
        <v>40</v>
      </c>
      <c r="Q115" s="653"/>
      <c r="R115" s="653"/>
      <c r="S115" s="653"/>
      <c r="T115" s="653"/>
      <c r="U115" s="653"/>
      <c r="V115" s="654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5"/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6"/>
      <c r="P116" s="652" t="s">
        <v>40</v>
      </c>
      <c r="Q116" s="653"/>
      <c r="R116" s="653"/>
      <c r="S116" s="653"/>
      <c r="T116" s="653"/>
      <c r="U116" s="653"/>
      <c r="V116" s="654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7" t="s">
        <v>85</v>
      </c>
      <c r="B117" s="647"/>
      <c r="C117" s="647"/>
      <c r="D117" s="647"/>
      <c r="E117" s="647"/>
      <c r="F117" s="647"/>
      <c r="G117" s="647"/>
      <c r="H117" s="647"/>
      <c r="I117" s="647"/>
      <c r="J117" s="647"/>
      <c r="K117" s="647"/>
      <c r="L117" s="647"/>
      <c r="M117" s="647"/>
      <c r="N117" s="647"/>
      <c r="O117" s="647"/>
      <c r="P117" s="647"/>
      <c r="Q117" s="647"/>
      <c r="R117" s="647"/>
      <c r="S117" s="647"/>
      <c r="T117" s="647"/>
      <c r="U117" s="647"/>
      <c r="V117" s="647"/>
      <c r="W117" s="647"/>
      <c r="X117" s="647"/>
      <c r="Y117" s="647"/>
      <c r="Z117" s="647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48">
        <v>4607091385168</v>
      </c>
      <c r="E118" s="648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0"/>
      <c r="R118" s="650"/>
      <c r="S118" s="650"/>
      <c r="T118" s="651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48">
        <v>4607091383256</v>
      </c>
      <c r="E119" s="648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0"/>
      <c r="R119" s="650"/>
      <c r="S119" s="650"/>
      <c r="T119" s="65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48">
        <v>4607091385748</v>
      </c>
      <c r="E120" s="648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0"/>
      <c r="R120" s="650"/>
      <c r="S120" s="650"/>
      <c r="T120" s="651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48">
        <v>4680115884533</v>
      </c>
      <c r="E121" s="648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0"/>
      <c r="R121" s="650"/>
      <c r="S121" s="650"/>
      <c r="T121" s="651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5"/>
      <c r="B122" s="655"/>
      <c r="C122" s="655"/>
      <c r="D122" s="655"/>
      <c r="E122" s="655"/>
      <c r="F122" s="655"/>
      <c r="G122" s="655"/>
      <c r="H122" s="655"/>
      <c r="I122" s="655"/>
      <c r="J122" s="655"/>
      <c r="K122" s="655"/>
      <c r="L122" s="655"/>
      <c r="M122" s="655"/>
      <c r="N122" s="655"/>
      <c r="O122" s="656"/>
      <c r="P122" s="652" t="s">
        <v>40</v>
      </c>
      <c r="Q122" s="653"/>
      <c r="R122" s="653"/>
      <c r="S122" s="653"/>
      <c r="T122" s="653"/>
      <c r="U122" s="653"/>
      <c r="V122" s="654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5"/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  <c r="O123" s="656"/>
      <c r="P123" s="652" t="s">
        <v>40</v>
      </c>
      <c r="Q123" s="653"/>
      <c r="R123" s="653"/>
      <c r="S123" s="653"/>
      <c r="T123" s="653"/>
      <c r="U123" s="653"/>
      <c r="V123" s="654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7" t="s">
        <v>185</v>
      </c>
      <c r="B124" s="647"/>
      <c r="C124" s="647"/>
      <c r="D124" s="647"/>
      <c r="E124" s="647"/>
      <c r="F124" s="647"/>
      <c r="G124" s="647"/>
      <c r="H124" s="647"/>
      <c r="I124" s="647"/>
      <c r="J124" s="647"/>
      <c r="K124" s="647"/>
      <c r="L124" s="647"/>
      <c r="M124" s="647"/>
      <c r="N124" s="647"/>
      <c r="O124" s="647"/>
      <c r="P124" s="647"/>
      <c r="Q124" s="647"/>
      <c r="R124" s="647"/>
      <c r="S124" s="647"/>
      <c r="T124" s="647"/>
      <c r="U124" s="647"/>
      <c r="V124" s="647"/>
      <c r="W124" s="647"/>
      <c r="X124" s="647"/>
      <c r="Y124" s="647"/>
      <c r="Z124" s="647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48">
        <v>4680115882652</v>
      </c>
      <c r="E125" s="648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0"/>
      <c r="R125" s="650"/>
      <c r="S125" s="650"/>
      <c r="T125" s="65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48">
        <v>4680115880238</v>
      </c>
      <c r="E126" s="648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0"/>
      <c r="R126" s="650"/>
      <c r="S126" s="650"/>
      <c r="T126" s="651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5"/>
      <c r="B127" s="655"/>
      <c r="C127" s="655"/>
      <c r="D127" s="655"/>
      <c r="E127" s="655"/>
      <c r="F127" s="655"/>
      <c r="G127" s="655"/>
      <c r="H127" s="655"/>
      <c r="I127" s="655"/>
      <c r="J127" s="655"/>
      <c r="K127" s="655"/>
      <c r="L127" s="655"/>
      <c r="M127" s="655"/>
      <c r="N127" s="655"/>
      <c r="O127" s="656"/>
      <c r="P127" s="652" t="s">
        <v>40</v>
      </c>
      <c r="Q127" s="653"/>
      <c r="R127" s="653"/>
      <c r="S127" s="653"/>
      <c r="T127" s="653"/>
      <c r="U127" s="653"/>
      <c r="V127" s="654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5"/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  <c r="O128" s="656"/>
      <c r="P128" s="652" t="s">
        <v>40</v>
      </c>
      <c r="Q128" s="653"/>
      <c r="R128" s="653"/>
      <c r="S128" s="653"/>
      <c r="T128" s="653"/>
      <c r="U128" s="653"/>
      <c r="V128" s="654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6" t="s">
        <v>248</v>
      </c>
      <c r="B129" s="646"/>
      <c r="C129" s="646"/>
      <c r="D129" s="646"/>
      <c r="E129" s="646"/>
      <c r="F129" s="646"/>
      <c r="G129" s="646"/>
      <c r="H129" s="646"/>
      <c r="I129" s="646"/>
      <c r="J129" s="646"/>
      <c r="K129" s="646"/>
      <c r="L129" s="646"/>
      <c r="M129" s="646"/>
      <c r="N129" s="646"/>
      <c r="O129" s="646"/>
      <c r="P129" s="646"/>
      <c r="Q129" s="646"/>
      <c r="R129" s="646"/>
      <c r="S129" s="646"/>
      <c r="T129" s="646"/>
      <c r="U129" s="646"/>
      <c r="V129" s="646"/>
      <c r="W129" s="646"/>
      <c r="X129" s="646"/>
      <c r="Y129" s="646"/>
      <c r="Z129" s="646"/>
      <c r="AA129" s="65"/>
      <c r="AB129" s="65"/>
      <c r="AC129" s="79"/>
    </row>
    <row r="130" spans="1:68" ht="14.25" customHeight="1" x14ac:dyDescent="0.25">
      <c r="A130" s="647" t="s">
        <v>78</v>
      </c>
      <c r="B130" s="647"/>
      <c r="C130" s="647"/>
      <c r="D130" s="647"/>
      <c r="E130" s="647"/>
      <c r="F130" s="647"/>
      <c r="G130" s="647"/>
      <c r="H130" s="647"/>
      <c r="I130" s="647"/>
      <c r="J130" s="647"/>
      <c r="K130" s="647"/>
      <c r="L130" s="647"/>
      <c r="M130" s="647"/>
      <c r="N130" s="647"/>
      <c r="O130" s="647"/>
      <c r="P130" s="647"/>
      <c r="Q130" s="647"/>
      <c r="R130" s="647"/>
      <c r="S130" s="647"/>
      <c r="T130" s="647"/>
      <c r="U130" s="647"/>
      <c r="V130" s="647"/>
      <c r="W130" s="647"/>
      <c r="X130" s="647"/>
      <c r="Y130" s="647"/>
      <c r="Z130" s="647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4301031235</v>
      </c>
      <c r="D131" s="648">
        <v>4680115883444</v>
      </c>
      <c r="E131" s="648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50"/>
      <c r="R131" s="650"/>
      <c r="S131" s="650"/>
      <c r="T131" s="65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252</v>
      </c>
      <c r="C132" s="36">
        <v>4301031234</v>
      </c>
      <c r="D132" s="648">
        <v>4680115883444</v>
      </c>
      <c r="E132" s="648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50"/>
      <c r="R132" s="650"/>
      <c r="S132" s="650"/>
      <c r="T132" s="65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5"/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6"/>
      <c r="P133" s="652" t="s">
        <v>40</v>
      </c>
      <c r="Q133" s="653"/>
      <c r="R133" s="653"/>
      <c r="S133" s="653"/>
      <c r="T133" s="653"/>
      <c r="U133" s="653"/>
      <c r="V133" s="654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5"/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6"/>
      <c r="P134" s="652" t="s">
        <v>40</v>
      </c>
      <c r="Q134" s="653"/>
      <c r="R134" s="653"/>
      <c r="S134" s="653"/>
      <c r="T134" s="653"/>
      <c r="U134" s="653"/>
      <c r="V134" s="654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7" t="s">
        <v>85</v>
      </c>
      <c r="B135" s="647"/>
      <c r="C135" s="647"/>
      <c r="D135" s="647"/>
      <c r="E135" s="647"/>
      <c r="F135" s="647"/>
      <c r="G135" s="647"/>
      <c r="H135" s="647"/>
      <c r="I135" s="647"/>
      <c r="J135" s="647"/>
      <c r="K135" s="647"/>
      <c r="L135" s="647"/>
      <c r="M135" s="647"/>
      <c r="N135" s="647"/>
      <c r="O135" s="647"/>
      <c r="P135" s="647"/>
      <c r="Q135" s="647"/>
      <c r="R135" s="647"/>
      <c r="S135" s="647"/>
      <c r="T135" s="647"/>
      <c r="U135" s="647"/>
      <c r="V135" s="647"/>
      <c r="W135" s="647"/>
      <c r="X135" s="647"/>
      <c r="Y135" s="647"/>
      <c r="Z135" s="647"/>
      <c r="AA135" s="66"/>
      <c r="AB135" s="66"/>
      <c r="AC135" s="80"/>
    </row>
    <row r="136" spans="1:68" ht="16.5" customHeight="1" x14ac:dyDescent="0.25">
      <c r="A136" s="63" t="s">
        <v>253</v>
      </c>
      <c r="B136" s="63" t="s">
        <v>254</v>
      </c>
      <c r="C136" s="36">
        <v>4301051477</v>
      </c>
      <c r="D136" s="648">
        <v>4680115882584</v>
      </c>
      <c r="E136" s="648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50"/>
      <c r="R136" s="650"/>
      <c r="S136" s="650"/>
      <c r="T136" s="651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253</v>
      </c>
      <c r="B137" s="63" t="s">
        <v>256</v>
      </c>
      <c r="C137" s="36">
        <v>4301051476</v>
      </c>
      <c r="D137" s="648">
        <v>4680115882584</v>
      </c>
      <c r="E137" s="648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50"/>
      <c r="R137" s="650"/>
      <c r="S137" s="650"/>
      <c r="T137" s="651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5"/>
      <c r="B138" s="655"/>
      <c r="C138" s="655"/>
      <c r="D138" s="655"/>
      <c r="E138" s="655"/>
      <c r="F138" s="655"/>
      <c r="G138" s="655"/>
      <c r="H138" s="655"/>
      <c r="I138" s="655"/>
      <c r="J138" s="655"/>
      <c r="K138" s="655"/>
      <c r="L138" s="655"/>
      <c r="M138" s="655"/>
      <c r="N138" s="655"/>
      <c r="O138" s="656"/>
      <c r="P138" s="652" t="s">
        <v>40</v>
      </c>
      <c r="Q138" s="653"/>
      <c r="R138" s="653"/>
      <c r="S138" s="653"/>
      <c r="T138" s="653"/>
      <c r="U138" s="653"/>
      <c r="V138" s="654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5"/>
      <c r="B139" s="655"/>
      <c r="C139" s="655"/>
      <c r="D139" s="655"/>
      <c r="E139" s="655"/>
      <c r="F139" s="655"/>
      <c r="G139" s="655"/>
      <c r="H139" s="655"/>
      <c r="I139" s="655"/>
      <c r="J139" s="655"/>
      <c r="K139" s="655"/>
      <c r="L139" s="655"/>
      <c r="M139" s="655"/>
      <c r="N139" s="655"/>
      <c r="O139" s="656"/>
      <c r="P139" s="652" t="s">
        <v>40</v>
      </c>
      <c r="Q139" s="653"/>
      <c r="R139" s="653"/>
      <c r="S139" s="653"/>
      <c r="T139" s="653"/>
      <c r="U139" s="653"/>
      <c r="V139" s="654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46" t="s">
        <v>112</v>
      </c>
      <c r="B140" s="646"/>
      <c r="C140" s="646"/>
      <c r="D140" s="646"/>
      <c r="E140" s="646"/>
      <c r="F140" s="646"/>
      <c r="G140" s="646"/>
      <c r="H140" s="646"/>
      <c r="I140" s="646"/>
      <c r="J140" s="646"/>
      <c r="K140" s="646"/>
      <c r="L140" s="646"/>
      <c r="M140" s="646"/>
      <c r="N140" s="646"/>
      <c r="O140" s="646"/>
      <c r="P140" s="646"/>
      <c r="Q140" s="646"/>
      <c r="R140" s="646"/>
      <c r="S140" s="646"/>
      <c r="T140" s="646"/>
      <c r="U140" s="646"/>
      <c r="V140" s="646"/>
      <c r="W140" s="646"/>
      <c r="X140" s="646"/>
      <c r="Y140" s="646"/>
      <c r="Z140" s="646"/>
      <c r="AA140" s="65"/>
      <c r="AB140" s="65"/>
      <c r="AC140" s="79"/>
    </row>
    <row r="141" spans="1:68" ht="14.25" customHeight="1" x14ac:dyDescent="0.25">
      <c r="A141" s="647" t="s">
        <v>114</v>
      </c>
      <c r="B141" s="647"/>
      <c r="C141" s="647"/>
      <c r="D141" s="647"/>
      <c r="E141" s="647"/>
      <c r="F141" s="647"/>
      <c r="G141" s="647"/>
      <c r="H141" s="647"/>
      <c r="I141" s="647"/>
      <c r="J141" s="647"/>
      <c r="K141" s="647"/>
      <c r="L141" s="647"/>
      <c r="M141" s="647"/>
      <c r="N141" s="647"/>
      <c r="O141" s="647"/>
      <c r="P141" s="647"/>
      <c r="Q141" s="647"/>
      <c r="R141" s="647"/>
      <c r="S141" s="647"/>
      <c r="T141" s="647"/>
      <c r="U141" s="647"/>
      <c r="V141" s="647"/>
      <c r="W141" s="647"/>
      <c r="X141" s="647"/>
      <c r="Y141" s="647"/>
      <c r="Z141" s="647"/>
      <c r="AA141" s="66"/>
      <c r="AB141" s="66"/>
      <c r="AC141" s="80"/>
    </row>
    <row r="142" spans="1:68" ht="27" customHeight="1" x14ac:dyDescent="0.25">
      <c r="A142" s="63" t="s">
        <v>257</v>
      </c>
      <c r="B142" s="63" t="s">
        <v>258</v>
      </c>
      <c r="C142" s="36">
        <v>4301011705</v>
      </c>
      <c r="D142" s="648">
        <v>4607091384604</v>
      </c>
      <c r="E142" s="648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50"/>
      <c r="R142" s="650"/>
      <c r="S142" s="650"/>
      <c r="T142" s="651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5"/>
      <c r="B143" s="655"/>
      <c r="C143" s="655"/>
      <c r="D143" s="655"/>
      <c r="E143" s="655"/>
      <c r="F143" s="655"/>
      <c r="G143" s="655"/>
      <c r="H143" s="655"/>
      <c r="I143" s="655"/>
      <c r="J143" s="655"/>
      <c r="K143" s="655"/>
      <c r="L143" s="655"/>
      <c r="M143" s="655"/>
      <c r="N143" s="655"/>
      <c r="O143" s="656"/>
      <c r="P143" s="652" t="s">
        <v>40</v>
      </c>
      <c r="Q143" s="653"/>
      <c r="R143" s="653"/>
      <c r="S143" s="653"/>
      <c r="T143" s="653"/>
      <c r="U143" s="653"/>
      <c r="V143" s="654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655"/>
      <c r="B144" s="655"/>
      <c r="C144" s="655"/>
      <c r="D144" s="655"/>
      <c r="E144" s="655"/>
      <c r="F144" s="655"/>
      <c r="G144" s="655"/>
      <c r="H144" s="655"/>
      <c r="I144" s="655"/>
      <c r="J144" s="655"/>
      <c r="K144" s="655"/>
      <c r="L144" s="655"/>
      <c r="M144" s="655"/>
      <c r="N144" s="655"/>
      <c r="O144" s="656"/>
      <c r="P144" s="652" t="s">
        <v>40</v>
      </c>
      <c r="Q144" s="653"/>
      <c r="R144" s="653"/>
      <c r="S144" s="653"/>
      <c r="T144" s="653"/>
      <c r="U144" s="653"/>
      <c r="V144" s="654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647" t="s">
        <v>78</v>
      </c>
      <c r="B145" s="647"/>
      <c r="C145" s="647"/>
      <c r="D145" s="647"/>
      <c r="E145" s="647"/>
      <c r="F145" s="647"/>
      <c r="G145" s="647"/>
      <c r="H145" s="647"/>
      <c r="I145" s="647"/>
      <c r="J145" s="647"/>
      <c r="K145" s="647"/>
      <c r="L145" s="647"/>
      <c r="M145" s="647"/>
      <c r="N145" s="647"/>
      <c r="O145" s="647"/>
      <c r="P145" s="647"/>
      <c r="Q145" s="647"/>
      <c r="R145" s="647"/>
      <c r="S145" s="647"/>
      <c r="T145" s="647"/>
      <c r="U145" s="647"/>
      <c r="V145" s="647"/>
      <c r="W145" s="647"/>
      <c r="X145" s="647"/>
      <c r="Y145" s="647"/>
      <c r="Z145" s="647"/>
      <c r="AA145" s="66"/>
      <c r="AB145" s="66"/>
      <c r="AC145" s="80"/>
    </row>
    <row r="146" spans="1:68" ht="16.5" customHeight="1" x14ac:dyDescent="0.25">
      <c r="A146" s="63" t="s">
        <v>260</v>
      </c>
      <c r="B146" s="63" t="s">
        <v>261</v>
      </c>
      <c r="C146" s="36">
        <v>4301030895</v>
      </c>
      <c r="D146" s="648">
        <v>4607091387667</v>
      </c>
      <c r="E146" s="648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50"/>
      <c r="R146" s="650"/>
      <c r="S146" s="650"/>
      <c r="T146" s="65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263</v>
      </c>
      <c r="B147" s="63" t="s">
        <v>264</v>
      </c>
      <c r="C147" s="36">
        <v>4301030961</v>
      </c>
      <c r="D147" s="648">
        <v>4607091387636</v>
      </c>
      <c r="E147" s="648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50"/>
      <c r="R147" s="650"/>
      <c r="S147" s="650"/>
      <c r="T147" s="651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266</v>
      </c>
      <c r="B148" s="63" t="s">
        <v>267</v>
      </c>
      <c r="C148" s="36">
        <v>4301030963</v>
      </c>
      <c r="D148" s="648">
        <v>4607091382426</v>
      </c>
      <c r="E148" s="648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50"/>
      <c r="R148" s="650"/>
      <c r="S148" s="650"/>
      <c r="T148" s="651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55"/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6"/>
      <c r="P149" s="652" t="s">
        <v>40</v>
      </c>
      <c r="Q149" s="653"/>
      <c r="R149" s="653"/>
      <c r="S149" s="653"/>
      <c r="T149" s="653"/>
      <c r="U149" s="653"/>
      <c r="V149" s="654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55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2" t="s">
        <v>40</v>
      </c>
      <c r="Q150" s="653"/>
      <c r="R150" s="653"/>
      <c r="S150" s="653"/>
      <c r="T150" s="653"/>
      <c r="U150" s="653"/>
      <c r="V150" s="654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45" t="s">
        <v>269</v>
      </c>
      <c r="B151" s="645"/>
      <c r="C151" s="645"/>
      <c r="D151" s="645"/>
      <c r="E151" s="645"/>
      <c r="F151" s="645"/>
      <c r="G151" s="645"/>
      <c r="H151" s="645"/>
      <c r="I151" s="645"/>
      <c r="J151" s="645"/>
      <c r="K151" s="645"/>
      <c r="L151" s="645"/>
      <c r="M151" s="645"/>
      <c r="N151" s="645"/>
      <c r="O151" s="645"/>
      <c r="P151" s="645"/>
      <c r="Q151" s="645"/>
      <c r="R151" s="645"/>
      <c r="S151" s="645"/>
      <c r="T151" s="645"/>
      <c r="U151" s="645"/>
      <c r="V151" s="645"/>
      <c r="W151" s="645"/>
      <c r="X151" s="645"/>
      <c r="Y151" s="645"/>
      <c r="Z151" s="645"/>
      <c r="AA151" s="54"/>
      <c r="AB151" s="54"/>
      <c r="AC151" s="54"/>
    </row>
    <row r="152" spans="1:68" ht="16.5" customHeight="1" x14ac:dyDescent="0.25">
      <c r="A152" s="646" t="s">
        <v>270</v>
      </c>
      <c r="B152" s="646"/>
      <c r="C152" s="646"/>
      <c r="D152" s="646"/>
      <c r="E152" s="646"/>
      <c r="F152" s="646"/>
      <c r="G152" s="646"/>
      <c r="H152" s="646"/>
      <c r="I152" s="646"/>
      <c r="J152" s="646"/>
      <c r="K152" s="646"/>
      <c r="L152" s="646"/>
      <c r="M152" s="646"/>
      <c r="N152" s="646"/>
      <c r="O152" s="646"/>
      <c r="P152" s="646"/>
      <c r="Q152" s="646"/>
      <c r="R152" s="646"/>
      <c r="S152" s="646"/>
      <c r="T152" s="646"/>
      <c r="U152" s="646"/>
      <c r="V152" s="646"/>
      <c r="W152" s="646"/>
      <c r="X152" s="646"/>
      <c r="Y152" s="646"/>
      <c r="Z152" s="646"/>
      <c r="AA152" s="65"/>
      <c r="AB152" s="65"/>
      <c r="AC152" s="79"/>
    </row>
    <row r="153" spans="1:68" ht="14.25" customHeight="1" x14ac:dyDescent="0.25">
      <c r="A153" s="647" t="s">
        <v>148</v>
      </c>
      <c r="B153" s="647"/>
      <c r="C153" s="647"/>
      <c r="D153" s="647"/>
      <c r="E153" s="647"/>
      <c r="F153" s="647"/>
      <c r="G153" s="647"/>
      <c r="H153" s="647"/>
      <c r="I153" s="647"/>
      <c r="J153" s="647"/>
      <c r="K153" s="647"/>
      <c r="L153" s="647"/>
      <c r="M153" s="647"/>
      <c r="N153" s="647"/>
      <c r="O153" s="647"/>
      <c r="P153" s="647"/>
      <c r="Q153" s="647"/>
      <c r="R153" s="647"/>
      <c r="S153" s="647"/>
      <c r="T153" s="647"/>
      <c r="U153" s="647"/>
      <c r="V153" s="647"/>
      <c r="W153" s="647"/>
      <c r="X153" s="647"/>
      <c r="Y153" s="647"/>
      <c r="Z153" s="647"/>
      <c r="AA153" s="66"/>
      <c r="AB153" s="66"/>
      <c r="AC153" s="80"/>
    </row>
    <row r="154" spans="1:68" ht="27" customHeight="1" x14ac:dyDescent="0.25">
      <c r="A154" s="63" t="s">
        <v>271</v>
      </c>
      <c r="B154" s="63" t="s">
        <v>272</v>
      </c>
      <c r="C154" s="36">
        <v>4301020323</v>
      </c>
      <c r="D154" s="648">
        <v>4680115886223</v>
      </c>
      <c r="E154" s="648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50"/>
      <c r="R154" s="650"/>
      <c r="S154" s="650"/>
      <c r="T154" s="651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55"/>
      <c r="B155" s="655"/>
      <c r="C155" s="655"/>
      <c r="D155" s="655"/>
      <c r="E155" s="655"/>
      <c r="F155" s="655"/>
      <c r="G155" s="655"/>
      <c r="H155" s="655"/>
      <c r="I155" s="655"/>
      <c r="J155" s="655"/>
      <c r="K155" s="655"/>
      <c r="L155" s="655"/>
      <c r="M155" s="655"/>
      <c r="N155" s="655"/>
      <c r="O155" s="656"/>
      <c r="P155" s="652" t="s">
        <v>40</v>
      </c>
      <c r="Q155" s="653"/>
      <c r="R155" s="653"/>
      <c r="S155" s="653"/>
      <c r="T155" s="653"/>
      <c r="U155" s="653"/>
      <c r="V155" s="654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2" t="s">
        <v>40</v>
      </c>
      <c r="Q156" s="653"/>
      <c r="R156" s="653"/>
      <c r="S156" s="653"/>
      <c r="T156" s="653"/>
      <c r="U156" s="653"/>
      <c r="V156" s="654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47" t="s">
        <v>78</v>
      </c>
      <c r="B157" s="647"/>
      <c r="C157" s="647"/>
      <c r="D157" s="647"/>
      <c r="E157" s="647"/>
      <c r="F157" s="647"/>
      <c r="G157" s="647"/>
      <c r="H157" s="647"/>
      <c r="I157" s="647"/>
      <c r="J157" s="647"/>
      <c r="K157" s="647"/>
      <c r="L157" s="647"/>
      <c r="M157" s="647"/>
      <c r="N157" s="647"/>
      <c r="O157" s="647"/>
      <c r="P157" s="647"/>
      <c r="Q157" s="647"/>
      <c r="R157" s="647"/>
      <c r="S157" s="647"/>
      <c r="T157" s="647"/>
      <c r="U157" s="647"/>
      <c r="V157" s="647"/>
      <c r="W157" s="647"/>
      <c r="X157" s="647"/>
      <c r="Y157" s="647"/>
      <c r="Z157" s="647"/>
      <c r="AA157" s="66"/>
      <c r="AB157" s="66"/>
      <c r="AC157" s="80"/>
    </row>
    <row r="158" spans="1:68" ht="27" customHeight="1" x14ac:dyDescent="0.25">
      <c r="A158" s="63" t="s">
        <v>274</v>
      </c>
      <c r="B158" s="63" t="s">
        <v>275</v>
      </c>
      <c r="C158" s="36">
        <v>4301031191</v>
      </c>
      <c r="D158" s="648">
        <v>4680115880993</v>
      </c>
      <c r="E158" s="648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50"/>
      <c r="R158" s="650"/>
      <c r="S158" s="650"/>
      <c r="T158" s="651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277</v>
      </c>
      <c r="B159" s="63" t="s">
        <v>278</v>
      </c>
      <c r="C159" s="36">
        <v>4301031204</v>
      </c>
      <c r="D159" s="648">
        <v>4680115881761</v>
      </c>
      <c r="E159" s="648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50"/>
      <c r="R159" s="650"/>
      <c r="S159" s="650"/>
      <c r="T159" s="651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 x14ac:dyDescent="0.25">
      <c r="A160" s="63" t="s">
        <v>280</v>
      </c>
      <c r="B160" s="63" t="s">
        <v>281</v>
      </c>
      <c r="C160" s="36">
        <v>4301031201</v>
      </c>
      <c r="D160" s="648">
        <v>4680115881563</v>
      </c>
      <c r="E160" s="648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50"/>
      <c r="R160" s="650"/>
      <c r="S160" s="650"/>
      <c r="T160" s="651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 x14ac:dyDescent="0.25">
      <c r="A161" s="63" t="s">
        <v>283</v>
      </c>
      <c r="B161" s="63" t="s">
        <v>284</v>
      </c>
      <c r="C161" s="36">
        <v>4301031199</v>
      </c>
      <c r="D161" s="648">
        <v>4680115880986</v>
      </c>
      <c r="E161" s="648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50"/>
      <c r="R161" s="650"/>
      <c r="S161" s="650"/>
      <c r="T161" s="651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285</v>
      </c>
      <c r="B162" s="63" t="s">
        <v>286</v>
      </c>
      <c r="C162" s="36">
        <v>4301031205</v>
      </c>
      <c r="D162" s="648">
        <v>4680115881785</v>
      </c>
      <c r="E162" s="648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50"/>
      <c r="R162" s="650"/>
      <c r="S162" s="650"/>
      <c r="T162" s="651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287</v>
      </c>
      <c r="B163" s="63" t="s">
        <v>288</v>
      </c>
      <c r="C163" s="36">
        <v>4301031399</v>
      </c>
      <c r="D163" s="648">
        <v>4680115886537</v>
      </c>
      <c r="E163" s="648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50"/>
      <c r="R163" s="650"/>
      <c r="S163" s="650"/>
      <c r="T163" s="651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290</v>
      </c>
      <c r="B164" s="63" t="s">
        <v>291</v>
      </c>
      <c r="C164" s="36">
        <v>4301031202</v>
      </c>
      <c r="D164" s="648">
        <v>4680115881679</v>
      </c>
      <c r="E164" s="648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50"/>
      <c r="R164" s="650"/>
      <c r="S164" s="650"/>
      <c r="T164" s="65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292</v>
      </c>
      <c r="B165" s="63" t="s">
        <v>293</v>
      </c>
      <c r="C165" s="36">
        <v>4301031158</v>
      </c>
      <c r="D165" s="648">
        <v>4680115880191</v>
      </c>
      <c r="E165" s="648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50"/>
      <c r="R165" s="650"/>
      <c r="S165" s="650"/>
      <c r="T165" s="65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294</v>
      </c>
      <c r="B166" s="63" t="s">
        <v>295</v>
      </c>
      <c r="C166" s="36">
        <v>4301031245</v>
      </c>
      <c r="D166" s="648">
        <v>4680115883963</v>
      </c>
      <c r="E166" s="648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50"/>
      <c r="R166" s="650"/>
      <c r="S166" s="650"/>
      <c r="T166" s="65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2" t="s">
        <v>40</v>
      </c>
      <c r="Q167" s="653"/>
      <c r="R167" s="653"/>
      <c r="S167" s="653"/>
      <c r="T167" s="653"/>
      <c r="U167" s="653"/>
      <c r="V167" s="654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55"/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6"/>
      <c r="P168" s="652" t="s">
        <v>40</v>
      </c>
      <c r="Q168" s="653"/>
      <c r="R168" s="653"/>
      <c r="S168" s="653"/>
      <c r="T168" s="653"/>
      <c r="U168" s="653"/>
      <c r="V168" s="654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47" t="s">
        <v>106</v>
      </c>
      <c r="B169" s="647"/>
      <c r="C169" s="647"/>
      <c r="D169" s="647"/>
      <c r="E169" s="647"/>
      <c r="F169" s="647"/>
      <c r="G169" s="647"/>
      <c r="H169" s="647"/>
      <c r="I169" s="647"/>
      <c r="J169" s="647"/>
      <c r="K169" s="647"/>
      <c r="L169" s="647"/>
      <c r="M169" s="647"/>
      <c r="N169" s="647"/>
      <c r="O169" s="647"/>
      <c r="P169" s="647"/>
      <c r="Q169" s="647"/>
      <c r="R169" s="647"/>
      <c r="S169" s="647"/>
      <c r="T169" s="647"/>
      <c r="U169" s="647"/>
      <c r="V169" s="647"/>
      <c r="W169" s="647"/>
      <c r="X169" s="647"/>
      <c r="Y169" s="647"/>
      <c r="Z169" s="647"/>
      <c r="AA169" s="66"/>
      <c r="AB169" s="66"/>
      <c r="AC169" s="80"/>
    </row>
    <row r="170" spans="1:68" ht="27" customHeight="1" x14ac:dyDescent="0.25">
      <c r="A170" s="63" t="s">
        <v>297</v>
      </c>
      <c r="B170" s="63" t="s">
        <v>298</v>
      </c>
      <c r="C170" s="36">
        <v>4301032053</v>
      </c>
      <c r="D170" s="648">
        <v>4680115886780</v>
      </c>
      <c r="E170" s="648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50"/>
      <c r="R170" s="650"/>
      <c r="S170" s="650"/>
      <c r="T170" s="65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302</v>
      </c>
      <c r="B171" s="63" t="s">
        <v>303</v>
      </c>
      <c r="C171" s="36">
        <v>4301032051</v>
      </c>
      <c r="D171" s="648">
        <v>4680115886742</v>
      </c>
      <c r="E171" s="648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50"/>
      <c r="R171" s="650"/>
      <c r="S171" s="650"/>
      <c r="T171" s="651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305</v>
      </c>
      <c r="B172" s="63" t="s">
        <v>306</v>
      </c>
      <c r="C172" s="36">
        <v>4301032052</v>
      </c>
      <c r="D172" s="648">
        <v>4680115886766</v>
      </c>
      <c r="E172" s="648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3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50"/>
      <c r="R172" s="650"/>
      <c r="S172" s="650"/>
      <c r="T172" s="651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55"/>
      <c r="B173" s="655"/>
      <c r="C173" s="655"/>
      <c r="D173" s="655"/>
      <c r="E173" s="655"/>
      <c r="F173" s="655"/>
      <c r="G173" s="655"/>
      <c r="H173" s="655"/>
      <c r="I173" s="655"/>
      <c r="J173" s="655"/>
      <c r="K173" s="655"/>
      <c r="L173" s="655"/>
      <c r="M173" s="655"/>
      <c r="N173" s="655"/>
      <c r="O173" s="656"/>
      <c r="P173" s="652" t="s">
        <v>40</v>
      </c>
      <c r="Q173" s="653"/>
      <c r="R173" s="653"/>
      <c r="S173" s="653"/>
      <c r="T173" s="653"/>
      <c r="U173" s="653"/>
      <c r="V173" s="654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55"/>
      <c r="B174" s="655"/>
      <c r="C174" s="655"/>
      <c r="D174" s="655"/>
      <c r="E174" s="655"/>
      <c r="F174" s="655"/>
      <c r="G174" s="655"/>
      <c r="H174" s="655"/>
      <c r="I174" s="655"/>
      <c r="J174" s="655"/>
      <c r="K174" s="655"/>
      <c r="L174" s="655"/>
      <c r="M174" s="655"/>
      <c r="N174" s="655"/>
      <c r="O174" s="656"/>
      <c r="P174" s="652" t="s">
        <v>40</v>
      </c>
      <c r="Q174" s="653"/>
      <c r="R174" s="653"/>
      <c r="S174" s="653"/>
      <c r="T174" s="653"/>
      <c r="U174" s="653"/>
      <c r="V174" s="654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47" t="s">
        <v>307</v>
      </c>
      <c r="B175" s="647"/>
      <c r="C175" s="647"/>
      <c r="D175" s="647"/>
      <c r="E175" s="647"/>
      <c r="F175" s="647"/>
      <c r="G175" s="647"/>
      <c r="H175" s="647"/>
      <c r="I175" s="647"/>
      <c r="J175" s="647"/>
      <c r="K175" s="647"/>
      <c r="L175" s="647"/>
      <c r="M175" s="647"/>
      <c r="N175" s="647"/>
      <c r="O175" s="647"/>
      <c r="P175" s="647"/>
      <c r="Q175" s="647"/>
      <c r="R175" s="647"/>
      <c r="S175" s="647"/>
      <c r="T175" s="647"/>
      <c r="U175" s="647"/>
      <c r="V175" s="647"/>
      <c r="W175" s="647"/>
      <c r="X175" s="647"/>
      <c r="Y175" s="647"/>
      <c r="Z175" s="647"/>
      <c r="AA175" s="66"/>
      <c r="AB175" s="66"/>
      <c r="AC175" s="80"/>
    </row>
    <row r="176" spans="1:68" ht="27" customHeight="1" x14ac:dyDescent="0.25">
      <c r="A176" s="63" t="s">
        <v>308</v>
      </c>
      <c r="B176" s="63" t="s">
        <v>309</v>
      </c>
      <c r="C176" s="36">
        <v>4301170013</v>
      </c>
      <c r="D176" s="648">
        <v>4680115886797</v>
      </c>
      <c r="E176" s="648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50"/>
      <c r="R176" s="650"/>
      <c r="S176" s="650"/>
      <c r="T176" s="65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6"/>
      <c r="P177" s="652" t="s">
        <v>40</v>
      </c>
      <c r="Q177" s="653"/>
      <c r="R177" s="653"/>
      <c r="S177" s="653"/>
      <c r="T177" s="653"/>
      <c r="U177" s="653"/>
      <c r="V177" s="654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55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2" t="s">
        <v>40</v>
      </c>
      <c r="Q178" s="653"/>
      <c r="R178" s="653"/>
      <c r="S178" s="653"/>
      <c r="T178" s="653"/>
      <c r="U178" s="653"/>
      <c r="V178" s="654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46" t="s">
        <v>310</v>
      </c>
      <c r="B179" s="646"/>
      <c r="C179" s="646"/>
      <c r="D179" s="646"/>
      <c r="E179" s="646"/>
      <c r="F179" s="646"/>
      <c r="G179" s="646"/>
      <c r="H179" s="646"/>
      <c r="I179" s="646"/>
      <c r="J179" s="646"/>
      <c r="K179" s="646"/>
      <c r="L179" s="646"/>
      <c r="M179" s="646"/>
      <c r="N179" s="646"/>
      <c r="O179" s="646"/>
      <c r="P179" s="646"/>
      <c r="Q179" s="646"/>
      <c r="R179" s="646"/>
      <c r="S179" s="646"/>
      <c r="T179" s="646"/>
      <c r="U179" s="646"/>
      <c r="V179" s="646"/>
      <c r="W179" s="646"/>
      <c r="X179" s="646"/>
      <c r="Y179" s="646"/>
      <c r="Z179" s="646"/>
      <c r="AA179" s="65"/>
      <c r="AB179" s="65"/>
      <c r="AC179" s="79"/>
    </row>
    <row r="180" spans="1:68" ht="14.25" customHeight="1" x14ac:dyDescent="0.25">
      <c r="A180" s="647" t="s">
        <v>114</v>
      </c>
      <c r="B180" s="647"/>
      <c r="C180" s="647"/>
      <c r="D180" s="647"/>
      <c r="E180" s="647"/>
      <c r="F180" s="647"/>
      <c r="G180" s="647"/>
      <c r="H180" s="647"/>
      <c r="I180" s="647"/>
      <c r="J180" s="647"/>
      <c r="K180" s="647"/>
      <c r="L180" s="647"/>
      <c r="M180" s="647"/>
      <c r="N180" s="647"/>
      <c r="O180" s="647"/>
      <c r="P180" s="647"/>
      <c r="Q180" s="647"/>
      <c r="R180" s="647"/>
      <c r="S180" s="647"/>
      <c r="T180" s="647"/>
      <c r="U180" s="647"/>
      <c r="V180" s="647"/>
      <c r="W180" s="647"/>
      <c r="X180" s="647"/>
      <c r="Y180" s="647"/>
      <c r="Z180" s="647"/>
      <c r="AA180" s="66"/>
      <c r="AB180" s="66"/>
      <c r="AC180" s="80"/>
    </row>
    <row r="181" spans="1:68" ht="16.5" customHeight="1" x14ac:dyDescent="0.25">
      <c r="A181" s="63" t="s">
        <v>311</v>
      </c>
      <c r="B181" s="63" t="s">
        <v>312</v>
      </c>
      <c r="C181" s="36">
        <v>4301011450</v>
      </c>
      <c r="D181" s="648">
        <v>4680115881402</v>
      </c>
      <c r="E181" s="648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50"/>
      <c r="R181" s="650"/>
      <c r="S181" s="650"/>
      <c r="T181" s="651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4301011768</v>
      </c>
      <c r="D182" s="648">
        <v>4680115881396</v>
      </c>
      <c r="E182" s="648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50"/>
      <c r="R182" s="650"/>
      <c r="S182" s="650"/>
      <c r="T182" s="651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55"/>
      <c r="B183" s="655"/>
      <c r="C183" s="655"/>
      <c r="D183" s="655"/>
      <c r="E183" s="655"/>
      <c r="F183" s="655"/>
      <c r="G183" s="655"/>
      <c r="H183" s="655"/>
      <c r="I183" s="655"/>
      <c r="J183" s="655"/>
      <c r="K183" s="655"/>
      <c r="L183" s="655"/>
      <c r="M183" s="655"/>
      <c r="N183" s="655"/>
      <c r="O183" s="656"/>
      <c r="P183" s="652" t="s">
        <v>40</v>
      </c>
      <c r="Q183" s="653"/>
      <c r="R183" s="653"/>
      <c r="S183" s="653"/>
      <c r="T183" s="653"/>
      <c r="U183" s="653"/>
      <c r="V183" s="654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55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2" t="s">
        <v>40</v>
      </c>
      <c r="Q184" s="653"/>
      <c r="R184" s="653"/>
      <c r="S184" s="653"/>
      <c r="T184" s="653"/>
      <c r="U184" s="653"/>
      <c r="V184" s="654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47" t="s">
        <v>148</v>
      </c>
      <c r="B185" s="647"/>
      <c r="C185" s="647"/>
      <c r="D185" s="647"/>
      <c r="E185" s="647"/>
      <c r="F185" s="647"/>
      <c r="G185" s="647"/>
      <c r="H185" s="647"/>
      <c r="I185" s="647"/>
      <c r="J185" s="647"/>
      <c r="K185" s="647"/>
      <c r="L185" s="647"/>
      <c r="M185" s="647"/>
      <c r="N185" s="647"/>
      <c r="O185" s="647"/>
      <c r="P185" s="647"/>
      <c r="Q185" s="647"/>
      <c r="R185" s="647"/>
      <c r="S185" s="647"/>
      <c r="T185" s="647"/>
      <c r="U185" s="647"/>
      <c r="V185" s="647"/>
      <c r="W185" s="647"/>
      <c r="X185" s="647"/>
      <c r="Y185" s="647"/>
      <c r="Z185" s="647"/>
      <c r="AA185" s="66"/>
      <c r="AB185" s="66"/>
      <c r="AC185" s="80"/>
    </row>
    <row r="186" spans="1:68" ht="16.5" customHeight="1" x14ac:dyDescent="0.25">
      <c r="A186" s="63" t="s">
        <v>316</v>
      </c>
      <c r="B186" s="63" t="s">
        <v>317</v>
      </c>
      <c r="C186" s="36">
        <v>4301020262</v>
      </c>
      <c r="D186" s="648">
        <v>4680115882935</v>
      </c>
      <c r="E186" s="648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50"/>
      <c r="R186" s="650"/>
      <c r="S186" s="650"/>
      <c r="T186" s="65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319</v>
      </c>
      <c r="B187" s="63" t="s">
        <v>320</v>
      </c>
      <c r="C187" s="36">
        <v>4301020220</v>
      </c>
      <c r="D187" s="648">
        <v>4680115880764</v>
      </c>
      <c r="E187" s="648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50"/>
      <c r="R187" s="650"/>
      <c r="S187" s="650"/>
      <c r="T187" s="651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5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2" t="s">
        <v>40</v>
      </c>
      <c r="Q188" s="653"/>
      <c r="R188" s="653"/>
      <c r="S188" s="653"/>
      <c r="T188" s="653"/>
      <c r="U188" s="653"/>
      <c r="V188" s="654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2" t="s">
        <v>40</v>
      </c>
      <c r="Q189" s="653"/>
      <c r="R189" s="653"/>
      <c r="S189" s="653"/>
      <c r="T189" s="653"/>
      <c r="U189" s="653"/>
      <c r="V189" s="654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7" t="s">
        <v>78</v>
      </c>
      <c r="B190" s="647"/>
      <c r="C190" s="647"/>
      <c r="D190" s="647"/>
      <c r="E190" s="647"/>
      <c r="F190" s="647"/>
      <c r="G190" s="647"/>
      <c r="H190" s="647"/>
      <c r="I190" s="647"/>
      <c r="J190" s="647"/>
      <c r="K190" s="647"/>
      <c r="L190" s="647"/>
      <c r="M190" s="647"/>
      <c r="N190" s="647"/>
      <c r="O190" s="647"/>
      <c r="P190" s="647"/>
      <c r="Q190" s="647"/>
      <c r="R190" s="647"/>
      <c r="S190" s="647"/>
      <c r="T190" s="647"/>
      <c r="U190" s="647"/>
      <c r="V190" s="647"/>
      <c r="W190" s="647"/>
      <c r="X190" s="647"/>
      <c r="Y190" s="647"/>
      <c r="Z190" s="647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648">
        <v>4680115882683</v>
      </c>
      <c r="E191" s="648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50"/>
      <c r="R191" s="650"/>
      <c r="S191" s="650"/>
      <c r="T191" s="651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648">
        <v>4680115882690</v>
      </c>
      <c r="E192" s="648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50"/>
      <c r="R192" s="650"/>
      <c r="S192" s="650"/>
      <c r="T192" s="651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648">
        <v>4680115882669</v>
      </c>
      <c r="E193" s="648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50"/>
      <c r="R193" s="650"/>
      <c r="S193" s="650"/>
      <c r="T193" s="651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648">
        <v>4680115882676</v>
      </c>
      <c r="E194" s="648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50"/>
      <c r="R194" s="650"/>
      <c r="S194" s="650"/>
      <c r="T194" s="651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333</v>
      </c>
      <c r="B195" s="63" t="s">
        <v>334</v>
      </c>
      <c r="C195" s="36">
        <v>4301031223</v>
      </c>
      <c r="D195" s="648">
        <v>4680115884014</v>
      </c>
      <c r="E195" s="648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50"/>
      <c r="R195" s="650"/>
      <c r="S195" s="650"/>
      <c r="T195" s="65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335</v>
      </c>
      <c r="B196" s="63" t="s">
        <v>336</v>
      </c>
      <c r="C196" s="36">
        <v>4301031222</v>
      </c>
      <c r="D196" s="648">
        <v>4680115884007</v>
      </c>
      <c r="E196" s="648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50"/>
      <c r="R196" s="650"/>
      <c r="S196" s="650"/>
      <c r="T196" s="65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337</v>
      </c>
      <c r="B197" s="63" t="s">
        <v>338</v>
      </c>
      <c r="C197" s="36">
        <v>4301031229</v>
      </c>
      <c r="D197" s="648">
        <v>4680115884038</v>
      </c>
      <c r="E197" s="648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50"/>
      <c r="R197" s="650"/>
      <c r="S197" s="650"/>
      <c r="T197" s="65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339</v>
      </c>
      <c r="B198" s="63" t="s">
        <v>340</v>
      </c>
      <c r="C198" s="36">
        <v>4301031225</v>
      </c>
      <c r="D198" s="648">
        <v>4680115884021</v>
      </c>
      <c r="E198" s="648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50"/>
      <c r="R198" s="650"/>
      <c r="S198" s="650"/>
      <c r="T198" s="65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5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2" t="s">
        <v>40</v>
      </c>
      <c r="Q199" s="653"/>
      <c r="R199" s="653"/>
      <c r="S199" s="653"/>
      <c r="T199" s="653"/>
      <c r="U199" s="653"/>
      <c r="V199" s="654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2" t="s">
        <v>40</v>
      </c>
      <c r="Q200" s="653"/>
      <c r="R200" s="653"/>
      <c r="S200" s="653"/>
      <c r="T200" s="653"/>
      <c r="U200" s="653"/>
      <c r="V200" s="654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47" t="s">
        <v>85</v>
      </c>
      <c r="B201" s="647"/>
      <c r="C201" s="647"/>
      <c r="D201" s="647"/>
      <c r="E201" s="647"/>
      <c r="F201" s="647"/>
      <c r="G201" s="647"/>
      <c r="H201" s="647"/>
      <c r="I201" s="647"/>
      <c r="J201" s="647"/>
      <c r="K201" s="647"/>
      <c r="L201" s="647"/>
      <c r="M201" s="647"/>
      <c r="N201" s="647"/>
      <c r="O201" s="647"/>
      <c r="P201" s="647"/>
      <c r="Q201" s="647"/>
      <c r="R201" s="647"/>
      <c r="S201" s="647"/>
      <c r="T201" s="647"/>
      <c r="U201" s="647"/>
      <c r="V201" s="647"/>
      <c r="W201" s="647"/>
      <c r="X201" s="647"/>
      <c r="Y201" s="647"/>
      <c r="Z201" s="647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4301051408</v>
      </c>
      <c r="D202" s="648">
        <v>4680115881594</v>
      </c>
      <c r="E202" s="648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50"/>
      <c r="R202" s="650"/>
      <c r="S202" s="650"/>
      <c r="T202" s="651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 x14ac:dyDescent="0.25">
      <c r="A203" s="63" t="s">
        <v>344</v>
      </c>
      <c r="B203" s="63" t="s">
        <v>345</v>
      </c>
      <c r="C203" s="36">
        <v>4301051411</v>
      </c>
      <c r="D203" s="648">
        <v>4680115881617</v>
      </c>
      <c r="E203" s="648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50"/>
      <c r="R203" s="650"/>
      <c r="S203" s="650"/>
      <c r="T203" s="651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 x14ac:dyDescent="0.25">
      <c r="A204" s="63" t="s">
        <v>347</v>
      </c>
      <c r="B204" s="63" t="s">
        <v>348</v>
      </c>
      <c r="C204" s="36">
        <v>4301051656</v>
      </c>
      <c r="D204" s="648">
        <v>4680115880573</v>
      </c>
      <c r="E204" s="648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50"/>
      <c r="R204" s="650"/>
      <c r="S204" s="650"/>
      <c r="T204" s="651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4301051407</v>
      </c>
      <c r="D205" s="648">
        <v>4680115882195</v>
      </c>
      <c r="E205" s="648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50"/>
      <c r="R205" s="650"/>
      <c r="S205" s="650"/>
      <c r="T205" s="651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4301051752</v>
      </c>
      <c r="D206" s="648">
        <v>4680115882607</v>
      </c>
      <c r="E206" s="648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50"/>
      <c r="R206" s="650"/>
      <c r="S206" s="650"/>
      <c r="T206" s="651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4301051666</v>
      </c>
      <c r="D207" s="648">
        <v>4680115880092</v>
      </c>
      <c r="E207" s="648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50"/>
      <c r="R207" s="650"/>
      <c r="S207" s="650"/>
      <c r="T207" s="651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357</v>
      </c>
      <c r="B208" s="63" t="s">
        <v>358</v>
      </c>
      <c r="C208" s="36">
        <v>4301051668</v>
      </c>
      <c r="D208" s="648">
        <v>4680115880221</v>
      </c>
      <c r="E208" s="648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50"/>
      <c r="R208" s="650"/>
      <c r="S208" s="650"/>
      <c r="T208" s="651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359</v>
      </c>
      <c r="B209" s="63" t="s">
        <v>360</v>
      </c>
      <c r="C209" s="36">
        <v>4301051945</v>
      </c>
      <c r="D209" s="648">
        <v>4680115880504</v>
      </c>
      <c r="E209" s="648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50"/>
      <c r="R209" s="650"/>
      <c r="S209" s="650"/>
      <c r="T209" s="651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362</v>
      </c>
      <c r="B210" s="63" t="s">
        <v>363</v>
      </c>
      <c r="C210" s="36">
        <v>4301051410</v>
      </c>
      <c r="D210" s="648">
        <v>4680115882164</v>
      </c>
      <c r="E210" s="648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50"/>
      <c r="R210" s="650"/>
      <c r="S210" s="650"/>
      <c r="T210" s="651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2" t="s">
        <v>40</v>
      </c>
      <c r="Q211" s="653"/>
      <c r="R211" s="653"/>
      <c r="S211" s="653"/>
      <c r="T211" s="653"/>
      <c r="U211" s="653"/>
      <c r="V211" s="654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55"/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6"/>
      <c r="P212" s="652" t="s">
        <v>40</v>
      </c>
      <c r="Q212" s="653"/>
      <c r="R212" s="653"/>
      <c r="S212" s="653"/>
      <c r="T212" s="653"/>
      <c r="U212" s="653"/>
      <c r="V212" s="654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47" t="s">
        <v>185</v>
      </c>
      <c r="B213" s="647"/>
      <c r="C213" s="647"/>
      <c r="D213" s="647"/>
      <c r="E213" s="647"/>
      <c r="F213" s="647"/>
      <c r="G213" s="647"/>
      <c r="H213" s="647"/>
      <c r="I213" s="647"/>
      <c r="J213" s="647"/>
      <c r="K213" s="647"/>
      <c r="L213" s="647"/>
      <c r="M213" s="647"/>
      <c r="N213" s="647"/>
      <c r="O213" s="647"/>
      <c r="P213" s="647"/>
      <c r="Q213" s="647"/>
      <c r="R213" s="647"/>
      <c r="S213" s="647"/>
      <c r="T213" s="647"/>
      <c r="U213" s="647"/>
      <c r="V213" s="647"/>
      <c r="W213" s="647"/>
      <c r="X213" s="647"/>
      <c r="Y213" s="647"/>
      <c r="Z213" s="647"/>
      <c r="AA213" s="66"/>
      <c r="AB213" s="66"/>
      <c r="AC213" s="80"/>
    </row>
    <row r="214" spans="1:68" ht="27" customHeight="1" x14ac:dyDescent="0.25">
      <c r="A214" s="63" t="s">
        <v>365</v>
      </c>
      <c r="B214" s="63" t="s">
        <v>366</v>
      </c>
      <c r="C214" s="36">
        <v>4301060463</v>
      </c>
      <c r="D214" s="648">
        <v>4680115880818</v>
      </c>
      <c r="E214" s="648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50"/>
      <c r="R214" s="650"/>
      <c r="S214" s="650"/>
      <c r="T214" s="651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368</v>
      </c>
      <c r="B215" s="63" t="s">
        <v>369</v>
      </c>
      <c r="C215" s="36">
        <v>4301060389</v>
      </c>
      <c r="D215" s="648">
        <v>4680115880801</v>
      </c>
      <c r="E215" s="648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50"/>
      <c r="R215" s="650"/>
      <c r="S215" s="650"/>
      <c r="T215" s="651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55"/>
      <c r="B216" s="655"/>
      <c r="C216" s="655"/>
      <c r="D216" s="655"/>
      <c r="E216" s="655"/>
      <c r="F216" s="655"/>
      <c r="G216" s="655"/>
      <c r="H216" s="655"/>
      <c r="I216" s="655"/>
      <c r="J216" s="655"/>
      <c r="K216" s="655"/>
      <c r="L216" s="655"/>
      <c r="M216" s="655"/>
      <c r="N216" s="655"/>
      <c r="O216" s="656"/>
      <c r="P216" s="652" t="s">
        <v>40</v>
      </c>
      <c r="Q216" s="653"/>
      <c r="R216" s="653"/>
      <c r="S216" s="653"/>
      <c r="T216" s="653"/>
      <c r="U216" s="653"/>
      <c r="V216" s="654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55"/>
      <c r="B217" s="655"/>
      <c r="C217" s="655"/>
      <c r="D217" s="655"/>
      <c r="E217" s="655"/>
      <c r="F217" s="655"/>
      <c r="G217" s="655"/>
      <c r="H217" s="655"/>
      <c r="I217" s="655"/>
      <c r="J217" s="655"/>
      <c r="K217" s="655"/>
      <c r="L217" s="655"/>
      <c r="M217" s="655"/>
      <c r="N217" s="655"/>
      <c r="O217" s="656"/>
      <c r="P217" s="652" t="s">
        <v>40</v>
      </c>
      <c r="Q217" s="653"/>
      <c r="R217" s="653"/>
      <c r="S217" s="653"/>
      <c r="T217" s="653"/>
      <c r="U217" s="653"/>
      <c r="V217" s="654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46" t="s">
        <v>371</v>
      </c>
      <c r="B218" s="646"/>
      <c r="C218" s="646"/>
      <c r="D218" s="646"/>
      <c r="E218" s="646"/>
      <c r="F218" s="646"/>
      <c r="G218" s="646"/>
      <c r="H218" s="646"/>
      <c r="I218" s="646"/>
      <c r="J218" s="646"/>
      <c r="K218" s="646"/>
      <c r="L218" s="646"/>
      <c r="M218" s="646"/>
      <c r="N218" s="646"/>
      <c r="O218" s="646"/>
      <c r="P218" s="646"/>
      <c r="Q218" s="646"/>
      <c r="R218" s="646"/>
      <c r="S218" s="646"/>
      <c r="T218" s="646"/>
      <c r="U218" s="646"/>
      <c r="V218" s="646"/>
      <c r="W218" s="646"/>
      <c r="X218" s="646"/>
      <c r="Y218" s="646"/>
      <c r="Z218" s="646"/>
      <c r="AA218" s="65"/>
      <c r="AB218" s="65"/>
      <c r="AC218" s="79"/>
    </row>
    <row r="219" spans="1:68" ht="14.25" customHeight="1" x14ac:dyDescent="0.25">
      <c r="A219" s="647" t="s">
        <v>114</v>
      </c>
      <c r="B219" s="647"/>
      <c r="C219" s="647"/>
      <c r="D219" s="647"/>
      <c r="E219" s="647"/>
      <c r="F219" s="647"/>
      <c r="G219" s="647"/>
      <c r="H219" s="647"/>
      <c r="I219" s="647"/>
      <c r="J219" s="647"/>
      <c r="K219" s="647"/>
      <c r="L219" s="647"/>
      <c r="M219" s="647"/>
      <c r="N219" s="647"/>
      <c r="O219" s="647"/>
      <c r="P219" s="647"/>
      <c r="Q219" s="647"/>
      <c r="R219" s="647"/>
      <c r="S219" s="647"/>
      <c r="T219" s="647"/>
      <c r="U219" s="647"/>
      <c r="V219" s="647"/>
      <c r="W219" s="647"/>
      <c r="X219" s="647"/>
      <c r="Y219" s="647"/>
      <c r="Z219" s="647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4301011826</v>
      </c>
      <c r="D220" s="648">
        <v>4680115884137</v>
      </c>
      <c r="E220" s="648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50"/>
      <c r="R220" s="650"/>
      <c r="S220" s="650"/>
      <c r="T220" s="65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4301011724</v>
      </c>
      <c r="D221" s="648">
        <v>4680115884236</v>
      </c>
      <c r="E221" s="648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50"/>
      <c r="R221" s="650"/>
      <c r="S221" s="650"/>
      <c r="T221" s="65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378</v>
      </c>
      <c r="B222" s="63" t="s">
        <v>379</v>
      </c>
      <c r="C222" s="36">
        <v>4301011721</v>
      </c>
      <c r="D222" s="648">
        <v>4680115884175</v>
      </c>
      <c r="E222" s="648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50"/>
      <c r="R222" s="650"/>
      <c r="S222" s="650"/>
      <c r="T222" s="651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381</v>
      </c>
      <c r="B223" s="63" t="s">
        <v>382</v>
      </c>
      <c r="C223" s="36">
        <v>4301011824</v>
      </c>
      <c r="D223" s="648">
        <v>4680115884144</v>
      </c>
      <c r="E223" s="648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50"/>
      <c r="R223" s="650"/>
      <c r="S223" s="650"/>
      <c r="T223" s="651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4301012149</v>
      </c>
      <c r="D224" s="648">
        <v>4680115886551</v>
      </c>
      <c r="E224" s="648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50"/>
      <c r="R224" s="650"/>
      <c r="S224" s="650"/>
      <c r="T224" s="65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386</v>
      </c>
      <c r="B225" s="63" t="s">
        <v>387</v>
      </c>
      <c r="C225" s="36">
        <v>4301011726</v>
      </c>
      <c r="D225" s="648">
        <v>4680115884182</v>
      </c>
      <c r="E225" s="648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50"/>
      <c r="R225" s="650"/>
      <c r="S225" s="650"/>
      <c r="T225" s="65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388</v>
      </c>
      <c r="B226" s="63" t="s">
        <v>389</v>
      </c>
      <c r="C226" s="36">
        <v>4301011722</v>
      </c>
      <c r="D226" s="648">
        <v>4680115884205</v>
      </c>
      <c r="E226" s="648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50"/>
      <c r="R226" s="650"/>
      <c r="S226" s="650"/>
      <c r="T226" s="65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655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2" t="s">
        <v>40</v>
      </c>
      <c r="Q227" s="653"/>
      <c r="R227" s="653"/>
      <c r="S227" s="653"/>
      <c r="T227" s="653"/>
      <c r="U227" s="653"/>
      <c r="V227" s="654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2" t="s">
        <v>40</v>
      </c>
      <c r="Q228" s="653"/>
      <c r="R228" s="653"/>
      <c r="S228" s="653"/>
      <c r="T228" s="653"/>
      <c r="U228" s="653"/>
      <c r="V228" s="654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647" t="s">
        <v>148</v>
      </c>
      <c r="B229" s="647"/>
      <c r="C229" s="647"/>
      <c r="D229" s="647"/>
      <c r="E229" s="647"/>
      <c r="F229" s="647"/>
      <c r="G229" s="647"/>
      <c r="H229" s="647"/>
      <c r="I229" s="647"/>
      <c r="J229" s="647"/>
      <c r="K229" s="647"/>
      <c r="L229" s="647"/>
      <c r="M229" s="647"/>
      <c r="N229" s="647"/>
      <c r="O229" s="647"/>
      <c r="P229" s="647"/>
      <c r="Q229" s="647"/>
      <c r="R229" s="647"/>
      <c r="S229" s="647"/>
      <c r="T229" s="647"/>
      <c r="U229" s="647"/>
      <c r="V229" s="647"/>
      <c r="W229" s="647"/>
      <c r="X229" s="647"/>
      <c r="Y229" s="647"/>
      <c r="Z229" s="647"/>
      <c r="AA229" s="66"/>
      <c r="AB229" s="66"/>
      <c r="AC229" s="80"/>
    </row>
    <row r="230" spans="1:68" ht="27" customHeight="1" x14ac:dyDescent="0.25">
      <c r="A230" s="63" t="s">
        <v>390</v>
      </c>
      <c r="B230" s="63" t="s">
        <v>391</v>
      </c>
      <c r="C230" s="36">
        <v>4301020340</v>
      </c>
      <c r="D230" s="648">
        <v>4680115885721</v>
      </c>
      <c r="E230" s="648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50"/>
      <c r="R230" s="650"/>
      <c r="S230" s="650"/>
      <c r="T230" s="651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390</v>
      </c>
      <c r="B231" s="63" t="s">
        <v>393</v>
      </c>
      <c r="C231" s="36">
        <v>4301020377</v>
      </c>
      <c r="D231" s="648">
        <v>4680115885981</v>
      </c>
      <c r="E231" s="648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50"/>
      <c r="R231" s="650"/>
      <c r="S231" s="650"/>
      <c r="T231" s="651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655"/>
      <c r="B232" s="655"/>
      <c r="C232" s="655"/>
      <c r="D232" s="655"/>
      <c r="E232" s="655"/>
      <c r="F232" s="655"/>
      <c r="G232" s="655"/>
      <c r="H232" s="655"/>
      <c r="I232" s="655"/>
      <c r="J232" s="655"/>
      <c r="K232" s="655"/>
      <c r="L232" s="655"/>
      <c r="M232" s="655"/>
      <c r="N232" s="655"/>
      <c r="O232" s="656"/>
      <c r="P232" s="652" t="s">
        <v>40</v>
      </c>
      <c r="Q232" s="653"/>
      <c r="R232" s="653"/>
      <c r="S232" s="653"/>
      <c r="T232" s="653"/>
      <c r="U232" s="653"/>
      <c r="V232" s="654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655"/>
      <c r="B233" s="655"/>
      <c r="C233" s="655"/>
      <c r="D233" s="655"/>
      <c r="E233" s="655"/>
      <c r="F233" s="655"/>
      <c r="G233" s="655"/>
      <c r="H233" s="655"/>
      <c r="I233" s="655"/>
      <c r="J233" s="655"/>
      <c r="K233" s="655"/>
      <c r="L233" s="655"/>
      <c r="M233" s="655"/>
      <c r="N233" s="655"/>
      <c r="O233" s="656"/>
      <c r="P233" s="652" t="s">
        <v>40</v>
      </c>
      <c r="Q233" s="653"/>
      <c r="R233" s="653"/>
      <c r="S233" s="653"/>
      <c r="T233" s="653"/>
      <c r="U233" s="653"/>
      <c r="V233" s="654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647" t="s">
        <v>394</v>
      </c>
      <c r="B234" s="647"/>
      <c r="C234" s="647"/>
      <c r="D234" s="647"/>
      <c r="E234" s="647"/>
      <c r="F234" s="647"/>
      <c r="G234" s="647"/>
      <c r="H234" s="647"/>
      <c r="I234" s="647"/>
      <c r="J234" s="647"/>
      <c r="K234" s="647"/>
      <c r="L234" s="647"/>
      <c r="M234" s="647"/>
      <c r="N234" s="647"/>
      <c r="O234" s="647"/>
      <c r="P234" s="647"/>
      <c r="Q234" s="647"/>
      <c r="R234" s="647"/>
      <c r="S234" s="647"/>
      <c r="T234" s="647"/>
      <c r="U234" s="647"/>
      <c r="V234" s="647"/>
      <c r="W234" s="647"/>
      <c r="X234" s="647"/>
      <c r="Y234" s="647"/>
      <c r="Z234" s="647"/>
      <c r="AA234" s="66"/>
      <c r="AB234" s="66"/>
      <c r="AC234" s="80"/>
    </row>
    <row r="235" spans="1:68" ht="27" customHeight="1" x14ac:dyDescent="0.25">
      <c r="A235" s="63" t="s">
        <v>395</v>
      </c>
      <c r="B235" s="63" t="s">
        <v>396</v>
      </c>
      <c r="C235" s="36">
        <v>4301040362</v>
      </c>
      <c r="D235" s="648">
        <v>4680115886803</v>
      </c>
      <c r="E235" s="648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5" t="s">
        <v>397</v>
      </c>
      <c r="Q235" s="650"/>
      <c r="R235" s="650"/>
      <c r="S235" s="650"/>
      <c r="T235" s="651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655"/>
      <c r="B236" s="655"/>
      <c r="C236" s="655"/>
      <c r="D236" s="655"/>
      <c r="E236" s="655"/>
      <c r="F236" s="655"/>
      <c r="G236" s="655"/>
      <c r="H236" s="655"/>
      <c r="I236" s="655"/>
      <c r="J236" s="655"/>
      <c r="K236" s="655"/>
      <c r="L236" s="655"/>
      <c r="M236" s="655"/>
      <c r="N236" s="655"/>
      <c r="O236" s="656"/>
      <c r="P236" s="652" t="s">
        <v>40</v>
      </c>
      <c r="Q236" s="653"/>
      <c r="R236" s="653"/>
      <c r="S236" s="653"/>
      <c r="T236" s="653"/>
      <c r="U236" s="653"/>
      <c r="V236" s="654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655"/>
      <c r="B237" s="655"/>
      <c r="C237" s="655"/>
      <c r="D237" s="655"/>
      <c r="E237" s="655"/>
      <c r="F237" s="655"/>
      <c r="G237" s="655"/>
      <c r="H237" s="655"/>
      <c r="I237" s="655"/>
      <c r="J237" s="655"/>
      <c r="K237" s="655"/>
      <c r="L237" s="655"/>
      <c r="M237" s="655"/>
      <c r="N237" s="655"/>
      <c r="O237" s="656"/>
      <c r="P237" s="652" t="s">
        <v>40</v>
      </c>
      <c r="Q237" s="653"/>
      <c r="R237" s="653"/>
      <c r="S237" s="653"/>
      <c r="T237" s="653"/>
      <c r="U237" s="653"/>
      <c r="V237" s="654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647" t="s">
        <v>399</v>
      </c>
      <c r="B238" s="647"/>
      <c r="C238" s="647"/>
      <c r="D238" s="647"/>
      <c r="E238" s="647"/>
      <c r="F238" s="647"/>
      <c r="G238" s="647"/>
      <c r="H238" s="647"/>
      <c r="I238" s="647"/>
      <c r="J238" s="647"/>
      <c r="K238" s="647"/>
      <c r="L238" s="647"/>
      <c r="M238" s="647"/>
      <c r="N238" s="647"/>
      <c r="O238" s="647"/>
      <c r="P238" s="647"/>
      <c r="Q238" s="647"/>
      <c r="R238" s="647"/>
      <c r="S238" s="647"/>
      <c r="T238" s="647"/>
      <c r="U238" s="647"/>
      <c r="V238" s="647"/>
      <c r="W238" s="647"/>
      <c r="X238" s="647"/>
      <c r="Y238" s="647"/>
      <c r="Z238" s="647"/>
      <c r="AA238" s="66"/>
      <c r="AB238" s="66"/>
      <c r="AC238" s="80"/>
    </row>
    <row r="239" spans="1:68" ht="27" customHeight="1" x14ac:dyDescent="0.25">
      <c r="A239" s="63" t="s">
        <v>400</v>
      </c>
      <c r="B239" s="63" t="s">
        <v>401</v>
      </c>
      <c r="C239" s="36">
        <v>4301041004</v>
      </c>
      <c r="D239" s="648">
        <v>4680115886704</v>
      </c>
      <c r="E239" s="648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50"/>
      <c r="R239" s="650"/>
      <c r="S239" s="650"/>
      <c r="T239" s="651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ref="Y239:Y244" si="42">IFERROR(IF(X239="",0,CEILING((X239/$H239),1)*$H239),"")</f>
        <v>0</v>
      </c>
      <c r="Z239" s="41" t="str">
        <f t="shared" ref="Z239:Z244" si="43"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 t="shared" ref="BM239:BM244" si="44">IFERROR(X239*I239/H239,"0")</f>
        <v>0</v>
      </c>
      <c r="BN239" s="78">
        <f t="shared" ref="BN239:BN244" si="45">IFERROR(Y239*I239/H239,"0")</f>
        <v>0</v>
      </c>
      <c r="BO239" s="78">
        <f t="shared" ref="BO239:BO244" si="46">IFERROR(1/J239*(X239/H239),"0")</f>
        <v>0</v>
      </c>
      <c r="BP239" s="78">
        <f t="shared" ref="BP239:BP244" si="47">IFERROR(1/J239*(Y239/H239),"0")</f>
        <v>0</v>
      </c>
    </row>
    <row r="240" spans="1:68" ht="27" customHeight="1" x14ac:dyDescent="0.25">
      <c r="A240" s="63" t="s">
        <v>403</v>
      </c>
      <c r="B240" s="63" t="s">
        <v>404</v>
      </c>
      <c r="C240" s="36">
        <v>4301041008</v>
      </c>
      <c r="D240" s="648">
        <v>4680115886681</v>
      </c>
      <c r="E240" s="648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7" t="s">
        <v>405</v>
      </c>
      <c r="Q240" s="650"/>
      <c r="R240" s="650"/>
      <c r="S240" s="650"/>
      <c r="T240" s="65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 t="shared" si="43"/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 t="shared" si="44"/>
        <v>0</v>
      </c>
      <c r="BN240" s="78">
        <f t="shared" si="45"/>
        <v>0</v>
      </c>
      <c r="BO240" s="78">
        <f t="shared" si="46"/>
        <v>0</v>
      </c>
      <c r="BP240" s="78">
        <f t="shared" si="47"/>
        <v>0</v>
      </c>
    </row>
    <row r="241" spans="1:68" ht="27" customHeight="1" x14ac:dyDescent="0.25">
      <c r="A241" s="63" t="s">
        <v>403</v>
      </c>
      <c r="B241" s="63" t="s">
        <v>406</v>
      </c>
      <c r="C241" s="36">
        <v>4301041003</v>
      </c>
      <c r="D241" s="648">
        <v>4680115886681</v>
      </c>
      <c r="E241" s="648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650"/>
      <c r="R241" s="650"/>
      <c r="S241" s="650"/>
      <c r="T241" s="65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2"/>
        <v>0</v>
      </c>
      <c r="Z241" s="41" t="str">
        <f t="shared" si="43"/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 t="shared" si="44"/>
        <v>0</v>
      </c>
      <c r="BN241" s="78">
        <f t="shared" si="45"/>
        <v>0</v>
      </c>
      <c r="BO241" s="78">
        <f t="shared" si="46"/>
        <v>0</v>
      </c>
      <c r="BP241" s="78">
        <f t="shared" si="47"/>
        <v>0</v>
      </c>
    </row>
    <row r="242" spans="1:68" ht="27" customHeight="1" x14ac:dyDescent="0.25">
      <c r="A242" s="63" t="s">
        <v>407</v>
      </c>
      <c r="B242" s="63" t="s">
        <v>408</v>
      </c>
      <c r="C242" s="36">
        <v>4301041007</v>
      </c>
      <c r="D242" s="648">
        <v>4680115886735</v>
      </c>
      <c r="E242" s="648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50"/>
      <c r="R242" s="650"/>
      <c r="S242" s="650"/>
      <c r="T242" s="65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2"/>
        <v>0</v>
      </c>
      <c r="Z242" s="41" t="str">
        <f t="shared" si="43"/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 t="shared" si="44"/>
        <v>0</v>
      </c>
      <c r="BN242" s="78">
        <f t="shared" si="45"/>
        <v>0</v>
      </c>
      <c r="BO242" s="78">
        <f t="shared" si="46"/>
        <v>0</v>
      </c>
      <c r="BP242" s="78">
        <f t="shared" si="47"/>
        <v>0</v>
      </c>
    </row>
    <row r="243" spans="1:68" ht="27" customHeight="1" x14ac:dyDescent="0.25">
      <c r="A243" s="63" t="s">
        <v>409</v>
      </c>
      <c r="B243" s="63" t="s">
        <v>410</v>
      </c>
      <c r="C243" s="36">
        <v>4301041006</v>
      </c>
      <c r="D243" s="648">
        <v>4680115886728</v>
      </c>
      <c r="E243" s="648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50"/>
      <c r="R243" s="650"/>
      <c r="S243" s="650"/>
      <c r="T243" s="65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42"/>
        <v>0</v>
      </c>
      <c r="Z243" s="41" t="str">
        <f t="shared" si="43"/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 t="shared" si="44"/>
        <v>0</v>
      </c>
      <c r="BN243" s="78">
        <f t="shared" si="45"/>
        <v>0</v>
      </c>
      <c r="BO243" s="78">
        <f t="shared" si="46"/>
        <v>0</v>
      </c>
      <c r="BP243" s="78">
        <f t="shared" si="47"/>
        <v>0</v>
      </c>
    </row>
    <row r="244" spans="1:68" ht="27" customHeight="1" x14ac:dyDescent="0.25">
      <c r="A244" s="63" t="s">
        <v>411</v>
      </c>
      <c r="B244" s="63" t="s">
        <v>412</v>
      </c>
      <c r="C244" s="36">
        <v>4301041005</v>
      </c>
      <c r="D244" s="648">
        <v>4680115886711</v>
      </c>
      <c r="E244" s="648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7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50"/>
      <c r="R244" s="650"/>
      <c r="S244" s="650"/>
      <c r="T244" s="65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42"/>
        <v>0</v>
      </c>
      <c r="Z244" s="41" t="str">
        <f t="shared" si="43"/>
        <v/>
      </c>
      <c r="AA244" s="68" t="s">
        <v>45</v>
      </c>
      <c r="AB244" s="69" t="s">
        <v>45</v>
      </c>
      <c r="AC244" s="316" t="s">
        <v>402</v>
      </c>
      <c r="AG244" s="78"/>
      <c r="AJ244" s="84" t="s">
        <v>45</v>
      </c>
      <c r="AK244" s="84">
        <v>0</v>
      </c>
      <c r="BB244" s="317" t="s">
        <v>66</v>
      </c>
      <c r="BM244" s="78">
        <f t="shared" si="44"/>
        <v>0</v>
      </c>
      <c r="BN244" s="78">
        <f t="shared" si="45"/>
        <v>0</v>
      </c>
      <c r="BO244" s="78">
        <f t="shared" si="46"/>
        <v>0</v>
      </c>
      <c r="BP244" s="78">
        <f t="shared" si="47"/>
        <v>0</v>
      </c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2" t="s">
        <v>40</v>
      </c>
      <c r="Q245" s="653"/>
      <c r="R245" s="653"/>
      <c r="S245" s="653"/>
      <c r="T245" s="653"/>
      <c r="U245" s="653"/>
      <c r="V245" s="654"/>
      <c r="W245" s="42" t="s">
        <v>39</v>
      </c>
      <c r="X245" s="43">
        <f>IFERROR(X239/H239,"0")+IFERROR(X240/H240,"0")+IFERROR(X241/H241,"0")+IFERROR(X242/H242,"0")+IFERROR(X243/H243,"0")+IFERROR(X244/H244,"0")</f>
        <v>0</v>
      </c>
      <c r="Y245" s="43">
        <f>IFERROR(Y239/H239,"0")+IFERROR(Y240/H240,"0")+IFERROR(Y241/H241,"0")+IFERROR(Y242/H242,"0")+IFERROR(Y243/H243,"0")+IFERROR(Y244/H244,"0")</f>
        <v>0</v>
      </c>
      <c r="Z245" s="43">
        <f>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655"/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6"/>
      <c r="P246" s="652" t="s">
        <v>40</v>
      </c>
      <c r="Q246" s="653"/>
      <c r="R246" s="653"/>
      <c r="S246" s="653"/>
      <c r="T246" s="653"/>
      <c r="U246" s="653"/>
      <c r="V246" s="654"/>
      <c r="W246" s="42" t="s">
        <v>0</v>
      </c>
      <c r="X246" s="43">
        <f>IFERROR(SUM(X239:X244),"0")</f>
        <v>0</v>
      </c>
      <c r="Y246" s="43">
        <f>IFERROR(SUM(Y239:Y244),"0")</f>
        <v>0</v>
      </c>
      <c r="Z246" s="42"/>
      <c r="AA246" s="67"/>
      <c r="AB246" s="67"/>
      <c r="AC246" s="67"/>
    </row>
    <row r="247" spans="1:68" ht="16.5" customHeight="1" x14ac:dyDescent="0.25">
      <c r="A247" s="646" t="s">
        <v>413</v>
      </c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6"/>
      <c r="P247" s="646"/>
      <c r="Q247" s="646"/>
      <c r="R247" s="646"/>
      <c r="S247" s="646"/>
      <c r="T247" s="646"/>
      <c r="U247" s="646"/>
      <c r="V247" s="646"/>
      <c r="W247" s="646"/>
      <c r="X247" s="646"/>
      <c r="Y247" s="646"/>
      <c r="Z247" s="646"/>
      <c r="AA247" s="65"/>
      <c r="AB247" s="65"/>
      <c r="AC247" s="79"/>
    </row>
    <row r="248" spans="1:68" ht="14.25" customHeight="1" x14ac:dyDescent="0.25">
      <c r="A248" s="647" t="s">
        <v>114</v>
      </c>
      <c r="B248" s="647"/>
      <c r="C248" s="647"/>
      <c r="D248" s="647"/>
      <c r="E248" s="647"/>
      <c r="F248" s="647"/>
      <c r="G248" s="647"/>
      <c r="H248" s="647"/>
      <c r="I248" s="647"/>
      <c r="J248" s="647"/>
      <c r="K248" s="647"/>
      <c r="L248" s="647"/>
      <c r="M248" s="647"/>
      <c r="N248" s="647"/>
      <c r="O248" s="647"/>
      <c r="P248" s="647"/>
      <c r="Q248" s="647"/>
      <c r="R248" s="647"/>
      <c r="S248" s="647"/>
      <c r="T248" s="647"/>
      <c r="U248" s="647"/>
      <c r="V248" s="647"/>
      <c r="W248" s="647"/>
      <c r="X248" s="647"/>
      <c r="Y248" s="647"/>
      <c r="Z248" s="647"/>
      <c r="AA248" s="66"/>
      <c r="AB248" s="66"/>
      <c r="AC248" s="80"/>
    </row>
    <row r="249" spans="1:68" ht="27" customHeight="1" x14ac:dyDescent="0.25">
      <c r="A249" s="63" t="s">
        <v>414</v>
      </c>
      <c r="B249" s="63" t="s">
        <v>415</v>
      </c>
      <c r="C249" s="36">
        <v>4301011855</v>
      </c>
      <c r="D249" s="648">
        <v>4680115885837</v>
      </c>
      <c r="E249" s="648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50"/>
      <c r="R249" s="650"/>
      <c r="S249" s="650"/>
      <c r="T249" s="651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416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417</v>
      </c>
      <c r="B250" s="63" t="s">
        <v>418</v>
      </c>
      <c r="C250" s="36">
        <v>4301011850</v>
      </c>
      <c r="D250" s="648">
        <v>4680115885806</v>
      </c>
      <c r="E250" s="648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50"/>
      <c r="R250" s="650"/>
      <c r="S250" s="650"/>
      <c r="T250" s="651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419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420</v>
      </c>
      <c r="B251" s="63" t="s">
        <v>421</v>
      </c>
      <c r="C251" s="36">
        <v>4301011853</v>
      </c>
      <c r="D251" s="648">
        <v>4680115885851</v>
      </c>
      <c r="E251" s="648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50"/>
      <c r="R251" s="650"/>
      <c r="S251" s="650"/>
      <c r="T251" s="651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22" t="s">
        <v>422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423</v>
      </c>
      <c r="B252" s="63" t="s">
        <v>424</v>
      </c>
      <c r="C252" s="36">
        <v>4301011852</v>
      </c>
      <c r="D252" s="648">
        <v>4680115885844</v>
      </c>
      <c r="E252" s="648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50"/>
      <c r="R252" s="650"/>
      <c r="S252" s="650"/>
      <c r="T252" s="65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425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426</v>
      </c>
      <c r="B253" s="63" t="s">
        <v>427</v>
      </c>
      <c r="C253" s="36">
        <v>4301011851</v>
      </c>
      <c r="D253" s="648">
        <v>4680115885820</v>
      </c>
      <c r="E253" s="648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50"/>
      <c r="R253" s="650"/>
      <c r="S253" s="650"/>
      <c r="T253" s="65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6" t="s">
        <v>428</v>
      </c>
      <c r="AG253" s="78"/>
      <c r="AJ253" s="84" t="s">
        <v>45</v>
      </c>
      <c r="AK253" s="84">
        <v>0</v>
      </c>
      <c r="BB253" s="327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55"/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6"/>
      <c r="P254" s="652" t="s">
        <v>40</v>
      </c>
      <c r="Q254" s="653"/>
      <c r="R254" s="653"/>
      <c r="S254" s="653"/>
      <c r="T254" s="653"/>
      <c r="U254" s="653"/>
      <c r="V254" s="654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655"/>
      <c r="B255" s="655"/>
      <c r="C255" s="655"/>
      <c r="D255" s="655"/>
      <c r="E255" s="655"/>
      <c r="F255" s="655"/>
      <c r="G255" s="655"/>
      <c r="H255" s="655"/>
      <c r="I255" s="655"/>
      <c r="J255" s="655"/>
      <c r="K255" s="655"/>
      <c r="L255" s="655"/>
      <c r="M255" s="655"/>
      <c r="N255" s="655"/>
      <c r="O255" s="656"/>
      <c r="P255" s="652" t="s">
        <v>40</v>
      </c>
      <c r="Q255" s="653"/>
      <c r="R255" s="653"/>
      <c r="S255" s="653"/>
      <c r="T255" s="653"/>
      <c r="U255" s="653"/>
      <c r="V255" s="654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customHeight="1" x14ac:dyDescent="0.25">
      <c r="A256" s="646" t="s">
        <v>429</v>
      </c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6"/>
      <c r="P256" s="646"/>
      <c r="Q256" s="646"/>
      <c r="R256" s="646"/>
      <c r="S256" s="646"/>
      <c r="T256" s="646"/>
      <c r="U256" s="646"/>
      <c r="V256" s="646"/>
      <c r="W256" s="646"/>
      <c r="X256" s="646"/>
      <c r="Y256" s="646"/>
      <c r="Z256" s="646"/>
      <c r="AA256" s="65"/>
      <c r="AB256" s="65"/>
      <c r="AC256" s="79"/>
    </row>
    <row r="257" spans="1:68" ht="14.25" customHeight="1" x14ac:dyDescent="0.25">
      <c r="A257" s="647" t="s">
        <v>114</v>
      </c>
      <c r="B257" s="647"/>
      <c r="C257" s="647"/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7"/>
      <c r="P257" s="647"/>
      <c r="Q257" s="647"/>
      <c r="R257" s="647"/>
      <c r="S257" s="647"/>
      <c r="T257" s="647"/>
      <c r="U257" s="647"/>
      <c r="V257" s="647"/>
      <c r="W257" s="647"/>
      <c r="X257" s="647"/>
      <c r="Y257" s="647"/>
      <c r="Z257" s="647"/>
      <c r="AA257" s="66"/>
      <c r="AB257" s="66"/>
      <c r="AC257" s="80"/>
    </row>
    <row r="258" spans="1:68" ht="27" customHeight="1" x14ac:dyDescent="0.25">
      <c r="A258" s="63" t="s">
        <v>430</v>
      </c>
      <c r="B258" s="63" t="s">
        <v>431</v>
      </c>
      <c r="C258" s="36">
        <v>4301011223</v>
      </c>
      <c r="D258" s="648">
        <v>4607091383423</v>
      </c>
      <c r="E258" s="648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35</v>
      </c>
      <c r="P258" s="7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50"/>
      <c r="R258" s="650"/>
      <c r="S258" s="650"/>
      <c r="T258" s="651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117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432</v>
      </c>
      <c r="B259" s="63" t="s">
        <v>433</v>
      </c>
      <c r="C259" s="36">
        <v>4301012099</v>
      </c>
      <c r="D259" s="648">
        <v>4680115885691</v>
      </c>
      <c r="E259" s="648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30</v>
      </c>
      <c r="P259" s="7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650"/>
      <c r="R259" s="650"/>
      <c r="S259" s="650"/>
      <c r="T259" s="651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434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435</v>
      </c>
      <c r="B260" s="63" t="s">
        <v>436</v>
      </c>
      <c r="C260" s="36">
        <v>4301012098</v>
      </c>
      <c r="D260" s="648">
        <v>4680115885660</v>
      </c>
      <c r="E260" s="648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50"/>
      <c r="R260" s="650"/>
      <c r="S260" s="650"/>
      <c r="T260" s="651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437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438</v>
      </c>
      <c r="B261" s="63" t="s">
        <v>439</v>
      </c>
      <c r="C261" s="36">
        <v>4301012176</v>
      </c>
      <c r="D261" s="648">
        <v>4680115886773</v>
      </c>
      <c r="E261" s="648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119</v>
      </c>
      <c r="L261" s="37" t="s">
        <v>45</v>
      </c>
      <c r="M261" s="38" t="s">
        <v>118</v>
      </c>
      <c r="N261" s="38"/>
      <c r="O261" s="37">
        <v>31</v>
      </c>
      <c r="P261" s="780" t="s">
        <v>440</v>
      </c>
      <c r="Q261" s="650"/>
      <c r="R261" s="650"/>
      <c r="S261" s="650"/>
      <c r="T261" s="651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34" t="s">
        <v>441</v>
      </c>
      <c r="AG261" s="78"/>
      <c r="AJ261" s="84" t="s">
        <v>45</v>
      </c>
      <c r="AK261" s="84">
        <v>0</v>
      </c>
      <c r="BB261" s="33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655"/>
      <c r="B262" s="655"/>
      <c r="C262" s="655"/>
      <c r="D262" s="655"/>
      <c r="E262" s="655"/>
      <c r="F262" s="655"/>
      <c r="G262" s="655"/>
      <c r="H262" s="655"/>
      <c r="I262" s="655"/>
      <c r="J262" s="655"/>
      <c r="K262" s="655"/>
      <c r="L262" s="655"/>
      <c r="M262" s="655"/>
      <c r="N262" s="655"/>
      <c r="O262" s="656"/>
      <c r="P262" s="652" t="s">
        <v>40</v>
      </c>
      <c r="Q262" s="653"/>
      <c r="R262" s="653"/>
      <c r="S262" s="653"/>
      <c r="T262" s="653"/>
      <c r="U262" s="653"/>
      <c r="V262" s="654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655"/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6"/>
      <c r="P263" s="652" t="s">
        <v>40</v>
      </c>
      <c r="Q263" s="653"/>
      <c r="R263" s="653"/>
      <c r="S263" s="653"/>
      <c r="T263" s="653"/>
      <c r="U263" s="653"/>
      <c r="V263" s="654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 x14ac:dyDescent="0.25">
      <c r="A264" s="646" t="s">
        <v>442</v>
      </c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6"/>
      <c r="P264" s="646"/>
      <c r="Q264" s="646"/>
      <c r="R264" s="646"/>
      <c r="S264" s="646"/>
      <c r="T264" s="646"/>
      <c r="U264" s="646"/>
      <c r="V264" s="646"/>
      <c r="W264" s="646"/>
      <c r="X264" s="646"/>
      <c r="Y264" s="646"/>
      <c r="Z264" s="646"/>
      <c r="AA264" s="65"/>
      <c r="AB264" s="65"/>
      <c r="AC264" s="79"/>
    </row>
    <row r="265" spans="1:68" ht="14.25" customHeight="1" x14ac:dyDescent="0.25">
      <c r="A265" s="647" t="s">
        <v>85</v>
      </c>
      <c r="B265" s="647"/>
      <c r="C265" s="647"/>
      <c r="D265" s="647"/>
      <c r="E265" s="647"/>
      <c r="F265" s="647"/>
      <c r="G265" s="647"/>
      <c r="H265" s="647"/>
      <c r="I265" s="647"/>
      <c r="J265" s="647"/>
      <c r="K265" s="647"/>
      <c r="L265" s="647"/>
      <c r="M265" s="647"/>
      <c r="N265" s="647"/>
      <c r="O265" s="647"/>
      <c r="P265" s="647"/>
      <c r="Q265" s="647"/>
      <c r="R265" s="647"/>
      <c r="S265" s="647"/>
      <c r="T265" s="647"/>
      <c r="U265" s="647"/>
      <c r="V265" s="647"/>
      <c r="W265" s="647"/>
      <c r="X265" s="647"/>
      <c r="Y265" s="647"/>
      <c r="Z265" s="647"/>
      <c r="AA265" s="66"/>
      <c r="AB265" s="66"/>
      <c r="AC265" s="80"/>
    </row>
    <row r="266" spans="1:68" ht="27" customHeight="1" x14ac:dyDescent="0.25">
      <c r="A266" s="63" t="s">
        <v>443</v>
      </c>
      <c r="B266" s="63" t="s">
        <v>444</v>
      </c>
      <c r="C266" s="36">
        <v>4301051893</v>
      </c>
      <c r="D266" s="648">
        <v>4680115886186</v>
      </c>
      <c r="E266" s="648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90</v>
      </c>
      <c r="L266" s="37" t="s">
        <v>45</v>
      </c>
      <c r="M266" s="38" t="s">
        <v>89</v>
      </c>
      <c r="N266" s="38"/>
      <c r="O266" s="37">
        <v>45</v>
      </c>
      <c r="P266" s="7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50"/>
      <c r="R266" s="650"/>
      <c r="S266" s="650"/>
      <c r="T266" s="651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445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446</v>
      </c>
      <c r="B267" s="63" t="s">
        <v>447</v>
      </c>
      <c r="C267" s="36">
        <v>4301051795</v>
      </c>
      <c r="D267" s="648">
        <v>4680115881228</v>
      </c>
      <c r="E267" s="648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90</v>
      </c>
      <c r="L267" s="37" t="s">
        <v>45</v>
      </c>
      <c r="M267" s="38" t="s">
        <v>105</v>
      </c>
      <c r="N267" s="38"/>
      <c r="O267" s="37">
        <v>40</v>
      </c>
      <c r="P267" s="7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50"/>
      <c r="R267" s="650"/>
      <c r="S267" s="650"/>
      <c r="T267" s="651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448</v>
      </c>
      <c r="AG267" s="78"/>
      <c r="AJ267" s="84" t="s">
        <v>45</v>
      </c>
      <c r="AK267" s="84">
        <v>0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449</v>
      </c>
      <c r="B268" s="63" t="s">
        <v>450</v>
      </c>
      <c r="C268" s="36">
        <v>4301051388</v>
      </c>
      <c r="D268" s="648">
        <v>4680115881211</v>
      </c>
      <c r="E268" s="648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90</v>
      </c>
      <c r="L268" s="37" t="s">
        <v>123</v>
      </c>
      <c r="M268" s="38" t="s">
        <v>89</v>
      </c>
      <c r="N268" s="38"/>
      <c r="O268" s="37">
        <v>45</v>
      </c>
      <c r="P268" s="7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50"/>
      <c r="R268" s="650"/>
      <c r="S268" s="650"/>
      <c r="T268" s="65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40" t="s">
        <v>451</v>
      </c>
      <c r="AG268" s="78"/>
      <c r="AJ268" s="84" t="s">
        <v>124</v>
      </c>
      <c r="AK268" s="84">
        <v>436.8</v>
      </c>
      <c r="BB268" s="34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55"/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6"/>
      <c r="P269" s="652" t="s">
        <v>40</v>
      </c>
      <c r="Q269" s="653"/>
      <c r="R269" s="653"/>
      <c r="S269" s="653"/>
      <c r="T269" s="653"/>
      <c r="U269" s="653"/>
      <c r="V269" s="654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55"/>
      <c r="B270" s="655"/>
      <c r="C270" s="655"/>
      <c r="D270" s="655"/>
      <c r="E270" s="655"/>
      <c r="F270" s="655"/>
      <c r="G270" s="655"/>
      <c r="H270" s="655"/>
      <c r="I270" s="655"/>
      <c r="J270" s="655"/>
      <c r="K270" s="655"/>
      <c r="L270" s="655"/>
      <c r="M270" s="655"/>
      <c r="N270" s="655"/>
      <c r="O270" s="656"/>
      <c r="P270" s="652" t="s">
        <v>40</v>
      </c>
      <c r="Q270" s="653"/>
      <c r="R270" s="653"/>
      <c r="S270" s="653"/>
      <c r="T270" s="653"/>
      <c r="U270" s="653"/>
      <c r="V270" s="654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646" t="s">
        <v>452</v>
      </c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6"/>
      <c r="P271" s="646"/>
      <c r="Q271" s="646"/>
      <c r="R271" s="646"/>
      <c r="S271" s="646"/>
      <c r="T271" s="646"/>
      <c r="U271" s="646"/>
      <c r="V271" s="646"/>
      <c r="W271" s="646"/>
      <c r="X271" s="646"/>
      <c r="Y271" s="646"/>
      <c r="Z271" s="646"/>
      <c r="AA271" s="65"/>
      <c r="AB271" s="65"/>
      <c r="AC271" s="79"/>
    </row>
    <row r="272" spans="1:68" ht="14.25" customHeight="1" x14ac:dyDescent="0.25">
      <c r="A272" s="647" t="s">
        <v>78</v>
      </c>
      <c r="B272" s="647"/>
      <c r="C272" s="647"/>
      <c r="D272" s="647"/>
      <c r="E272" s="647"/>
      <c r="F272" s="647"/>
      <c r="G272" s="647"/>
      <c r="H272" s="647"/>
      <c r="I272" s="647"/>
      <c r="J272" s="647"/>
      <c r="K272" s="647"/>
      <c r="L272" s="647"/>
      <c r="M272" s="647"/>
      <c r="N272" s="647"/>
      <c r="O272" s="647"/>
      <c r="P272" s="647"/>
      <c r="Q272" s="647"/>
      <c r="R272" s="647"/>
      <c r="S272" s="647"/>
      <c r="T272" s="647"/>
      <c r="U272" s="647"/>
      <c r="V272" s="647"/>
      <c r="W272" s="647"/>
      <c r="X272" s="647"/>
      <c r="Y272" s="647"/>
      <c r="Z272" s="647"/>
      <c r="AA272" s="66"/>
      <c r="AB272" s="66"/>
      <c r="AC272" s="80"/>
    </row>
    <row r="273" spans="1:68" ht="27" customHeight="1" x14ac:dyDescent="0.25">
      <c r="A273" s="63" t="s">
        <v>453</v>
      </c>
      <c r="B273" s="63" t="s">
        <v>454</v>
      </c>
      <c r="C273" s="36">
        <v>4301031307</v>
      </c>
      <c r="D273" s="648">
        <v>4680115880344</v>
      </c>
      <c r="E273" s="648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84</v>
      </c>
      <c r="L273" s="37" t="s">
        <v>45</v>
      </c>
      <c r="M273" s="38" t="s">
        <v>83</v>
      </c>
      <c r="N273" s="38"/>
      <c r="O273" s="37">
        <v>40</v>
      </c>
      <c r="P273" s="7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50"/>
      <c r="R273" s="650"/>
      <c r="S273" s="650"/>
      <c r="T273" s="651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42" t="s">
        <v>455</v>
      </c>
      <c r="AG273" s="78"/>
      <c r="AJ273" s="84" t="s">
        <v>45</v>
      </c>
      <c r="AK273" s="84">
        <v>0</v>
      </c>
      <c r="BB273" s="34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55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2" t="s">
        <v>40</v>
      </c>
      <c r="Q274" s="653"/>
      <c r="R274" s="653"/>
      <c r="S274" s="653"/>
      <c r="T274" s="653"/>
      <c r="U274" s="653"/>
      <c r="V274" s="654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2" t="s">
        <v>40</v>
      </c>
      <c r="Q275" s="653"/>
      <c r="R275" s="653"/>
      <c r="S275" s="653"/>
      <c r="T275" s="653"/>
      <c r="U275" s="653"/>
      <c r="V275" s="654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 x14ac:dyDescent="0.25">
      <c r="A276" s="647" t="s">
        <v>85</v>
      </c>
      <c r="B276" s="647"/>
      <c r="C276" s="647"/>
      <c r="D276" s="647"/>
      <c r="E276" s="647"/>
      <c r="F276" s="647"/>
      <c r="G276" s="647"/>
      <c r="H276" s="647"/>
      <c r="I276" s="647"/>
      <c r="J276" s="647"/>
      <c r="K276" s="647"/>
      <c r="L276" s="647"/>
      <c r="M276" s="647"/>
      <c r="N276" s="647"/>
      <c r="O276" s="647"/>
      <c r="P276" s="647"/>
      <c r="Q276" s="647"/>
      <c r="R276" s="647"/>
      <c r="S276" s="647"/>
      <c r="T276" s="647"/>
      <c r="U276" s="647"/>
      <c r="V276" s="647"/>
      <c r="W276" s="647"/>
      <c r="X276" s="647"/>
      <c r="Y276" s="647"/>
      <c r="Z276" s="647"/>
      <c r="AA276" s="66"/>
      <c r="AB276" s="66"/>
      <c r="AC276" s="80"/>
    </row>
    <row r="277" spans="1:68" ht="27" customHeight="1" x14ac:dyDescent="0.25">
      <c r="A277" s="63" t="s">
        <v>456</v>
      </c>
      <c r="B277" s="63" t="s">
        <v>457</v>
      </c>
      <c r="C277" s="36">
        <v>4301051782</v>
      </c>
      <c r="D277" s="648">
        <v>4680115884618</v>
      </c>
      <c r="E277" s="648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122</v>
      </c>
      <c r="L277" s="37" t="s">
        <v>45</v>
      </c>
      <c r="M277" s="38" t="s">
        <v>89</v>
      </c>
      <c r="N277" s="38"/>
      <c r="O277" s="37">
        <v>45</v>
      </c>
      <c r="P277" s="7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50"/>
      <c r="R277" s="650"/>
      <c r="S277" s="650"/>
      <c r="T277" s="651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4" t="s">
        <v>458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55"/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6"/>
      <c r="P278" s="652" t="s">
        <v>40</v>
      </c>
      <c r="Q278" s="653"/>
      <c r="R278" s="653"/>
      <c r="S278" s="653"/>
      <c r="T278" s="653"/>
      <c r="U278" s="653"/>
      <c r="V278" s="654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55"/>
      <c r="B279" s="655"/>
      <c r="C279" s="655"/>
      <c r="D279" s="655"/>
      <c r="E279" s="655"/>
      <c r="F279" s="655"/>
      <c r="G279" s="655"/>
      <c r="H279" s="655"/>
      <c r="I279" s="655"/>
      <c r="J279" s="655"/>
      <c r="K279" s="655"/>
      <c r="L279" s="655"/>
      <c r="M279" s="655"/>
      <c r="N279" s="655"/>
      <c r="O279" s="656"/>
      <c r="P279" s="652" t="s">
        <v>40</v>
      </c>
      <c r="Q279" s="653"/>
      <c r="R279" s="653"/>
      <c r="S279" s="653"/>
      <c r="T279" s="653"/>
      <c r="U279" s="653"/>
      <c r="V279" s="654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646" t="s">
        <v>459</v>
      </c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6"/>
      <c r="P280" s="646"/>
      <c r="Q280" s="646"/>
      <c r="R280" s="646"/>
      <c r="S280" s="646"/>
      <c r="T280" s="646"/>
      <c r="U280" s="646"/>
      <c r="V280" s="646"/>
      <c r="W280" s="646"/>
      <c r="X280" s="646"/>
      <c r="Y280" s="646"/>
      <c r="Z280" s="646"/>
      <c r="AA280" s="65"/>
      <c r="AB280" s="65"/>
      <c r="AC280" s="79"/>
    </row>
    <row r="281" spans="1:68" ht="14.25" customHeight="1" x14ac:dyDescent="0.25">
      <c r="A281" s="647" t="s">
        <v>114</v>
      </c>
      <c r="B281" s="647"/>
      <c r="C281" s="647"/>
      <c r="D281" s="647"/>
      <c r="E281" s="647"/>
      <c r="F281" s="647"/>
      <c r="G281" s="647"/>
      <c r="H281" s="647"/>
      <c r="I281" s="647"/>
      <c r="J281" s="647"/>
      <c r="K281" s="647"/>
      <c r="L281" s="647"/>
      <c r="M281" s="647"/>
      <c r="N281" s="647"/>
      <c r="O281" s="647"/>
      <c r="P281" s="647"/>
      <c r="Q281" s="647"/>
      <c r="R281" s="647"/>
      <c r="S281" s="647"/>
      <c r="T281" s="647"/>
      <c r="U281" s="647"/>
      <c r="V281" s="647"/>
      <c r="W281" s="647"/>
      <c r="X281" s="647"/>
      <c r="Y281" s="647"/>
      <c r="Z281" s="647"/>
      <c r="AA281" s="66"/>
      <c r="AB281" s="66"/>
      <c r="AC281" s="80"/>
    </row>
    <row r="282" spans="1:68" ht="27" customHeight="1" x14ac:dyDescent="0.25">
      <c r="A282" s="63" t="s">
        <v>460</v>
      </c>
      <c r="B282" s="63" t="s">
        <v>461</v>
      </c>
      <c r="C282" s="36">
        <v>4301011662</v>
      </c>
      <c r="D282" s="648">
        <v>4680115883703</v>
      </c>
      <c r="E282" s="648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119</v>
      </c>
      <c r="L282" s="37" t="s">
        <v>45</v>
      </c>
      <c r="M282" s="38" t="s">
        <v>118</v>
      </c>
      <c r="N282" s="38"/>
      <c r="O282" s="37">
        <v>55</v>
      </c>
      <c r="P282" s="78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50"/>
      <c r="R282" s="650"/>
      <c r="S282" s="650"/>
      <c r="T282" s="651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463</v>
      </c>
      <c r="AB282" s="69" t="s">
        <v>45</v>
      </c>
      <c r="AC282" s="346" t="s">
        <v>462</v>
      </c>
      <c r="AG282" s="78"/>
      <c r="AJ282" s="84" t="s">
        <v>45</v>
      </c>
      <c r="AK282" s="84">
        <v>0</v>
      </c>
      <c r="BB282" s="34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2" t="s">
        <v>40</v>
      </c>
      <c r="Q283" s="653"/>
      <c r="R283" s="653"/>
      <c r="S283" s="653"/>
      <c r="T283" s="653"/>
      <c r="U283" s="653"/>
      <c r="V283" s="654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55"/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6"/>
      <c r="P284" s="652" t="s">
        <v>40</v>
      </c>
      <c r="Q284" s="653"/>
      <c r="R284" s="653"/>
      <c r="S284" s="653"/>
      <c r="T284" s="653"/>
      <c r="U284" s="653"/>
      <c r="V284" s="654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46" t="s">
        <v>464</v>
      </c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6"/>
      <c r="P285" s="646"/>
      <c r="Q285" s="646"/>
      <c r="R285" s="646"/>
      <c r="S285" s="646"/>
      <c r="T285" s="646"/>
      <c r="U285" s="646"/>
      <c r="V285" s="646"/>
      <c r="W285" s="646"/>
      <c r="X285" s="646"/>
      <c r="Y285" s="646"/>
      <c r="Z285" s="646"/>
      <c r="AA285" s="65"/>
      <c r="AB285" s="65"/>
      <c r="AC285" s="79"/>
    </row>
    <row r="286" spans="1:68" ht="14.25" customHeight="1" x14ac:dyDescent="0.25">
      <c r="A286" s="647" t="s">
        <v>114</v>
      </c>
      <c r="B286" s="647"/>
      <c r="C286" s="647"/>
      <c r="D286" s="647"/>
      <c r="E286" s="647"/>
      <c r="F286" s="647"/>
      <c r="G286" s="647"/>
      <c r="H286" s="647"/>
      <c r="I286" s="647"/>
      <c r="J286" s="647"/>
      <c r="K286" s="647"/>
      <c r="L286" s="647"/>
      <c r="M286" s="647"/>
      <c r="N286" s="647"/>
      <c r="O286" s="647"/>
      <c r="P286" s="647"/>
      <c r="Q286" s="647"/>
      <c r="R286" s="647"/>
      <c r="S286" s="647"/>
      <c r="T286" s="647"/>
      <c r="U286" s="647"/>
      <c r="V286" s="647"/>
      <c r="W286" s="647"/>
      <c r="X286" s="647"/>
      <c r="Y286" s="647"/>
      <c r="Z286" s="647"/>
      <c r="AA286" s="66"/>
      <c r="AB286" s="66"/>
      <c r="AC286" s="80"/>
    </row>
    <row r="287" spans="1:68" ht="27" customHeight="1" x14ac:dyDescent="0.25">
      <c r="A287" s="63" t="s">
        <v>465</v>
      </c>
      <c r="B287" s="63" t="s">
        <v>466</v>
      </c>
      <c r="C287" s="36">
        <v>4301012024</v>
      </c>
      <c r="D287" s="648">
        <v>4680115885615</v>
      </c>
      <c r="E287" s="648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89</v>
      </c>
      <c r="N287" s="38"/>
      <c r="O287" s="37">
        <v>55</v>
      </c>
      <c r="P287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650"/>
      <c r="R287" s="650"/>
      <c r="S287" s="650"/>
      <c r="T287" s="651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48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467</v>
      </c>
      <c r="AG287" s="78"/>
      <c r="AJ287" s="84" t="s">
        <v>45</v>
      </c>
      <c r="AK287" s="84">
        <v>0</v>
      </c>
      <c r="BB287" s="349" t="s">
        <v>66</v>
      </c>
      <c r="BM287" s="78">
        <f t="shared" ref="BM287:BM292" si="49">IFERROR(X287*I287/H287,"0")</f>
        <v>0</v>
      </c>
      <c r="BN287" s="78">
        <f t="shared" ref="BN287:BN292" si="50">IFERROR(Y287*I287/H287,"0")</f>
        <v>0</v>
      </c>
      <c r="BO287" s="78">
        <f t="shared" ref="BO287:BO292" si="51">IFERROR(1/J287*(X287/H287),"0")</f>
        <v>0</v>
      </c>
      <c r="BP287" s="78">
        <f t="shared" ref="BP287:BP292" si="52">IFERROR(1/J287*(Y287/H287),"0")</f>
        <v>0</v>
      </c>
    </row>
    <row r="288" spans="1:68" ht="27" customHeight="1" x14ac:dyDescent="0.25">
      <c r="A288" s="63" t="s">
        <v>468</v>
      </c>
      <c r="B288" s="63" t="s">
        <v>469</v>
      </c>
      <c r="C288" s="36">
        <v>4301011911</v>
      </c>
      <c r="D288" s="648">
        <v>4680115885554</v>
      </c>
      <c r="E288" s="648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471</v>
      </c>
      <c r="N288" s="38"/>
      <c r="O288" s="37">
        <v>55</v>
      </c>
      <c r="P288" s="7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50"/>
      <c r="R288" s="650"/>
      <c r="S288" s="650"/>
      <c r="T288" s="651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8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470</v>
      </c>
      <c r="AG288" s="78"/>
      <c r="AJ288" s="84" t="s">
        <v>45</v>
      </c>
      <c r="AK288" s="84">
        <v>0</v>
      </c>
      <c r="BB288" s="351" t="s">
        <v>66</v>
      </c>
      <c r="BM288" s="78">
        <f t="shared" si="49"/>
        <v>0</v>
      </c>
      <c r="BN288" s="78">
        <f t="shared" si="50"/>
        <v>0</v>
      </c>
      <c r="BO288" s="78">
        <f t="shared" si="51"/>
        <v>0</v>
      </c>
      <c r="BP288" s="78">
        <f t="shared" si="52"/>
        <v>0</v>
      </c>
    </row>
    <row r="289" spans="1:68" ht="27" customHeight="1" x14ac:dyDescent="0.25">
      <c r="A289" s="63" t="s">
        <v>468</v>
      </c>
      <c r="B289" s="63" t="s">
        <v>472</v>
      </c>
      <c r="C289" s="36">
        <v>4301012016</v>
      </c>
      <c r="D289" s="648">
        <v>4680115885554</v>
      </c>
      <c r="E289" s="648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89</v>
      </c>
      <c r="N289" s="38"/>
      <c r="O289" s="37">
        <v>55</v>
      </c>
      <c r="P289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650"/>
      <c r="R289" s="650"/>
      <c r="S289" s="650"/>
      <c r="T289" s="651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8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473</v>
      </c>
      <c r="AG289" s="78"/>
      <c r="AJ289" s="84" t="s">
        <v>45</v>
      </c>
      <c r="AK289" s="84">
        <v>0</v>
      </c>
      <c r="BB289" s="353" t="s">
        <v>66</v>
      </c>
      <c r="BM289" s="78">
        <f t="shared" si="49"/>
        <v>0</v>
      </c>
      <c r="BN289" s="78">
        <f t="shared" si="50"/>
        <v>0</v>
      </c>
      <c r="BO289" s="78">
        <f t="shared" si="51"/>
        <v>0</v>
      </c>
      <c r="BP289" s="78">
        <f t="shared" si="52"/>
        <v>0</v>
      </c>
    </row>
    <row r="290" spans="1:68" ht="37.5" customHeight="1" x14ac:dyDescent="0.25">
      <c r="A290" s="63" t="s">
        <v>474</v>
      </c>
      <c r="B290" s="63" t="s">
        <v>475</v>
      </c>
      <c r="C290" s="36">
        <v>4301011858</v>
      </c>
      <c r="D290" s="648">
        <v>4680115885646</v>
      </c>
      <c r="E290" s="648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50"/>
      <c r="R290" s="650"/>
      <c r="S290" s="650"/>
      <c r="T290" s="651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8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4" t="s">
        <v>476</v>
      </c>
      <c r="AG290" s="78"/>
      <c r="AJ290" s="84" t="s">
        <v>45</v>
      </c>
      <c r="AK290" s="84">
        <v>0</v>
      </c>
      <c r="BB290" s="355" t="s">
        <v>66</v>
      </c>
      <c r="BM290" s="78">
        <f t="shared" si="49"/>
        <v>0</v>
      </c>
      <c r="BN290" s="78">
        <f t="shared" si="50"/>
        <v>0</v>
      </c>
      <c r="BO290" s="78">
        <f t="shared" si="51"/>
        <v>0</v>
      </c>
      <c r="BP290" s="78">
        <f t="shared" si="52"/>
        <v>0</v>
      </c>
    </row>
    <row r="291" spans="1:68" ht="27" customHeight="1" x14ac:dyDescent="0.25">
      <c r="A291" s="63" t="s">
        <v>477</v>
      </c>
      <c r="B291" s="63" t="s">
        <v>478</v>
      </c>
      <c r="C291" s="36">
        <v>4301011857</v>
      </c>
      <c r="D291" s="648">
        <v>4680115885622</v>
      </c>
      <c r="E291" s="648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9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50"/>
      <c r="R291" s="650"/>
      <c r="S291" s="650"/>
      <c r="T291" s="651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8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467</v>
      </c>
      <c r="AG291" s="78"/>
      <c r="AJ291" s="84" t="s">
        <v>45</v>
      </c>
      <c r="AK291" s="84">
        <v>0</v>
      </c>
      <c r="BB291" s="357" t="s">
        <v>66</v>
      </c>
      <c r="BM291" s="78">
        <f t="shared" si="49"/>
        <v>0</v>
      </c>
      <c r="BN291" s="78">
        <f t="shared" si="50"/>
        <v>0</v>
      </c>
      <c r="BO291" s="78">
        <f t="shared" si="51"/>
        <v>0</v>
      </c>
      <c r="BP291" s="78">
        <f t="shared" si="52"/>
        <v>0</v>
      </c>
    </row>
    <row r="292" spans="1:68" ht="27" customHeight="1" x14ac:dyDescent="0.25">
      <c r="A292" s="63" t="s">
        <v>479</v>
      </c>
      <c r="B292" s="63" t="s">
        <v>480</v>
      </c>
      <c r="C292" s="36">
        <v>4301011859</v>
      </c>
      <c r="D292" s="648">
        <v>4680115885608</v>
      </c>
      <c r="E292" s="648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50"/>
      <c r="R292" s="650"/>
      <c r="S292" s="650"/>
      <c r="T292" s="65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8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8" t="s">
        <v>481</v>
      </c>
      <c r="AG292" s="78"/>
      <c r="AJ292" s="84" t="s">
        <v>45</v>
      </c>
      <c r="AK292" s="84">
        <v>0</v>
      </c>
      <c r="BB292" s="359" t="s">
        <v>66</v>
      </c>
      <c r="BM292" s="78">
        <f t="shared" si="49"/>
        <v>0</v>
      </c>
      <c r="BN292" s="78">
        <f t="shared" si="50"/>
        <v>0</v>
      </c>
      <c r="BO292" s="78">
        <f t="shared" si="51"/>
        <v>0</v>
      </c>
      <c r="BP292" s="78">
        <f t="shared" si="52"/>
        <v>0</v>
      </c>
    </row>
    <row r="293" spans="1:68" x14ac:dyDescent="0.2">
      <c r="A293" s="655"/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6"/>
      <c r="P293" s="652" t="s">
        <v>40</v>
      </c>
      <c r="Q293" s="653"/>
      <c r="R293" s="653"/>
      <c r="S293" s="653"/>
      <c r="T293" s="653"/>
      <c r="U293" s="653"/>
      <c r="V293" s="654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55"/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6"/>
      <c r="P294" s="652" t="s">
        <v>40</v>
      </c>
      <c r="Q294" s="653"/>
      <c r="R294" s="653"/>
      <c r="S294" s="653"/>
      <c r="T294" s="653"/>
      <c r="U294" s="653"/>
      <c r="V294" s="654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 x14ac:dyDescent="0.25">
      <c r="A295" s="647" t="s">
        <v>78</v>
      </c>
      <c r="B295" s="647"/>
      <c r="C295" s="647"/>
      <c r="D295" s="647"/>
      <c r="E295" s="647"/>
      <c r="F295" s="647"/>
      <c r="G295" s="647"/>
      <c r="H295" s="647"/>
      <c r="I295" s="647"/>
      <c r="J295" s="647"/>
      <c r="K295" s="647"/>
      <c r="L295" s="647"/>
      <c r="M295" s="647"/>
      <c r="N295" s="647"/>
      <c r="O295" s="647"/>
      <c r="P295" s="647"/>
      <c r="Q295" s="647"/>
      <c r="R295" s="647"/>
      <c r="S295" s="647"/>
      <c r="T295" s="647"/>
      <c r="U295" s="647"/>
      <c r="V295" s="647"/>
      <c r="W295" s="647"/>
      <c r="X295" s="647"/>
      <c r="Y295" s="647"/>
      <c r="Z295" s="647"/>
      <c r="AA295" s="66"/>
      <c r="AB295" s="66"/>
      <c r="AC295" s="80"/>
    </row>
    <row r="296" spans="1:68" ht="27" customHeight="1" x14ac:dyDescent="0.25">
      <c r="A296" s="63" t="s">
        <v>482</v>
      </c>
      <c r="B296" s="63" t="s">
        <v>483</v>
      </c>
      <c r="C296" s="36">
        <v>4301030878</v>
      </c>
      <c r="D296" s="648">
        <v>4607091387193</v>
      </c>
      <c r="E296" s="648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35</v>
      </c>
      <c r="P296" s="7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50"/>
      <c r="R296" s="650"/>
      <c r="S296" s="650"/>
      <c r="T296" s="651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5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484</v>
      </c>
      <c r="AG296" s="78"/>
      <c r="AJ296" s="84" t="s">
        <v>45</v>
      </c>
      <c r="AK296" s="84">
        <v>0</v>
      </c>
      <c r="BB296" s="361" t="s">
        <v>66</v>
      </c>
      <c r="BM296" s="78">
        <f t="shared" ref="BM296:BM302" si="54">IFERROR(X296*I296/H296,"0")</f>
        <v>0</v>
      </c>
      <c r="BN296" s="78">
        <f t="shared" ref="BN296:BN302" si="55">IFERROR(Y296*I296/H296,"0")</f>
        <v>0</v>
      </c>
      <c r="BO296" s="78">
        <f t="shared" ref="BO296:BO302" si="56">IFERROR(1/J296*(X296/H296),"0")</f>
        <v>0</v>
      </c>
      <c r="BP296" s="78">
        <f t="shared" ref="BP296:BP302" si="57">IFERROR(1/J296*(Y296/H296),"0")</f>
        <v>0</v>
      </c>
    </row>
    <row r="297" spans="1:68" ht="27" customHeight="1" x14ac:dyDescent="0.25">
      <c r="A297" s="63" t="s">
        <v>485</v>
      </c>
      <c r="B297" s="63" t="s">
        <v>486</v>
      </c>
      <c r="C297" s="36">
        <v>4301031153</v>
      </c>
      <c r="D297" s="648">
        <v>4607091387230</v>
      </c>
      <c r="E297" s="648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40</v>
      </c>
      <c r="P297" s="7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50"/>
      <c r="R297" s="650"/>
      <c r="S297" s="650"/>
      <c r="T297" s="651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5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487</v>
      </c>
      <c r="AG297" s="78"/>
      <c r="AJ297" s="84" t="s">
        <v>45</v>
      </c>
      <c r="AK297" s="84">
        <v>0</v>
      </c>
      <c r="BB297" s="363" t="s">
        <v>66</v>
      </c>
      <c r="BM297" s="78">
        <f t="shared" si="54"/>
        <v>0</v>
      </c>
      <c r="BN297" s="78">
        <f t="shared" si="55"/>
        <v>0</v>
      </c>
      <c r="BO297" s="78">
        <f t="shared" si="56"/>
        <v>0</v>
      </c>
      <c r="BP297" s="78">
        <f t="shared" si="57"/>
        <v>0</v>
      </c>
    </row>
    <row r="298" spans="1:68" ht="27" customHeight="1" x14ac:dyDescent="0.25">
      <c r="A298" s="63" t="s">
        <v>488</v>
      </c>
      <c r="B298" s="63" t="s">
        <v>489</v>
      </c>
      <c r="C298" s="36">
        <v>4301031154</v>
      </c>
      <c r="D298" s="648">
        <v>4607091387292</v>
      </c>
      <c r="E298" s="648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45</v>
      </c>
      <c r="P298" s="7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50"/>
      <c r="R298" s="650"/>
      <c r="S298" s="650"/>
      <c r="T298" s="651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5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490</v>
      </c>
      <c r="AG298" s="78"/>
      <c r="AJ298" s="84" t="s">
        <v>45</v>
      </c>
      <c r="AK298" s="84">
        <v>0</v>
      </c>
      <c r="BB298" s="365" t="s">
        <v>66</v>
      </c>
      <c r="BM298" s="78">
        <f t="shared" si="54"/>
        <v>0</v>
      </c>
      <c r="BN298" s="78">
        <f t="shared" si="55"/>
        <v>0</v>
      </c>
      <c r="BO298" s="78">
        <f t="shared" si="56"/>
        <v>0</v>
      </c>
      <c r="BP298" s="78">
        <f t="shared" si="57"/>
        <v>0</v>
      </c>
    </row>
    <row r="299" spans="1:68" ht="27" customHeight="1" x14ac:dyDescent="0.25">
      <c r="A299" s="63" t="s">
        <v>491</v>
      </c>
      <c r="B299" s="63" t="s">
        <v>492</v>
      </c>
      <c r="C299" s="36">
        <v>4301031152</v>
      </c>
      <c r="D299" s="648">
        <v>4607091387285</v>
      </c>
      <c r="E299" s="648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50"/>
      <c r="R299" s="650"/>
      <c r="S299" s="650"/>
      <c r="T299" s="651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5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54"/>
        <v>0</v>
      </c>
      <c r="BN299" s="78">
        <f t="shared" si="55"/>
        <v>0</v>
      </c>
      <c r="BO299" s="78">
        <f t="shared" si="56"/>
        <v>0</v>
      </c>
      <c r="BP299" s="78">
        <f t="shared" si="57"/>
        <v>0</v>
      </c>
    </row>
    <row r="300" spans="1:68" ht="27" customHeight="1" x14ac:dyDescent="0.25">
      <c r="A300" s="63" t="s">
        <v>493</v>
      </c>
      <c r="B300" s="63" t="s">
        <v>494</v>
      </c>
      <c r="C300" s="36">
        <v>4301031305</v>
      </c>
      <c r="D300" s="648">
        <v>4607091389845</v>
      </c>
      <c r="E300" s="648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0"/>
      <c r="R300" s="650"/>
      <c r="S300" s="650"/>
      <c r="T300" s="651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5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495</v>
      </c>
      <c r="AG300" s="78"/>
      <c r="AJ300" s="84" t="s">
        <v>45</v>
      </c>
      <c r="AK300" s="84">
        <v>0</v>
      </c>
      <c r="BB300" s="369" t="s">
        <v>66</v>
      </c>
      <c r="BM300" s="78">
        <f t="shared" si="54"/>
        <v>0</v>
      </c>
      <c r="BN300" s="78">
        <f t="shared" si="55"/>
        <v>0</v>
      </c>
      <c r="BO300" s="78">
        <f t="shared" si="56"/>
        <v>0</v>
      </c>
      <c r="BP300" s="78">
        <f t="shared" si="57"/>
        <v>0</v>
      </c>
    </row>
    <row r="301" spans="1:68" ht="27" customHeight="1" x14ac:dyDescent="0.25">
      <c r="A301" s="63" t="s">
        <v>496</v>
      </c>
      <c r="B301" s="63" t="s">
        <v>497</v>
      </c>
      <c r="C301" s="36">
        <v>4301031306</v>
      </c>
      <c r="D301" s="648">
        <v>4680115882881</v>
      </c>
      <c r="E301" s="648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0"/>
      <c r="R301" s="650"/>
      <c r="S301" s="650"/>
      <c r="T301" s="65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5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495</v>
      </c>
      <c r="AG301" s="78"/>
      <c r="AJ301" s="84" t="s">
        <v>45</v>
      </c>
      <c r="AK301" s="84">
        <v>0</v>
      </c>
      <c r="BB301" s="371" t="s">
        <v>66</v>
      </c>
      <c r="BM301" s="78">
        <f t="shared" si="54"/>
        <v>0</v>
      </c>
      <c r="BN301" s="78">
        <f t="shared" si="55"/>
        <v>0</v>
      </c>
      <c r="BO301" s="78">
        <f t="shared" si="56"/>
        <v>0</v>
      </c>
      <c r="BP301" s="78">
        <f t="shared" si="57"/>
        <v>0</v>
      </c>
    </row>
    <row r="302" spans="1:68" ht="27" customHeight="1" x14ac:dyDescent="0.25">
      <c r="A302" s="63" t="s">
        <v>498</v>
      </c>
      <c r="B302" s="63" t="s">
        <v>499</v>
      </c>
      <c r="C302" s="36">
        <v>4301031066</v>
      </c>
      <c r="D302" s="648">
        <v>4607091383836</v>
      </c>
      <c r="E302" s="648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90</v>
      </c>
      <c r="L302" s="37" t="s">
        <v>45</v>
      </c>
      <c r="M302" s="38" t="s">
        <v>83</v>
      </c>
      <c r="N302" s="38"/>
      <c r="O302" s="37">
        <v>40</v>
      </c>
      <c r="P302" s="7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50"/>
      <c r="R302" s="650"/>
      <c r="S302" s="650"/>
      <c r="T302" s="65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72" t="s">
        <v>500</v>
      </c>
      <c r="AG302" s="78"/>
      <c r="AJ302" s="84" t="s">
        <v>45</v>
      </c>
      <c r="AK302" s="84">
        <v>0</v>
      </c>
      <c r="BB302" s="373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2" t="s">
        <v>40</v>
      </c>
      <c r="Q303" s="653"/>
      <c r="R303" s="653"/>
      <c r="S303" s="653"/>
      <c r="T303" s="653"/>
      <c r="U303" s="653"/>
      <c r="V303" s="654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55"/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6"/>
      <c r="P304" s="652" t="s">
        <v>40</v>
      </c>
      <c r="Q304" s="653"/>
      <c r="R304" s="653"/>
      <c r="S304" s="653"/>
      <c r="T304" s="653"/>
      <c r="U304" s="653"/>
      <c r="V304" s="654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47" t="s">
        <v>85</v>
      </c>
      <c r="B305" s="647"/>
      <c r="C305" s="647"/>
      <c r="D305" s="647"/>
      <c r="E305" s="647"/>
      <c r="F305" s="647"/>
      <c r="G305" s="647"/>
      <c r="H305" s="647"/>
      <c r="I305" s="647"/>
      <c r="J305" s="647"/>
      <c r="K305" s="647"/>
      <c r="L305" s="647"/>
      <c r="M305" s="647"/>
      <c r="N305" s="647"/>
      <c r="O305" s="647"/>
      <c r="P305" s="647"/>
      <c r="Q305" s="647"/>
      <c r="R305" s="647"/>
      <c r="S305" s="647"/>
      <c r="T305" s="647"/>
      <c r="U305" s="647"/>
      <c r="V305" s="647"/>
      <c r="W305" s="647"/>
      <c r="X305" s="647"/>
      <c r="Y305" s="647"/>
      <c r="Z305" s="647"/>
      <c r="AA305" s="66"/>
      <c r="AB305" s="66"/>
      <c r="AC305" s="80"/>
    </row>
    <row r="306" spans="1:68" ht="27" customHeight="1" x14ac:dyDescent="0.25">
      <c r="A306" s="63" t="s">
        <v>501</v>
      </c>
      <c r="B306" s="63" t="s">
        <v>502</v>
      </c>
      <c r="C306" s="36">
        <v>4301051100</v>
      </c>
      <c r="D306" s="648">
        <v>4607091387766</v>
      </c>
      <c r="E306" s="648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50"/>
      <c r="R306" s="650"/>
      <c r="S306" s="650"/>
      <c r="T306" s="651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503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504</v>
      </c>
      <c r="B307" s="63" t="s">
        <v>505</v>
      </c>
      <c r="C307" s="36">
        <v>4301051818</v>
      </c>
      <c r="D307" s="648">
        <v>4607091387957</v>
      </c>
      <c r="E307" s="648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8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50"/>
      <c r="R307" s="650"/>
      <c r="S307" s="650"/>
      <c r="T307" s="651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506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507</v>
      </c>
      <c r="B308" s="63" t="s">
        <v>508</v>
      </c>
      <c r="C308" s="36">
        <v>4301051819</v>
      </c>
      <c r="D308" s="648">
        <v>4607091387964</v>
      </c>
      <c r="E308" s="648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8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50"/>
      <c r="R308" s="650"/>
      <c r="S308" s="650"/>
      <c r="T308" s="651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8" t="s">
        <v>509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510</v>
      </c>
      <c r="B309" s="63" t="s">
        <v>511</v>
      </c>
      <c r="C309" s="36">
        <v>4301051734</v>
      </c>
      <c r="D309" s="648">
        <v>4680115884588</v>
      </c>
      <c r="E309" s="648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90</v>
      </c>
      <c r="L309" s="37" t="s">
        <v>45</v>
      </c>
      <c r="M309" s="38" t="s">
        <v>89</v>
      </c>
      <c r="N309" s="38"/>
      <c r="O309" s="37">
        <v>40</v>
      </c>
      <c r="P309" s="8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50"/>
      <c r="R309" s="650"/>
      <c r="S309" s="650"/>
      <c r="T309" s="651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512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513</v>
      </c>
      <c r="B310" s="63" t="s">
        <v>514</v>
      </c>
      <c r="C310" s="36">
        <v>4301051578</v>
      </c>
      <c r="D310" s="648">
        <v>4607091387513</v>
      </c>
      <c r="E310" s="648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90</v>
      </c>
      <c r="L310" s="37" t="s">
        <v>45</v>
      </c>
      <c r="M310" s="38" t="s">
        <v>105</v>
      </c>
      <c r="N310" s="38"/>
      <c r="O310" s="37">
        <v>40</v>
      </c>
      <c r="P310" s="8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50"/>
      <c r="R310" s="650"/>
      <c r="S310" s="650"/>
      <c r="T310" s="65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82" t="s">
        <v>515</v>
      </c>
      <c r="AG310" s="78"/>
      <c r="AJ310" s="84" t="s">
        <v>45</v>
      </c>
      <c r="AK310" s="84">
        <v>0</v>
      </c>
      <c r="BB310" s="383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55"/>
      <c r="B311" s="655"/>
      <c r="C311" s="655"/>
      <c r="D311" s="655"/>
      <c r="E311" s="655"/>
      <c r="F311" s="655"/>
      <c r="G311" s="655"/>
      <c r="H311" s="655"/>
      <c r="I311" s="655"/>
      <c r="J311" s="655"/>
      <c r="K311" s="655"/>
      <c r="L311" s="655"/>
      <c r="M311" s="655"/>
      <c r="N311" s="655"/>
      <c r="O311" s="656"/>
      <c r="P311" s="652" t="s">
        <v>40</v>
      </c>
      <c r="Q311" s="653"/>
      <c r="R311" s="653"/>
      <c r="S311" s="653"/>
      <c r="T311" s="653"/>
      <c r="U311" s="653"/>
      <c r="V311" s="654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55"/>
      <c r="B312" s="655"/>
      <c r="C312" s="655"/>
      <c r="D312" s="655"/>
      <c r="E312" s="655"/>
      <c r="F312" s="655"/>
      <c r="G312" s="655"/>
      <c r="H312" s="655"/>
      <c r="I312" s="655"/>
      <c r="J312" s="655"/>
      <c r="K312" s="655"/>
      <c r="L312" s="655"/>
      <c r="M312" s="655"/>
      <c r="N312" s="655"/>
      <c r="O312" s="656"/>
      <c r="P312" s="652" t="s">
        <v>40</v>
      </c>
      <c r="Q312" s="653"/>
      <c r="R312" s="653"/>
      <c r="S312" s="653"/>
      <c r="T312" s="653"/>
      <c r="U312" s="653"/>
      <c r="V312" s="654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47" t="s">
        <v>185</v>
      </c>
      <c r="B313" s="647"/>
      <c r="C313" s="647"/>
      <c r="D313" s="647"/>
      <c r="E313" s="647"/>
      <c r="F313" s="647"/>
      <c r="G313" s="647"/>
      <c r="H313" s="647"/>
      <c r="I313" s="647"/>
      <c r="J313" s="647"/>
      <c r="K313" s="647"/>
      <c r="L313" s="647"/>
      <c r="M313" s="647"/>
      <c r="N313" s="647"/>
      <c r="O313" s="647"/>
      <c r="P313" s="647"/>
      <c r="Q313" s="647"/>
      <c r="R313" s="647"/>
      <c r="S313" s="647"/>
      <c r="T313" s="647"/>
      <c r="U313" s="647"/>
      <c r="V313" s="647"/>
      <c r="W313" s="647"/>
      <c r="X313" s="647"/>
      <c r="Y313" s="647"/>
      <c r="Z313" s="647"/>
      <c r="AA313" s="66"/>
      <c r="AB313" s="66"/>
      <c r="AC313" s="80"/>
    </row>
    <row r="314" spans="1:68" ht="27" customHeight="1" x14ac:dyDescent="0.25">
      <c r="A314" s="63" t="s">
        <v>516</v>
      </c>
      <c r="B314" s="63" t="s">
        <v>517</v>
      </c>
      <c r="C314" s="36">
        <v>4301060387</v>
      </c>
      <c r="D314" s="648">
        <v>4607091380880</v>
      </c>
      <c r="E314" s="648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50"/>
      <c r="R314" s="650"/>
      <c r="S314" s="650"/>
      <c r="T314" s="651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518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519</v>
      </c>
      <c r="B315" s="63" t="s">
        <v>520</v>
      </c>
      <c r="C315" s="36">
        <v>4301060406</v>
      </c>
      <c r="D315" s="648">
        <v>4607091384482</v>
      </c>
      <c r="E315" s="648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30</v>
      </c>
      <c r="P315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50"/>
      <c r="R315" s="650"/>
      <c r="S315" s="650"/>
      <c r="T315" s="651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521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522</v>
      </c>
      <c r="B316" s="63" t="s">
        <v>523</v>
      </c>
      <c r="C316" s="36">
        <v>4301060484</v>
      </c>
      <c r="D316" s="648">
        <v>4607091380897</v>
      </c>
      <c r="E316" s="648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50"/>
      <c r="R316" s="650"/>
      <c r="S316" s="650"/>
      <c r="T316" s="651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8" t="s">
        <v>524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55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2" t="s">
        <v>40</v>
      </c>
      <c r="Q317" s="653"/>
      <c r="R317" s="653"/>
      <c r="S317" s="653"/>
      <c r="T317" s="653"/>
      <c r="U317" s="653"/>
      <c r="V317" s="654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2" t="s">
        <v>40</v>
      </c>
      <c r="Q318" s="653"/>
      <c r="R318" s="653"/>
      <c r="S318" s="653"/>
      <c r="T318" s="653"/>
      <c r="U318" s="653"/>
      <c r="V318" s="654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47" t="s">
        <v>106</v>
      </c>
      <c r="B319" s="647"/>
      <c r="C319" s="647"/>
      <c r="D319" s="647"/>
      <c r="E319" s="647"/>
      <c r="F319" s="647"/>
      <c r="G319" s="647"/>
      <c r="H319" s="647"/>
      <c r="I319" s="647"/>
      <c r="J319" s="647"/>
      <c r="K319" s="647"/>
      <c r="L319" s="647"/>
      <c r="M319" s="647"/>
      <c r="N319" s="647"/>
      <c r="O319" s="647"/>
      <c r="P319" s="647"/>
      <c r="Q319" s="647"/>
      <c r="R319" s="647"/>
      <c r="S319" s="647"/>
      <c r="T319" s="647"/>
      <c r="U319" s="647"/>
      <c r="V319" s="647"/>
      <c r="W319" s="647"/>
      <c r="X319" s="647"/>
      <c r="Y319" s="647"/>
      <c r="Z319" s="647"/>
      <c r="AA319" s="66"/>
      <c r="AB319" s="66"/>
      <c r="AC319" s="80"/>
    </row>
    <row r="320" spans="1:68" ht="27" customHeight="1" x14ac:dyDescent="0.25">
      <c r="A320" s="63" t="s">
        <v>525</v>
      </c>
      <c r="B320" s="63" t="s">
        <v>526</v>
      </c>
      <c r="C320" s="36">
        <v>4301030235</v>
      </c>
      <c r="D320" s="648">
        <v>4607091388381</v>
      </c>
      <c r="E320" s="648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8" t="s">
        <v>527</v>
      </c>
      <c r="Q320" s="650"/>
      <c r="R320" s="650"/>
      <c r="S320" s="650"/>
      <c r="T320" s="651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528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529</v>
      </c>
      <c r="B321" s="63" t="s">
        <v>530</v>
      </c>
      <c r="C321" s="36">
        <v>4301030232</v>
      </c>
      <c r="D321" s="648">
        <v>4607091388374</v>
      </c>
      <c r="E321" s="648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809" t="s">
        <v>531</v>
      </c>
      <c r="Q321" s="650"/>
      <c r="R321" s="650"/>
      <c r="S321" s="650"/>
      <c r="T321" s="651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532</v>
      </c>
      <c r="B322" s="63" t="s">
        <v>533</v>
      </c>
      <c r="C322" s="36">
        <v>4301032015</v>
      </c>
      <c r="D322" s="648">
        <v>4607091383102</v>
      </c>
      <c r="E322" s="648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50"/>
      <c r="R322" s="650"/>
      <c r="S322" s="650"/>
      <c r="T322" s="65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534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535</v>
      </c>
      <c r="B323" s="63" t="s">
        <v>536</v>
      </c>
      <c r="C323" s="36">
        <v>4301030233</v>
      </c>
      <c r="D323" s="648">
        <v>4607091388404</v>
      </c>
      <c r="E323" s="648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90</v>
      </c>
      <c r="L323" s="37" t="s">
        <v>45</v>
      </c>
      <c r="M323" s="38" t="s">
        <v>111</v>
      </c>
      <c r="N323" s="38"/>
      <c r="O323" s="37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50"/>
      <c r="R323" s="650"/>
      <c r="S323" s="650"/>
      <c r="T323" s="65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6" t="s">
        <v>528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55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2" t="s">
        <v>40</v>
      </c>
      <c r="Q324" s="653"/>
      <c r="R324" s="653"/>
      <c r="S324" s="653"/>
      <c r="T324" s="653"/>
      <c r="U324" s="653"/>
      <c r="V324" s="654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2" t="s">
        <v>40</v>
      </c>
      <c r="Q325" s="653"/>
      <c r="R325" s="653"/>
      <c r="S325" s="653"/>
      <c r="T325" s="653"/>
      <c r="U325" s="653"/>
      <c r="V325" s="654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47" t="s">
        <v>537</v>
      </c>
      <c r="B326" s="647"/>
      <c r="C326" s="647"/>
      <c r="D326" s="647"/>
      <c r="E326" s="647"/>
      <c r="F326" s="647"/>
      <c r="G326" s="647"/>
      <c r="H326" s="647"/>
      <c r="I326" s="647"/>
      <c r="J326" s="647"/>
      <c r="K326" s="647"/>
      <c r="L326" s="647"/>
      <c r="M326" s="647"/>
      <c r="N326" s="647"/>
      <c r="O326" s="647"/>
      <c r="P326" s="647"/>
      <c r="Q326" s="647"/>
      <c r="R326" s="647"/>
      <c r="S326" s="647"/>
      <c r="T326" s="647"/>
      <c r="U326" s="647"/>
      <c r="V326" s="647"/>
      <c r="W326" s="647"/>
      <c r="X326" s="647"/>
      <c r="Y326" s="647"/>
      <c r="Z326" s="647"/>
      <c r="AA326" s="66"/>
      <c r="AB326" s="66"/>
      <c r="AC326" s="80"/>
    </row>
    <row r="327" spans="1:68" ht="16.5" customHeight="1" x14ac:dyDescent="0.25">
      <c r="A327" s="63" t="s">
        <v>538</v>
      </c>
      <c r="B327" s="63" t="s">
        <v>539</v>
      </c>
      <c r="C327" s="36">
        <v>4301180007</v>
      </c>
      <c r="D327" s="648">
        <v>4680115881808</v>
      </c>
      <c r="E327" s="648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541</v>
      </c>
      <c r="N327" s="38"/>
      <c r="O327" s="37">
        <v>730</v>
      </c>
      <c r="P327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50"/>
      <c r="R327" s="650"/>
      <c r="S327" s="650"/>
      <c r="T327" s="651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540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542</v>
      </c>
      <c r="B328" s="63" t="s">
        <v>543</v>
      </c>
      <c r="C328" s="36">
        <v>4301180006</v>
      </c>
      <c r="D328" s="648">
        <v>4680115881822</v>
      </c>
      <c r="E328" s="648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541</v>
      </c>
      <c r="N328" s="38"/>
      <c r="O328" s="37">
        <v>730</v>
      </c>
      <c r="P328" s="8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50"/>
      <c r="R328" s="650"/>
      <c r="S328" s="650"/>
      <c r="T328" s="651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540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544</v>
      </c>
      <c r="B329" s="63" t="s">
        <v>545</v>
      </c>
      <c r="C329" s="36">
        <v>4301180001</v>
      </c>
      <c r="D329" s="648">
        <v>4680115880016</v>
      </c>
      <c r="E329" s="648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541</v>
      </c>
      <c r="N329" s="38"/>
      <c r="O329" s="37">
        <v>730</v>
      </c>
      <c r="P329" s="8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50"/>
      <c r="R329" s="650"/>
      <c r="S329" s="650"/>
      <c r="T329" s="65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402" t="s">
        <v>540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55"/>
      <c r="B330" s="655"/>
      <c r="C330" s="655"/>
      <c r="D330" s="655"/>
      <c r="E330" s="655"/>
      <c r="F330" s="655"/>
      <c r="G330" s="655"/>
      <c r="H330" s="655"/>
      <c r="I330" s="655"/>
      <c r="J330" s="655"/>
      <c r="K330" s="655"/>
      <c r="L330" s="655"/>
      <c r="M330" s="655"/>
      <c r="N330" s="655"/>
      <c r="O330" s="656"/>
      <c r="P330" s="652" t="s">
        <v>40</v>
      </c>
      <c r="Q330" s="653"/>
      <c r="R330" s="653"/>
      <c r="S330" s="653"/>
      <c r="T330" s="653"/>
      <c r="U330" s="653"/>
      <c r="V330" s="654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55"/>
      <c r="B331" s="655"/>
      <c r="C331" s="655"/>
      <c r="D331" s="655"/>
      <c r="E331" s="655"/>
      <c r="F331" s="655"/>
      <c r="G331" s="655"/>
      <c r="H331" s="655"/>
      <c r="I331" s="655"/>
      <c r="J331" s="655"/>
      <c r="K331" s="655"/>
      <c r="L331" s="655"/>
      <c r="M331" s="655"/>
      <c r="N331" s="655"/>
      <c r="O331" s="656"/>
      <c r="P331" s="652" t="s">
        <v>40</v>
      </c>
      <c r="Q331" s="653"/>
      <c r="R331" s="653"/>
      <c r="S331" s="653"/>
      <c r="T331" s="653"/>
      <c r="U331" s="653"/>
      <c r="V331" s="654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46" t="s">
        <v>546</v>
      </c>
      <c r="B332" s="646"/>
      <c r="C332" s="646"/>
      <c r="D332" s="646"/>
      <c r="E332" s="646"/>
      <c r="F332" s="646"/>
      <c r="G332" s="646"/>
      <c r="H332" s="646"/>
      <c r="I332" s="646"/>
      <c r="J332" s="646"/>
      <c r="K332" s="646"/>
      <c r="L332" s="646"/>
      <c r="M332" s="646"/>
      <c r="N332" s="646"/>
      <c r="O332" s="646"/>
      <c r="P332" s="646"/>
      <c r="Q332" s="646"/>
      <c r="R332" s="646"/>
      <c r="S332" s="646"/>
      <c r="T332" s="646"/>
      <c r="U332" s="646"/>
      <c r="V332" s="646"/>
      <c r="W332" s="646"/>
      <c r="X332" s="646"/>
      <c r="Y332" s="646"/>
      <c r="Z332" s="646"/>
      <c r="AA332" s="65"/>
      <c r="AB332" s="65"/>
      <c r="AC332" s="79"/>
    </row>
    <row r="333" spans="1:68" ht="14.25" customHeight="1" x14ac:dyDescent="0.25">
      <c r="A333" s="647" t="s">
        <v>85</v>
      </c>
      <c r="B333" s="647"/>
      <c r="C333" s="647"/>
      <c r="D333" s="647"/>
      <c r="E333" s="647"/>
      <c r="F333" s="647"/>
      <c r="G333" s="647"/>
      <c r="H333" s="647"/>
      <c r="I333" s="647"/>
      <c r="J333" s="647"/>
      <c r="K333" s="647"/>
      <c r="L333" s="647"/>
      <c r="M333" s="647"/>
      <c r="N333" s="647"/>
      <c r="O333" s="647"/>
      <c r="P333" s="647"/>
      <c r="Q333" s="647"/>
      <c r="R333" s="647"/>
      <c r="S333" s="647"/>
      <c r="T333" s="647"/>
      <c r="U333" s="647"/>
      <c r="V333" s="647"/>
      <c r="W333" s="647"/>
      <c r="X333" s="647"/>
      <c r="Y333" s="647"/>
      <c r="Z333" s="647"/>
      <c r="AA333" s="66"/>
      <c r="AB333" s="66"/>
      <c r="AC333" s="80"/>
    </row>
    <row r="334" spans="1:68" ht="27" customHeight="1" x14ac:dyDescent="0.25">
      <c r="A334" s="63" t="s">
        <v>547</v>
      </c>
      <c r="B334" s="63" t="s">
        <v>548</v>
      </c>
      <c r="C334" s="36">
        <v>4301051489</v>
      </c>
      <c r="D334" s="648">
        <v>4607091387919</v>
      </c>
      <c r="E334" s="648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8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50"/>
      <c r="R334" s="650"/>
      <c r="S334" s="650"/>
      <c r="T334" s="651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4" t="s">
        <v>549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550</v>
      </c>
      <c r="B335" s="63" t="s">
        <v>551</v>
      </c>
      <c r="C335" s="36">
        <v>4301051461</v>
      </c>
      <c r="D335" s="648">
        <v>4680115883604</v>
      </c>
      <c r="E335" s="648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90</v>
      </c>
      <c r="L335" s="37" t="s">
        <v>45</v>
      </c>
      <c r="M335" s="38" t="s">
        <v>89</v>
      </c>
      <c r="N335" s="38"/>
      <c r="O335" s="37">
        <v>45</v>
      </c>
      <c r="P335" s="8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50"/>
      <c r="R335" s="650"/>
      <c r="S335" s="650"/>
      <c r="T335" s="651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552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553</v>
      </c>
      <c r="B336" s="63" t="s">
        <v>554</v>
      </c>
      <c r="C336" s="36">
        <v>4301051864</v>
      </c>
      <c r="D336" s="648">
        <v>4680115883567</v>
      </c>
      <c r="E336" s="648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90</v>
      </c>
      <c r="L336" s="37" t="s">
        <v>45</v>
      </c>
      <c r="M336" s="38" t="s">
        <v>105</v>
      </c>
      <c r="N336" s="38"/>
      <c r="O336" s="37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50"/>
      <c r="R336" s="650"/>
      <c r="S336" s="650"/>
      <c r="T336" s="65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8" t="s">
        <v>555</v>
      </c>
      <c r="AG336" s="78"/>
      <c r="AJ336" s="84" t="s">
        <v>45</v>
      </c>
      <c r="AK336" s="84">
        <v>0</v>
      </c>
      <c r="BB336" s="40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55"/>
      <c r="B337" s="655"/>
      <c r="C337" s="655"/>
      <c r="D337" s="655"/>
      <c r="E337" s="655"/>
      <c r="F337" s="655"/>
      <c r="G337" s="655"/>
      <c r="H337" s="655"/>
      <c r="I337" s="655"/>
      <c r="J337" s="655"/>
      <c r="K337" s="655"/>
      <c r="L337" s="655"/>
      <c r="M337" s="655"/>
      <c r="N337" s="655"/>
      <c r="O337" s="656"/>
      <c r="P337" s="652" t="s">
        <v>40</v>
      </c>
      <c r="Q337" s="653"/>
      <c r="R337" s="653"/>
      <c r="S337" s="653"/>
      <c r="T337" s="653"/>
      <c r="U337" s="653"/>
      <c r="V337" s="654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55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2" t="s">
        <v>40</v>
      </c>
      <c r="Q338" s="653"/>
      <c r="R338" s="653"/>
      <c r="S338" s="653"/>
      <c r="T338" s="653"/>
      <c r="U338" s="653"/>
      <c r="V338" s="654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45" t="s">
        <v>556</v>
      </c>
      <c r="B339" s="645"/>
      <c r="C339" s="645"/>
      <c r="D339" s="645"/>
      <c r="E339" s="645"/>
      <c r="F339" s="645"/>
      <c r="G339" s="645"/>
      <c r="H339" s="645"/>
      <c r="I339" s="645"/>
      <c r="J339" s="645"/>
      <c r="K339" s="645"/>
      <c r="L339" s="645"/>
      <c r="M339" s="645"/>
      <c r="N339" s="645"/>
      <c r="O339" s="645"/>
      <c r="P339" s="645"/>
      <c r="Q339" s="645"/>
      <c r="R339" s="645"/>
      <c r="S339" s="645"/>
      <c r="T339" s="645"/>
      <c r="U339" s="645"/>
      <c r="V339" s="645"/>
      <c r="W339" s="645"/>
      <c r="X339" s="645"/>
      <c r="Y339" s="645"/>
      <c r="Z339" s="645"/>
      <c r="AA339" s="54"/>
      <c r="AB339" s="54"/>
      <c r="AC339" s="54"/>
    </row>
    <row r="340" spans="1:68" ht="16.5" customHeight="1" x14ac:dyDescent="0.25">
      <c r="A340" s="646" t="s">
        <v>557</v>
      </c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6"/>
      <c r="P340" s="646"/>
      <c r="Q340" s="646"/>
      <c r="R340" s="646"/>
      <c r="S340" s="646"/>
      <c r="T340" s="646"/>
      <c r="U340" s="646"/>
      <c r="V340" s="646"/>
      <c r="W340" s="646"/>
      <c r="X340" s="646"/>
      <c r="Y340" s="646"/>
      <c r="Z340" s="646"/>
      <c r="AA340" s="65"/>
      <c r="AB340" s="65"/>
      <c r="AC340" s="79"/>
    </row>
    <row r="341" spans="1:68" ht="14.25" customHeight="1" x14ac:dyDescent="0.25">
      <c r="A341" s="647" t="s">
        <v>114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66"/>
      <c r="AB341" s="66"/>
      <c r="AC341" s="80"/>
    </row>
    <row r="342" spans="1:68" ht="37.5" customHeight="1" x14ac:dyDescent="0.25">
      <c r="A342" s="63" t="s">
        <v>558</v>
      </c>
      <c r="B342" s="63" t="s">
        <v>559</v>
      </c>
      <c r="C342" s="36">
        <v>4301011869</v>
      </c>
      <c r="D342" s="648">
        <v>4680115884847</v>
      </c>
      <c r="E342" s="648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45</v>
      </c>
      <c r="M342" s="38" t="s">
        <v>83</v>
      </c>
      <c r="N342" s="38"/>
      <c r="O342" s="37">
        <v>60</v>
      </c>
      <c r="P342" s="81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50"/>
      <c r="R342" s="650"/>
      <c r="S342" s="650"/>
      <c r="T342" s="651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5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560</v>
      </c>
      <c r="AG342" s="78"/>
      <c r="AJ342" s="84" t="s">
        <v>45</v>
      </c>
      <c r="AK342" s="84">
        <v>0</v>
      </c>
      <c r="BB342" s="411" t="s">
        <v>66</v>
      </c>
      <c r="BM342" s="78">
        <f t="shared" ref="BM342:BM348" si="59">IFERROR(X342*I342/H342,"0")</f>
        <v>0</v>
      </c>
      <c r="BN342" s="78">
        <f t="shared" ref="BN342:BN348" si="60">IFERROR(Y342*I342/H342,"0")</f>
        <v>0</v>
      </c>
      <c r="BO342" s="78">
        <f t="shared" ref="BO342:BO348" si="61">IFERROR(1/J342*(X342/H342),"0")</f>
        <v>0</v>
      </c>
      <c r="BP342" s="78">
        <f t="shared" ref="BP342:BP348" si="62">IFERROR(1/J342*(Y342/H342),"0")</f>
        <v>0</v>
      </c>
    </row>
    <row r="343" spans="1:68" ht="27" customHeight="1" x14ac:dyDescent="0.25">
      <c r="A343" s="63" t="s">
        <v>561</v>
      </c>
      <c r="B343" s="63" t="s">
        <v>562</v>
      </c>
      <c r="C343" s="36">
        <v>4301011870</v>
      </c>
      <c r="D343" s="648">
        <v>4680115884854</v>
      </c>
      <c r="E343" s="648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123</v>
      </c>
      <c r="M343" s="38" t="s">
        <v>83</v>
      </c>
      <c r="N343" s="38"/>
      <c r="O343" s="37">
        <v>60</v>
      </c>
      <c r="P343" s="8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50"/>
      <c r="R343" s="650"/>
      <c r="S343" s="650"/>
      <c r="T343" s="651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563</v>
      </c>
      <c r="AG343" s="78"/>
      <c r="AJ343" s="84" t="s">
        <v>124</v>
      </c>
      <c r="AK343" s="84">
        <v>720</v>
      </c>
      <c r="BB343" s="413" t="s">
        <v>66</v>
      </c>
      <c r="BM343" s="78">
        <f t="shared" si="59"/>
        <v>0</v>
      </c>
      <c r="BN343" s="78">
        <f t="shared" si="60"/>
        <v>0</v>
      </c>
      <c r="BO343" s="78">
        <f t="shared" si="61"/>
        <v>0</v>
      </c>
      <c r="BP343" s="78">
        <f t="shared" si="62"/>
        <v>0</v>
      </c>
    </row>
    <row r="344" spans="1:68" ht="27" customHeight="1" x14ac:dyDescent="0.25">
      <c r="A344" s="63" t="s">
        <v>564</v>
      </c>
      <c r="B344" s="63" t="s">
        <v>565</v>
      </c>
      <c r="C344" s="36">
        <v>4301011832</v>
      </c>
      <c r="D344" s="648">
        <v>4607091383997</v>
      </c>
      <c r="E344" s="648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50"/>
      <c r="R344" s="650"/>
      <c r="S344" s="650"/>
      <c r="T344" s="651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566</v>
      </c>
      <c r="AG344" s="78"/>
      <c r="AJ344" s="84" t="s">
        <v>45</v>
      </c>
      <c r="AK344" s="84">
        <v>0</v>
      </c>
      <c r="BB344" s="415" t="s">
        <v>66</v>
      </c>
      <c r="BM344" s="78">
        <f t="shared" si="59"/>
        <v>0</v>
      </c>
      <c r="BN344" s="78">
        <f t="shared" si="60"/>
        <v>0</v>
      </c>
      <c r="BO344" s="78">
        <f t="shared" si="61"/>
        <v>0</v>
      </c>
      <c r="BP344" s="78">
        <f t="shared" si="62"/>
        <v>0</v>
      </c>
    </row>
    <row r="345" spans="1:68" ht="37.5" customHeight="1" x14ac:dyDescent="0.25">
      <c r="A345" s="63" t="s">
        <v>567</v>
      </c>
      <c r="B345" s="63" t="s">
        <v>568</v>
      </c>
      <c r="C345" s="36">
        <v>4301011867</v>
      </c>
      <c r="D345" s="648">
        <v>4680115884830</v>
      </c>
      <c r="E345" s="648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83</v>
      </c>
      <c r="N345" s="38"/>
      <c r="O345" s="37">
        <v>60</v>
      </c>
      <c r="P345" s="8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50"/>
      <c r="R345" s="650"/>
      <c r="S345" s="650"/>
      <c r="T345" s="65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6" t="s">
        <v>569</v>
      </c>
      <c r="AG345" s="78"/>
      <c r="AJ345" s="84" t="s">
        <v>45</v>
      </c>
      <c r="AK345" s="84">
        <v>0</v>
      </c>
      <c r="BB345" s="417" t="s">
        <v>66</v>
      </c>
      <c r="BM345" s="78">
        <f t="shared" si="59"/>
        <v>0</v>
      </c>
      <c r="BN345" s="78">
        <f t="shared" si="60"/>
        <v>0</v>
      </c>
      <c r="BO345" s="78">
        <f t="shared" si="61"/>
        <v>0</v>
      </c>
      <c r="BP345" s="78">
        <f t="shared" si="62"/>
        <v>0</v>
      </c>
    </row>
    <row r="346" spans="1:68" ht="27" customHeight="1" x14ac:dyDescent="0.25">
      <c r="A346" s="63" t="s">
        <v>570</v>
      </c>
      <c r="B346" s="63" t="s">
        <v>571</v>
      </c>
      <c r="C346" s="36">
        <v>4301011433</v>
      </c>
      <c r="D346" s="648">
        <v>4680115882638</v>
      </c>
      <c r="E346" s="648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50"/>
      <c r="R346" s="650"/>
      <c r="S346" s="650"/>
      <c r="T346" s="65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572</v>
      </c>
      <c r="AG346" s="78"/>
      <c r="AJ346" s="84" t="s">
        <v>45</v>
      </c>
      <c r="AK346" s="84">
        <v>0</v>
      </c>
      <c r="BB346" s="419" t="s">
        <v>66</v>
      </c>
      <c r="BM346" s="78">
        <f t="shared" si="59"/>
        <v>0</v>
      </c>
      <c r="BN346" s="78">
        <f t="shared" si="60"/>
        <v>0</v>
      </c>
      <c r="BO346" s="78">
        <f t="shared" si="61"/>
        <v>0</v>
      </c>
      <c r="BP346" s="78">
        <f t="shared" si="62"/>
        <v>0</v>
      </c>
    </row>
    <row r="347" spans="1:68" ht="27" customHeight="1" x14ac:dyDescent="0.25">
      <c r="A347" s="63" t="s">
        <v>573</v>
      </c>
      <c r="B347" s="63" t="s">
        <v>574</v>
      </c>
      <c r="C347" s="36">
        <v>4301011952</v>
      </c>
      <c r="D347" s="648">
        <v>4680115884922</v>
      </c>
      <c r="E347" s="648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50"/>
      <c r="R347" s="650"/>
      <c r="S347" s="650"/>
      <c r="T347" s="65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563</v>
      </c>
      <c r="AG347" s="78"/>
      <c r="AJ347" s="84" t="s">
        <v>45</v>
      </c>
      <c r="AK347" s="84">
        <v>0</v>
      </c>
      <c r="BB347" s="421" t="s">
        <v>66</v>
      </c>
      <c r="BM347" s="78">
        <f t="shared" si="59"/>
        <v>0</v>
      </c>
      <c r="BN347" s="78">
        <f t="shared" si="60"/>
        <v>0</v>
      </c>
      <c r="BO347" s="78">
        <f t="shared" si="61"/>
        <v>0</v>
      </c>
      <c r="BP347" s="78">
        <f t="shared" si="62"/>
        <v>0</v>
      </c>
    </row>
    <row r="348" spans="1:68" ht="37.5" customHeight="1" x14ac:dyDescent="0.25">
      <c r="A348" s="63" t="s">
        <v>575</v>
      </c>
      <c r="B348" s="63" t="s">
        <v>576</v>
      </c>
      <c r="C348" s="36">
        <v>4301011868</v>
      </c>
      <c r="D348" s="648">
        <v>4680115884861</v>
      </c>
      <c r="E348" s="648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83</v>
      </c>
      <c r="N348" s="38"/>
      <c r="O348" s="37">
        <v>60</v>
      </c>
      <c r="P348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50"/>
      <c r="R348" s="650"/>
      <c r="S348" s="650"/>
      <c r="T348" s="65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2" t="s">
        <v>569</v>
      </c>
      <c r="AG348" s="78"/>
      <c r="AJ348" s="84" t="s">
        <v>45</v>
      </c>
      <c r="AK348" s="84">
        <v>0</v>
      </c>
      <c r="BB348" s="423" t="s">
        <v>66</v>
      </c>
      <c r="BM348" s="78">
        <f t="shared" si="59"/>
        <v>0</v>
      </c>
      <c r="BN348" s="78">
        <f t="shared" si="60"/>
        <v>0</v>
      </c>
      <c r="BO348" s="78">
        <f t="shared" si="61"/>
        <v>0</v>
      </c>
      <c r="BP348" s="78">
        <f t="shared" si="62"/>
        <v>0</v>
      </c>
    </row>
    <row r="349" spans="1:68" x14ac:dyDescent="0.2">
      <c r="A349" s="655"/>
      <c r="B349" s="655"/>
      <c r="C349" s="655"/>
      <c r="D349" s="655"/>
      <c r="E349" s="655"/>
      <c r="F349" s="655"/>
      <c r="G349" s="655"/>
      <c r="H349" s="655"/>
      <c r="I349" s="655"/>
      <c r="J349" s="655"/>
      <c r="K349" s="655"/>
      <c r="L349" s="655"/>
      <c r="M349" s="655"/>
      <c r="N349" s="655"/>
      <c r="O349" s="656"/>
      <c r="P349" s="652" t="s">
        <v>40</v>
      </c>
      <c r="Q349" s="653"/>
      <c r="R349" s="653"/>
      <c r="S349" s="653"/>
      <c r="T349" s="653"/>
      <c r="U349" s="653"/>
      <c r="V349" s="654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55"/>
      <c r="B350" s="655"/>
      <c r="C350" s="655"/>
      <c r="D350" s="655"/>
      <c r="E350" s="655"/>
      <c r="F350" s="655"/>
      <c r="G350" s="655"/>
      <c r="H350" s="655"/>
      <c r="I350" s="655"/>
      <c r="J350" s="655"/>
      <c r="K350" s="655"/>
      <c r="L350" s="655"/>
      <c r="M350" s="655"/>
      <c r="N350" s="655"/>
      <c r="O350" s="656"/>
      <c r="P350" s="652" t="s">
        <v>40</v>
      </c>
      <c r="Q350" s="653"/>
      <c r="R350" s="653"/>
      <c r="S350" s="653"/>
      <c r="T350" s="653"/>
      <c r="U350" s="653"/>
      <c r="V350" s="654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47" t="s">
        <v>148</v>
      </c>
      <c r="B351" s="647"/>
      <c r="C351" s="647"/>
      <c r="D351" s="647"/>
      <c r="E351" s="647"/>
      <c r="F351" s="647"/>
      <c r="G351" s="647"/>
      <c r="H351" s="647"/>
      <c r="I351" s="647"/>
      <c r="J351" s="647"/>
      <c r="K351" s="647"/>
      <c r="L351" s="647"/>
      <c r="M351" s="647"/>
      <c r="N351" s="647"/>
      <c r="O351" s="647"/>
      <c r="P351" s="647"/>
      <c r="Q351" s="647"/>
      <c r="R351" s="647"/>
      <c r="S351" s="647"/>
      <c r="T351" s="647"/>
      <c r="U351" s="647"/>
      <c r="V351" s="647"/>
      <c r="W351" s="647"/>
      <c r="X351" s="647"/>
      <c r="Y351" s="647"/>
      <c r="Z351" s="647"/>
      <c r="AA351" s="66"/>
      <c r="AB351" s="66"/>
      <c r="AC351" s="80"/>
    </row>
    <row r="352" spans="1:68" ht="27" customHeight="1" x14ac:dyDescent="0.25">
      <c r="A352" s="63" t="s">
        <v>577</v>
      </c>
      <c r="B352" s="63" t="s">
        <v>578</v>
      </c>
      <c r="C352" s="36">
        <v>4301020178</v>
      </c>
      <c r="D352" s="648">
        <v>4607091383980</v>
      </c>
      <c r="E352" s="648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123</v>
      </c>
      <c r="M352" s="38" t="s">
        <v>118</v>
      </c>
      <c r="N352" s="38"/>
      <c r="O352" s="37">
        <v>50</v>
      </c>
      <c r="P352" s="8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50"/>
      <c r="R352" s="650"/>
      <c r="S352" s="650"/>
      <c r="T352" s="651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579</v>
      </c>
      <c r="AG352" s="78"/>
      <c r="AJ352" s="84" t="s">
        <v>124</v>
      </c>
      <c r="AK352" s="84">
        <v>720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580</v>
      </c>
      <c r="B353" s="63" t="s">
        <v>581</v>
      </c>
      <c r="C353" s="36">
        <v>4301020179</v>
      </c>
      <c r="D353" s="648">
        <v>4607091384178</v>
      </c>
      <c r="E353" s="648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8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50"/>
      <c r="R353" s="650"/>
      <c r="S353" s="650"/>
      <c r="T353" s="651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55"/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6"/>
      <c r="P354" s="652" t="s">
        <v>40</v>
      </c>
      <c r="Q354" s="653"/>
      <c r="R354" s="653"/>
      <c r="S354" s="653"/>
      <c r="T354" s="653"/>
      <c r="U354" s="653"/>
      <c r="V354" s="654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55"/>
      <c r="B355" s="655"/>
      <c r="C355" s="655"/>
      <c r="D355" s="655"/>
      <c r="E355" s="655"/>
      <c r="F355" s="655"/>
      <c r="G355" s="655"/>
      <c r="H355" s="655"/>
      <c r="I355" s="655"/>
      <c r="J355" s="655"/>
      <c r="K355" s="655"/>
      <c r="L355" s="655"/>
      <c r="M355" s="655"/>
      <c r="N355" s="655"/>
      <c r="O355" s="656"/>
      <c r="P355" s="652" t="s">
        <v>40</v>
      </c>
      <c r="Q355" s="653"/>
      <c r="R355" s="653"/>
      <c r="S355" s="653"/>
      <c r="T355" s="653"/>
      <c r="U355" s="653"/>
      <c r="V355" s="654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47" t="s">
        <v>85</v>
      </c>
      <c r="B356" s="647"/>
      <c r="C356" s="647"/>
      <c r="D356" s="647"/>
      <c r="E356" s="647"/>
      <c r="F356" s="647"/>
      <c r="G356" s="647"/>
      <c r="H356" s="647"/>
      <c r="I356" s="647"/>
      <c r="J356" s="647"/>
      <c r="K356" s="647"/>
      <c r="L356" s="647"/>
      <c r="M356" s="647"/>
      <c r="N356" s="647"/>
      <c r="O356" s="647"/>
      <c r="P356" s="647"/>
      <c r="Q356" s="647"/>
      <c r="R356" s="647"/>
      <c r="S356" s="647"/>
      <c r="T356" s="647"/>
      <c r="U356" s="647"/>
      <c r="V356" s="647"/>
      <c r="W356" s="647"/>
      <c r="X356" s="647"/>
      <c r="Y356" s="647"/>
      <c r="Z356" s="647"/>
      <c r="AA356" s="66"/>
      <c r="AB356" s="66"/>
      <c r="AC356" s="80"/>
    </row>
    <row r="357" spans="1:68" ht="27" customHeight="1" x14ac:dyDescent="0.25">
      <c r="A357" s="63" t="s">
        <v>582</v>
      </c>
      <c r="B357" s="63" t="s">
        <v>583</v>
      </c>
      <c r="C357" s="36">
        <v>4301051903</v>
      </c>
      <c r="D357" s="648">
        <v>4607091383928</v>
      </c>
      <c r="E357" s="648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50"/>
      <c r="R357" s="650"/>
      <c r="S357" s="650"/>
      <c r="T357" s="651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584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585</v>
      </c>
      <c r="B358" s="63" t="s">
        <v>586</v>
      </c>
      <c r="C358" s="36">
        <v>4301051897</v>
      </c>
      <c r="D358" s="648">
        <v>4607091384260</v>
      </c>
      <c r="E358" s="648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89</v>
      </c>
      <c r="N358" s="38"/>
      <c r="O358" s="37">
        <v>40</v>
      </c>
      <c r="P358" s="82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50"/>
      <c r="R358" s="650"/>
      <c r="S358" s="650"/>
      <c r="T358" s="651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55"/>
      <c r="B359" s="655"/>
      <c r="C359" s="655"/>
      <c r="D359" s="655"/>
      <c r="E359" s="655"/>
      <c r="F359" s="655"/>
      <c r="G359" s="655"/>
      <c r="H359" s="655"/>
      <c r="I359" s="655"/>
      <c r="J359" s="655"/>
      <c r="K359" s="655"/>
      <c r="L359" s="655"/>
      <c r="M359" s="655"/>
      <c r="N359" s="655"/>
      <c r="O359" s="656"/>
      <c r="P359" s="652" t="s">
        <v>40</v>
      </c>
      <c r="Q359" s="653"/>
      <c r="R359" s="653"/>
      <c r="S359" s="653"/>
      <c r="T359" s="653"/>
      <c r="U359" s="653"/>
      <c r="V359" s="654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55"/>
      <c r="B360" s="655"/>
      <c r="C360" s="655"/>
      <c r="D360" s="655"/>
      <c r="E360" s="655"/>
      <c r="F360" s="655"/>
      <c r="G360" s="655"/>
      <c r="H360" s="655"/>
      <c r="I360" s="655"/>
      <c r="J360" s="655"/>
      <c r="K360" s="655"/>
      <c r="L360" s="655"/>
      <c r="M360" s="655"/>
      <c r="N360" s="655"/>
      <c r="O360" s="656"/>
      <c r="P360" s="652" t="s">
        <v>40</v>
      </c>
      <c r="Q360" s="653"/>
      <c r="R360" s="653"/>
      <c r="S360" s="653"/>
      <c r="T360" s="653"/>
      <c r="U360" s="653"/>
      <c r="V360" s="654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47" t="s">
        <v>185</v>
      </c>
      <c r="B361" s="647"/>
      <c r="C361" s="647"/>
      <c r="D361" s="647"/>
      <c r="E361" s="647"/>
      <c r="F361" s="647"/>
      <c r="G361" s="647"/>
      <c r="H361" s="647"/>
      <c r="I361" s="647"/>
      <c r="J361" s="647"/>
      <c r="K361" s="647"/>
      <c r="L361" s="647"/>
      <c r="M361" s="647"/>
      <c r="N361" s="647"/>
      <c r="O361" s="647"/>
      <c r="P361" s="647"/>
      <c r="Q361" s="647"/>
      <c r="R361" s="647"/>
      <c r="S361" s="647"/>
      <c r="T361" s="647"/>
      <c r="U361" s="647"/>
      <c r="V361" s="647"/>
      <c r="W361" s="647"/>
      <c r="X361" s="647"/>
      <c r="Y361" s="647"/>
      <c r="Z361" s="647"/>
      <c r="AA361" s="66"/>
      <c r="AB361" s="66"/>
      <c r="AC361" s="80"/>
    </row>
    <row r="362" spans="1:68" ht="27" customHeight="1" x14ac:dyDescent="0.25">
      <c r="A362" s="63" t="s">
        <v>588</v>
      </c>
      <c r="B362" s="63" t="s">
        <v>589</v>
      </c>
      <c r="C362" s="36">
        <v>4301060439</v>
      </c>
      <c r="D362" s="648">
        <v>4607091384673</v>
      </c>
      <c r="E362" s="648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30</v>
      </c>
      <c r="P362" s="82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650"/>
      <c r="R362" s="650"/>
      <c r="S362" s="650"/>
      <c r="T362" s="651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590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2" t="s">
        <v>40</v>
      </c>
      <c r="Q363" s="653"/>
      <c r="R363" s="653"/>
      <c r="S363" s="653"/>
      <c r="T363" s="653"/>
      <c r="U363" s="653"/>
      <c r="V363" s="654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55"/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6"/>
      <c r="P364" s="652" t="s">
        <v>40</v>
      </c>
      <c r="Q364" s="653"/>
      <c r="R364" s="653"/>
      <c r="S364" s="653"/>
      <c r="T364" s="653"/>
      <c r="U364" s="653"/>
      <c r="V364" s="654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46" t="s">
        <v>591</v>
      </c>
      <c r="B365" s="646"/>
      <c r="C365" s="646"/>
      <c r="D365" s="646"/>
      <c r="E365" s="646"/>
      <c r="F365" s="646"/>
      <c r="G365" s="646"/>
      <c r="H365" s="646"/>
      <c r="I365" s="646"/>
      <c r="J365" s="646"/>
      <c r="K365" s="646"/>
      <c r="L365" s="646"/>
      <c r="M365" s="646"/>
      <c r="N365" s="646"/>
      <c r="O365" s="646"/>
      <c r="P365" s="646"/>
      <c r="Q365" s="646"/>
      <c r="R365" s="646"/>
      <c r="S365" s="646"/>
      <c r="T365" s="646"/>
      <c r="U365" s="646"/>
      <c r="V365" s="646"/>
      <c r="W365" s="646"/>
      <c r="X365" s="646"/>
      <c r="Y365" s="646"/>
      <c r="Z365" s="646"/>
      <c r="AA365" s="65"/>
      <c r="AB365" s="65"/>
      <c r="AC365" s="79"/>
    </row>
    <row r="366" spans="1:68" ht="14.25" customHeight="1" x14ac:dyDescent="0.25">
      <c r="A366" s="647" t="s">
        <v>114</v>
      </c>
      <c r="B366" s="647"/>
      <c r="C366" s="647"/>
      <c r="D366" s="647"/>
      <c r="E366" s="647"/>
      <c r="F366" s="647"/>
      <c r="G366" s="647"/>
      <c r="H366" s="647"/>
      <c r="I366" s="647"/>
      <c r="J366" s="647"/>
      <c r="K366" s="647"/>
      <c r="L366" s="647"/>
      <c r="M366" s="647"/>
      <c r="N366" s="647"/>
      <c r="O366" s="647"/>
      <c r="P366" s="647"/>
      <c r="Q366" s="647"/>
      <c r="R366" s="647"/>
      <c r="S366" s="647"/>
      <c r="T366" s="647"/>
      <c r="U366" s="647"/>
      <c r="V366" s="647"/>
      <c r="W366" s="647"/>
      <c r="X366" s="647"/>
      <c r="Y366" s="647"/>
      <c r="Z366" s="647"/>
      <c r="AA366" s="66"/>
      <c r="AB366" s="66"/>
      <c r="AC366" s="80"/>
    </row>
    <row r="367" spans="1:68" ht="37.5" customHeight="1" x14ac:dyDescent="0.25">
      <c r="A367" s="63" t="s">
        <v>592</v>
      </c>
      <c r="B367" s="63" t="s">
        <v>593</v>
      </c>
      <c r="C367" s="36">
        <v>4301011873</v>
      </c>
      <c r="D367" s="648">
        <v>4680115881907</v>
      </c>
      <c r="E367" s="648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50"/>
      <c r="R367" s="650"/>
      <c r="S367" s="650"/>
      <c r="T367" s="651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594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595</v>
      </c>
      <c r="B368" s="63" t="s">
        <v>596</v>
      </c>
      <c r="C368" s="36">
        <v>4301011874</v>
      </c>
      <c r="D368" s="648">
        <v>4680115884892</v>
      </c>
      <c r="E368" s="648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650"/>
      <c r="R368" s="650"/>
      <c r="S368" s="650"/>
      <c r="T368" s="651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597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598</v>
      </c>
      <c r="B369" s="63" t="s">
        <v>599</v>
      </c>
      <c r="C369" s="36">
        <v>4301011875</v>
      </c>
      <c r="D369" s="648">
        <v>4680115884885</v>
      </c>
      <c r="E369" s="648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50"/>
      <c r="R369" s="650"/>
      <c r="S369" s="650"/>
      <c r="T369" s="65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597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600</v>
      </c>
      <c r="B370" s="63" t="s">
        <v>601</v>
      </c>
      <c r="C370" s="36">
        <v>4301011871</v>
      </c>
      <c r="D370" s="648">
        <v>4680115884908</v>
      </c>
      <c r="E370" s="648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83</v>
      </c>
      <c r="N370" s="38"/>
      <c r="O370" s="37">
        <v>60</v>
      </c>
      <c r="P370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50"/>
      <c r="R370" s="650"/>
      <c r="S370" s="650"/>
      <c r="T370" s="65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40" t="s">
        <v>597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55"/>
      <c r="B371" s="655"/>
      <c r="C371" s="655"/>
      <c r="D371" s="655"/>
      <c r="E371" s="655"/>
      <c r="F371" s="655"/>
      <c r="G371" s="655"/>
      <c r="H371" s="655"/>
      <c r="I371" s="655"/>
      <c r="J371" s="655"/>
      <c r="K371" s="655"/>
      <c r="L371" s="655"/>
      <c r="M371" s="655"/>
      <c r="N371" s="655"/>
      <c r="O371" s="656"/>
      <c r="P371" s="652" t="s">
        <v>40</v>
      </c>
      <c r="Q371" s="653"/>
      <c r="R371" s="653"/>
      <c r="S371" s="653"/>
      <c r="T371" s="653"/>
      <c r="U371" s="653"/>
      <c r="V371" s="654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55"/>
      <c r="B372" s="655"/>
      <c r="C372" s="655"/>
      <c r="D372" s="655"/>
      <c r="E372" s="655"/>
      <c r="F372" s="655"/>
      <c r="G372" s="655"/>
      <c r="H372" s="655"/>
      <c r="I372" s="655"/>
      <c r="J372" s="655"/>
      <c r="K372" s="655"/>
      <c r="L372" s="655"/>
      <c r="M372" s="655"/>
      <c r="N372" s="655"/>
      <c r="O372" s="656"/>
      <c r="P372" s="652" t="s">
        <v>40</v>
      </c>
      <c r="Q372" s="653"/>
      <c r="R372" s="653"/>
      <c r="S372" s="653"/>
      <c r="T372" s="653"/>
      <c r="U372" s="653"/>
      <c r="V372" s="654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647" t="s">
        <v>78</v>
      </c>
      <c r="B373" s="647"/>
      <c r="C373" s="647"/>
      <c r="D373" s="647"/>
      <c r="E373" s="647"/>
      <c r="F373" s="647"/>
      <c r="G373" s="647"/>
      <c r="H373" s="647"/>
      <c r="I373" s="647"/>
      <c r="J373" s="647"/>
      <c r="K373" s="647"/>
      <c r="L373" s="647"/>
      <c r="M373" s="647"/>
      <c r="N373" s="647"/>
      <c r="O373" s="647"/>
      <c r="P373" s="647"/>
      <c r="Q373" s="647"/>
      <c r="R373" s="647"/>
      <c r="S373" s="647"/>
      <c r="T373" s="647"/>
      <c r="U373" s="647"/>
      <c r="V373" s="647"/>
      <c r="W373" s="647"/>
      <c r="X373" s="647"/>
      <c r="Y373" s="647"/>
      <c r="Z373" s="647"/>
      <c r="AA373" s="66"/>
      <c r="AB373" s="66"/>
      <c r="AC373" s="80"/>
    </row>
    <row r="374" spans="1:68" ht="27" customHeight="1" x14ac:dyDescent="0.25">
      <c r="A374" s="63" t="s">
        <v>602</v>
      </c>
      <c r="B374" s="63" t="s">
        <v>603</v>
      </c>
      <c r="C374" s="36">
        <v>4301031303</v>
      </c>
      <c r="D374" s="648">
        <v>4607091384802</v>
      </c>
      <c r="E374" s="648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83</v>
      </c>
      <c r="N374" s="38"/>
      <c r="O374" s="37">
        <v>35</v>
      </c>
      <c r="P374" s="8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50"/>
      <c r="R374" s="650"/>
      <c r="S374" s="650"/>
      <c r="T374" s="651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42" t="s">
        <v>604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2" t="s">
        <v>40</v>
      </c>
      <c r="Q375" s="653"/>
      <c r="R375" s="653"/>
      <c r="S375" s="653"/>
      <c r="T375" s="653"/>
      <c r="U375" s="653"/>
      <c r="V375" s="654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55"/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6"/>
      <c r="P376" s="652" t="s">
        <v>40</v>
      </c>
      <c r="Q376" s="653"/>
      <c r="R376" s="653"/>
      <c r="S376" s="653"/>
      <c r="T376" s="653"/>
      <c r="U376" s="653"/>
      <c r="V376" s="654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47" t="s">
        <v>85</v>
      </c>
      <c r="B377" s="647"/>
      <c r="C377" s="647"/>
      <c r="D377" s="647"/>
      <c r="E377" s="647"/>
      <c r="F377" s="647"/>
      <c r="G377" s="647"/>
      <c r="H377" s="647"/>
      <c r="I377" s="647"/>
      <c r="J377" s="647"/>
      <c r="K377" s="647"/>
      <c r="L377" s="647"/>
      <c r="M377" s="647"/>
      <c r="N377" s="647"/>
      <c r="O377" s="647"/>
      <c r="P377" s="647"/>
      <c r="Q377" s="647"/>
      <c r="R377" s="647"/>
      <c r="S377" s="647"/>
      <c r="T377" s="647"/>
      <c r="U377" s="647"/>
      <c r="V377" s="647"/>
      <c r="W377" s="647"/>
      <c r="X377" s="647"/>
      <c r="Y377" s="647"/>
      <c r="Z377" s="647"/>
      <c r="AA377" s="66"/>
      <c r="AB377" s="66"/>
      <c r="AC377" s="80"/>
    </row>
    <row r="378" spans="1:68" ht="27" customHeight="1" x14ac:dyDescent="0.25">
      <c r="A378" s="63" t="s">
        <v>605</v>
      </c>
      <c r="B378" s="63" t="s">
        <v>606</v>
      </c>
      <c r="C378" s="36">
        <v>4301051899</v>
      </c>
      <c r="D378" s="648">
        <v>4607091384246</v>
      </c>
      <c r="E378" s="648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89</v>
      </c>
      <c r="N378" s="38"/>
      <c r="O378" s="37">
        <v>40</v>
      </c>
      <c r="P378" s="83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50"/>
      <c r="R378" s="650"/>
      <c r="S378" s="650"/>
      <c r="T378" s="651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4" t="s">
        <v>607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608</v>
      </c>
      <c r="B379" s="63" t="s">
        <v>609</v>
      </c>
      <c r="C379" s="36">
        <v>4301051660</v>
      </c>
      <c r="D379" s="648">
        <v>4607091384253</v>
      </c>
      <c r="E379" s="648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90</v>
      </c>
      <c r="L379" s="37" t="s">
        <v>45</v>
      </c>
      <c r="M379" s="38" t="s">
        <v>89</v>
      </c>
      <c r="N379" s="38"/>
      <c r="O379" s="37">
        <v>40</v>
      </c>
      <c r="P379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50"/>
      <c r="R379" s="650"/>
      <c r="S379" s="650"/>
      <c r="T379" s="651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6" t="s">
        <v>607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2" t="s">
        <v>40</v>
      </c>
      <c r="Q380" s="653"/>
      <c r="R380" s="653"/>
      <c r="S380" s="653"/>
      <c r="T380" s="653"/>
      <c r="U380" s="653"/>
      <c r="V380" s="654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55"/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6"/>
      <c r="P381" s="652" t="s">
        <v>40</v>
      </c>
      <c r="Q381" s="653"/>
      <c r="R381" s="653"/>
      <c r="S381" s="653"/>
      <c r="T381" s="653"/>
      <c r="U381" s="653"/>
      <c r="V381" s="654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47" t="s">
        <v>185</v>
      </c>
      <c r="B382" s="647"/>
      <c r="C382" s="647"/>
      <c r="D382" s="647"/>
      <c r="E382" s="647"/>
      <c r="F382" s="647"/>
      <c r="G382" s="647"/>
      <c r="H382" s="647"/>
      <c r="I382" s="647"/>
      <c r="J382" s="647"/>
      <c r="K382" s="647"/>
      <c r="L382" s="647"/>
      <c r="M382" s="647"/>
      <c r="N382" s="647"/>
      <c r="O382" s="647"/>
      <c r="P382" s="647"/>
      <c r="Q382" s="647"/>
      <c r="R382" s="647"/>
      <c r="S382" s="647"/>
      <c r="T382" s="647"/>
      <c r="U382" s="647"/>
      <c r="V382" s="647"/>
      <c r="W382" s="647"/>
      <c r="X382" s="647"/>
      <c r="Y382" s="647"/>
      <c r="Z382" s="647"/>
      <c r="AA382" s="66"/>
      <c r="AB382" s="66"/>
      <c r="AC382" s="80"/>
    </row>
    <row r="383" spans="1:68" ht="27" customHeight="1" x14ac:dyDescent="0.25">
      <c r="A383" s="63" t="s">
        <v>610</v>
      </c>
      <c r="B383" s="63" t="s">
        <v>611</v>
      </c>
      <c r="C383" s="36">
        <v>4301060441</v>
      </c>
      <c r="D383" s="648">
        <v>4607091389357</v>
      </c>
      <c r="E383" s="648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8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50"/>
      <c r="R383" s="650"/>
      <c r="S383" s="650"/>
      <c r="T383" s="651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55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2" t="s">
        <v>40</v>
      </c>
      <c r="Q384" s="653"/>
      <c r="R384" s="653"/>
      <c r="S384" s="653"/>
      <c r="T384" s="653"/>
      <c r="U384" s="653"/>
      <c r="V384" s="654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2" t="s">
        <v>40</v>
      </c>
      <c r="Q385" s="653"/>
      <c r="R385" s="653"/>
      <c r="S385" s="653"/>
      <c r="T385" s="653"/>
      <c r="U385" s="653"/>
      <c r="V385" s="654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45" t="s">
        <v>613</v>
      </c>
      <c r="B386" s="645"/>
      <c r="C386" s="645"/>
      <c r="D386" s="645"/>
      <c r="E386" s="645"/>
      <c r="F386" s="645"/>
      <c r="G386" s="645"/>
      <c r="H386" s="645"/>
      <c r="I386" s="645"/>
      <c r="J386" s="645"/>
      <c r="K386" s="645"/>
      <c r="L386" s="645"/>
      <c r="M386" s="645"/>
      <c r="N386" s="645"/>
      <c r="O386" s="645"/>
      <c r="P386" s="645"/>
      <c r="Q386" s="645"/>
      <c r="R386" s="645"/>
      <c r="S386" s="645"/>
      <c r="T386" s="645"/>
      <c r="U386" s="645"/>
      <c r="V386" s="645"/>
      <c r="W386" s="645"/>
      <c r="X386" s="645"/>
      <c r="Y386" s="645"/>
      <c r="Z386" s="645"/>
      <c r="AA386" s="54"/>
      <c r="AB386" s="54"/>
      <c r="AC386" s="54"/>
    </row>
    <row r="387" spans="1:68" ht="16.5" customHeight="1" x14ac:dyDescent="0.25">
      <c r="A387" s="646" t="s">
        <v>614</v>
      </c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6"/>
      <c r="P387" s="646"/>
      <c r="Q387" s="646"/>
      <c r="R387" s="646"/>
      <c r="S387" s="646"/>
      <c r="T387" s="646"/>
      <c r="U387" s="646"/>
      <c r="V387" s="646"/>
      <c r="W387" s="646"/>
      <c r="X387" s="646"/>
      <c r="Y387" s="646"/>
      <c r="Z387" s="646"/>
      <c r="AA387" s="65"/>
      <c r="AB387" s="65"/>
      <c r="AC387" s="79"/>
    </row>
    <row r="388" spans="1:68" ht="14.25" customHeight="1" x14ac:dyDescent="0.25">
      <c r="A388" s="647" t="s">
        <v>78</v>
      </c>
      <c r="B388" s="647"/>
      <c r="C388" s="647"/>
      <c r="D388" s="647"/>
      <c r="E388" s="647"/>
      <c r="F388" s="647"/>
      <c r="G388" s="647"/>
      <c r="H388" s="647"/>
      <c r="I388" s="647"/>
      <c r="J388" s="647"/>
      <c r="K388" s="647"/>
      <c r="L388" s="647"/>
      <c r="M388" s="647"/>
      <c r="N388" s="647"/>
      <c r="O388" s="647"/>
      <c r="P388" s="647"/>
      <c r="Q388" s="647"/>
      <c r="R388" s="647"/>
      <c r="S388" s="647"/>
      <c r="T388" s="647"/>
      <c r="U388" s="647"/>
      <c r="V388" s="647"/>
      <c r="W388" s="647"/>
      <c r="X388" s="647"/>
      <c r="Y388" s="647"/>
      <c r="Z388" s="647"/>
      <c r="AA388" s="66"/>
      <c r="AB388" s="66"/>
      <c r="AC388" s="80"/>
    </row>
    <row r="389" spans="1:68" ht="27" customHeight="1" x14ac:dyDescent="0.25">
      <c r="A389" s="63" t="s">
        <v>615</v>
      </c>
      <c r="B389" s="63" t="s">
        <v>616</v>
      </c>
      <c r="C389" s="36">
        <v>4301031405</v>
      </c>
      <c r="D389" s="648">
        <v>4680115886100</v>
      </c>
      <c r="E389" s="648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50"/>
      <c r="R389" s="650"/>
      <c r="S389" s="650"/>
      <c r="T389" s="651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6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617</v>
      </c>
      <c r="AG389" s="78"/>
      <c r="AJ389" s="84" t="s">
        <v>45</v>
      </c>
      <c r="AK389" s="84">
        <v>0</v>
      </c>
      <c r="BB389" s="451" t="s">
        <v>66</v>
      </c>
      <c r="BM389" s="78">
        <f t="shared" ref="BM389:BM398" si="64">IFERROR(X389*I389/H389,"0")</f>
        <v>0</v>
      </c>
      <c r="BN389" s="78">
        <f t="shared" ref="BN389:BN398" si="65">IFERROR(Y389*I389/H389,"0")</f>
        <v>0</v>
      </c>
      <c r="BO389" s="78">
        <f t="shared" ref="BO389:BO398" si="66">IFERROR(1/J389*(X389/H389),"0")</f>
        <v>0</v>
      </c>
      <c r="BP389" s="78">
        <f t="shared" ref="BP389:BP398" si="67">IFERROR(1/J389*(Y389/H389),"0")</f>
        <v>0</v>
      </c>
    </row>
    <row r="390" spans="1:68" ht="27" customHeight="1" x14ac:dyDescent="0.25">
      <c r="A390" s="63" t="s">
        <v>618</v>
      </c>
      <c r="B390" s="63" t="s">
        <v>619</v>
      </c>
      <c r="C390" s="36">
        <v>4301031382</v>
      </c>
      <c r="D390" s="648">
        <v>4680115886117</v>
      </c>
      <c r="E390" s="648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50"/>
      <c r="R390" s="650"/>
      <c r="S390" s="650"/>
      <c r="T390" s="651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620</v>
      </c>
      <c r="AG390" s="78"/>
      <c r="AJ390" s="84" t="s">
        <v>45</v>
      </c>
      <c r="AK390" s="84">
        <v>0</v>
      </c>
      <c r="BB390" s="453" t="s">
        <v>66</v>
      </c>
      <c r="BM390" s="78">
        <f t="shared" si="64"/>
        <v>0</v>
      </c>
      <c r="BN390" s="78">
        <f t="shared" si="65"/>
        <v>0</v>
      </c>
      <c r="BO390" s="78">
        <f t="shared" si="66"/>
        <v>0</v>
      </c>
      <c r="BP390" s="78">
        <f t="shared" si="67"/>
        <v>0</v>
      </c>
    </row>
    <row r="391" spans="1:68" ht="27" customHeight="1" x14ac:dyDescent="0.25">
      <c r="A391" s="63" t="s">
        <v>618</v>
      </c>
      <c r="B391" s="63" t="s">
        <v>621</v>
      </c>
      <c r="C391" s="36">
        <v>4301031406</v>
      </c>
      <c r="D391" s="648">
        <v>4680115886117</v>
      </c>
      <c r="E391" s="648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50"/>
      <c r="R391" s="650"/>
      <c r="S391" s="650"/>
      <c r="T391" s="651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6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620</v>
      </c>
      <c r="AG391" s="78"/>
      <c r="AJ391" s="84" t="s">
        <v>45</v>
      </c>
      <c r="AK391" s="84">
        <v>0</v>
      </c>
      <c r="BB391" s="455" t="s">
        <v>66</v>
      </c>
      <c r="BM391" s="78">
        <f t="shared" si="64"/>
        <v>0</v>
      </c>
      <c r="BN391" s="78">
        <f t="shared" si="65"/>
        <v>0</v>
      </c>
      <c r="BO391" s="78">
        <f t="shared" si="66"/>
        <v>0</v>
      </c>
      <c r="BP391" s="78">
        <f t="shared" si="67"/>
        <v>0</v>
      </c>
    </row>
    <row r="392" spans="1:68" ht="27" customHeight="1" x14ac:dyDescent="0.25">
      <c r="A392" s="63" t="s">
        <v>622</v>
      </c>
      <c r="B392" s="63" t="s">
        <v>623</v>
      </c>
      <c r="C392" s="36">
        <v>4301031402</v>
      </c>
      <c r="D392" s="648">
        <v>4680115886124</v>
      </c>
      <c r="E392" s="648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4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50"/>
      <c r="R392" s="650"/>
      <c r="S392" s="650"/>
      <c r="T392" s="651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63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6" t="s">
        <v>624</v>
      </c>
      <c r="AG392" s="78"/>
      <c r="AJ392" s="84" t="s">
        <v>45</v>
      </c>
      <c r="AK392" s="84">
        <v>0</v>
      </c>
      <c r="BB392" s="457" t="s">
        <v>66</v>
      </c>
      <c r="BM392" s="78">
        <f t="shared" si="64"/>
        <v>0</v>
      </c>
      <c r="BN392" s="78">
        <f t="shared" si="65"/>
        <v>0</v>
      </c>
      <c r="BO392" s="78">
        <f t="shared" si="66"/>
        <v>0</v>
      </c>
      <c r="BP392" s="78">
        <f t="shared" si="67"/>
        <v>0</v>
      </c>
    </row>
    <row r="393" spans="1:68" ht="27" customHeight="1" x14ac:dyDescent="0.25">
      <c r="A393" s="63" t="s">
        <v>625</v>
      </c>
      <c r="B393" s="63" t="s">
        <v>626</v>
      </c>
      <c r="C393" s="36">
        <v>4301031366</v>
      </c>
      <c r="D393" s="648">
        <v>4680115883147</v>
      </c>
      <c r="E393" s="648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50"/>
      <c r="R393" s="650"/>
      <c r="S393" s="650"/>
      <c r="T393" s="651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63"/>
        <v>0</v>
      </c>
      <c r="Z393" s="41" t="str">
        <f t="shared" ref="Z393:Z398" si="68">IFERROR(IF(Y393=0,"",ROUNDUP(Y393/H393,0)*0.00502),"")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 t="shared" si="64"/>
        <v>0</v>
      </c>
      <c r="BN393" s="78">
        <f t="shared" si="65"/>
        <v>0</v>
      </c>
      <c r="BO393" s="78">
        <f t="shared" si="66"/>
        <v>0</v>
      </c>
      <c r="BP393" s="78">
        <f t="shared" si="67"/>
        <v>0</v>
      </c>
    </row>
    <row r="394" spans="1:68" ht="27" customHeight="1" x14ac:dyDescent="0.25">
      <c r="A394" s="63" t="s">
        <v>627</v>
      </c>
      <c r="B394" s="63" t="s">
        <v>628</v>
      </c>
      <c r="C394" s="36">
        <v>4301031362</v>
      </c>
      <c r="D394" s="648">
        <v>4607091384338</v>
      </c>
      <c r="E394" s="648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50"/>
      <c r="R394" s="650"/>
      <c r="S394" s="650"/>
      <c r="T394" s="651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63"/>
        <v>0</v>
      </c>
      <c r="Z394" s="41" t="str">
        <f t="shared" si="68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64"/>
        <v>0</v>
      </c>
      <c r="BN394" s="78">
        <f t="shared" si="65"/>
        <v>0</v>
      </c>
      <c r="BO394" s="78">
        <f t="shared" si="66"/>
        <v>0</v>
      </c>
      <c r="BP394" s="78">
        <f t="shared" si="67"/>
        <v>0</v>
      </c>
    </row>
    <row r="395" spans="1:68" ht="37.5" customHeight="1" x14ac:dyDescent="0.25">
      <c r="A395" s="63" t="s">
        <v>629</v>
      </c>
      <c r="B395" s="63" t="s">
        <v>630</v>
      </c>
      <c r="C395" s="36">
        <v>4301031361</v>
      </c>
      <c r="D395" s="648">
        <v>4607091389524</v>
      </c>
      <c r="E395" s="648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50"/>
      <c r="R395" s="650"/>
      <c r="S395" s="650"/>
      <c r="T395" s="651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63"/>
        <v>0</v>
      </c>
      <c r="Z395" s="41" t="str">
        <f t="shared" si="68"/>
        <v/>
      </c>
      <c r="AA395" s="68" t="s">
        <v>45</v>
      </c>
      <c r="AB395" s="69" t="s">
        <v>45</v>
      </c>
      <c r="AC395" s="462" t="s">
        <v>631</v>
      </c>
      <c r="AG395" s="78"/>
      <c r="AJ395" s="84" t="s">
        <v>45</v>
      </c>
      <c r="AK395" s="84">
        <v>0</v>
      </c>
      <c r="BB395" s="463" t="s">
        <v>66</v>
      </c>
      <c r="BM395" s="78">
        <f t="shared" si="64"/>
        <v>0</v>
      </c>
      <c r="BN395" s="78">
        <f t="shared" si="65"/>
        <v>0</v>
      </c>
      <c r="BO395" s="78">
        <f t="shared" si="66"/>
        <v>0</v>
      </c>
      <c r="BP395" s="78">
        <f t="shared" si="67"/>
        <v>0</v>
      </c>
    </row>
    <row r="396" spans="1:68" ht="27" customHeight="1" x14ac:dyDescent="0.25">
      <c r="A396" s="63" t="s">
        <v>632</v>
      </c>
      <c r="B396" s="63" t="s">
        <v>633</v>
      </c>
      <c r="C396" s="36">
        <v>4301031364</v>
      </c>
      <c r="D396" s="648">
        <v>4680115883161</v>
      </c>
      <c r="E396" s="648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50"/>
      <c r="R396" s="650"/>
      <c r="S396" s="650"/>
      <c r="T396" s="651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 t="shared" si="68"/>
        <v/>
      </c>
      <c r="AA396" s="68" t="s">
        <v>45</v>
      </c>
      <c r="AB396" s="69" t="s">
        <v>45</v>
      </c>
      <c r="AC396" s="464" t="s">
        <v>634</v>
      </c>
      <c r="AG396" s="78"/>
      <c r="AJ396" s="84" t="s">
        <v>45</v>
      </c>
      <c r="AK396" s="84">
        <v>0</v>
      </c>
      <c r="BB396" s="465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635</v>
      </c>
      <c r="B397" s="63" t="s">
        <v>636</v>
      </c>
      <c r="C397" s="36">
        <v>4301031358</v>
      </c>
      <c r="D397" s="648">
        <v>4607091389531</v>
      </c>
      <c r="E397" s="648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50"/>
      <c r="R397" s="650"/>
      <c r="S397" s="650"/>
      <c r="T397" s="651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 t="shared" si="68"/>
        <v/>
      </c>
      <c r="AA397" s="68" t="s">
        <v>45</v>
      </c>
      <c r="AB397" s="69" t="s">
        <v>45</v>
      </c>
      <c r="AC397" s="466" t="s">
        <v>637</v>
      </c>
      <c r="AG397" s="78"/>
      <c r="AJ397" s="84" t="s">
        <v>45</v>
      </c>
      <c r="AK397" s="84">
        <v>0</v>
      </c>
      <c r="BB397" s="467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37.5" customHeight="1" x14ac:dyDescent="0.25">
      <c r="A398" s="63" t="s">
        <v>638</v>
      </c>
      <c r="B398" s="63" t="s">
        <v>639</v>
      </c>
      <c r="C398" s="36">
        <v>4301031360</v>
      </c>
      <c r="D398" s="648">
        <v>4607091384345</v>
      </c>
      <c r="E398" s="648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50"/>
      <c r="R398" s="650"/>
      <c r="S398" s="650"/>
      <c r="T398" s="651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 t="shared" si="68"/>
        <v/>
      </c>
      <c r="AA398" s="68" t="s">
        <v>45</v>
      </c>
      <c r="AB398" s="69" t="s">
        <v>45</v>
      </c>
      <c r="AC398" s="468" t="s">
        <v>634</v>
      </c>
      <c r="AG398" s="78"/>
      <c r="AJ398" s="84" t="s">
        <v>45</v>
      </c>
      <c r="AK398" s="84">
        <v>0</v>
      </c>
      <c r="BB398" s="469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x14ac:dyDescent="0.2">
      <c r="A399" s="655"/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6"/>
      <c r="P399" s="652" t="s">
        <v>40</v>
      </c>
      <c r="Q399" s="653"/>
      <c r="R399" s="653"/>
      <c r="S399" s="653"/>
      <c r="T399" s="653"/>
      <c r="U399" s="653"/>
      <c r="V399" s="654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55"/>
      <c r="B400" s="655"/>
      <c r="C400" s="655"/>
      <c r="D400" s="655"/>
      <c r="E400" s="655"/>
      <c r="F400" s="655"/>
      <c r="G400" s="655"/>
      <c r="H400" s="655"/>
      <c r="I400" s="655"/>
      <c r="J400" s="655"/>
      <c r="K400" s="655"/>
      <c r="L400" s="655"/>
      <c r="M400" s="655"/>
      <c r="N400" s="655"/>
      <c r="O400" s="656"/>
      <c r="P400" s="652" t="s">
        <v>40</v>
      </c>
      <c r="Q400" s="653"/>
      <c r="R400" s="653"/>
      <c r="S400" s="653"/>
      <c r="T400" s="653"/>
      <c r="U400" s="653"/>
      <c r="V400" s="654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47" t="s">
        <v>85</v>
      </c>
      <c r="B401" s="647"/>
      <c r="C401" s="647"/>
      <c r="D401" s="647"/>
      <c r="E401" s="647"/>
      <c r="F401" s="647"/>
      <c r="G401" s="647"/>
      <c r="H401" s="647"/>
      <c r="I401" s="647"/>
      <c r="J401" s="647"/>
      <c r="K401" s="647"/>
      <c r="L401" s="647"/>
      <c r="M401" s="647"/>
      <c r="N401" s="647"/>
      <c r="O401" s="647"/>
      <c r="P401" s="647"/>
      <c r="Q401" s="647"/>
      <c r="R401" s="647"/>
      <c r="S401" s="647"/>
      <c r="T401" s="647"/>
      <c r="U401" s="647"/>
      <c r="V401" s="647"/>
      <c r="W401" s="647"/>
      <c r="X401" s="647"/>
      <c r="Y401" s="647"/>
      <c r="Z401" s="647"/>
      <c r="AA401" s="66"/>
      <c r="AB401" s="66"/>
      <c r="AC401" s="80"/>
    </row>
    <row r="402" spans="1:68" ht="27" customHeight="1" x14ac:dyDescent="0.25">
      <c r="A402" s="63" t="s">
        <v>640</v>
      </c>
      <c r="B402" s="63" t="s">
        <v>641</v>
      </c>
      <c r="C402" s="36">
        <v>4301051284</v>
      </c>
      <c r="D402" s="648">
        <v>4607091384352</v>
      </c>
      <c r="E402" s="648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89</v>
      </c>
      <c r="N402" s="38"/>
      <c r="O402" s="37">
        <v>45</v>
      </c>
      <c r="P402" s="8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50"/>
      <c r="R402" s="650"/>
      <c r="S402" s="650"/>
      <c r="T402" s="651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643</v>
      </c>
      <c r="B403" s="63" t="s">
        <v>644</v>
      </c>
      <c r="C403" s="36">
        <v>4301051431</v>
      </c>
      <c r="D403" s="648">
        <v>4607091389654</v>
      </c>
      <c r="E403" s="648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90</v>
      </c>
      <c r="L403" s="37" t="s">
        <v>45</v>
      </c>
      <c r="M403" s="38" t="s">
        <v>89</v>
      </c>
      <c r="N403" s="38"/>
      <c r="O403" s="37">
        <v>45</v>
      </c>
      <c r="P403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50"/>
      <c r="R403" s="650"/>
      <c r="S403" s="650"/>
      <c r="T403" s="65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55"/>
      <c r="B404" s="655"/>
      <c r="C404" s="655"/>
      <c r="D404" s="655"/>
      <c r="E404" s="655"/>
      <c r="F404" s="655"/>
      <c r="G404" s="655"/>
      <c r="H404" s="655"/>
      <c r="I404" s="655"/>
      <c r="J404" s="655"/>
      <c r="K404" s="655"/>
      <c r="L404" s="655"/>
      <c r="M404" s="655"/>
      <c r="N404" s="655"/>
      <c r="O404" s="656"/>
      <c r="P404" s="652" t="s">
        <v>40</v>
      </c>
      <c r="Q404" s="653"/>
      <c r="R404" s="653"/>
      <c r="S404" s="653"/>
      <c r="T404" s="653"/>
      <c r="U404" s="653"/>
      <c r="V404" s="654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55"/>
      <c r="B405" s="655"/>
      <c r="C405" s="655"/>
      <c r="D405" s="655"/>
      <c r="E405" s="655"/>
      <c r="F405" s="655"/>
      <c r="G405" s="655"/>
      <c r="H405" s="655"/>
      <c r="I405" s="655"/>
      <c r="J405" s="655"/>
      <c r="K405" s="655"/>
      <c r="L405" s="655"/>
      <c r="M405" s="655"/>
      <c r="N405" s="655"/>
      <c r="O405" s="656"/>
      <c r="P405" s="652" t="s">
        <v>40</v>
      </c>
      <c r="Q405" s="653"/>
      <c r="R405" s="653"/>
      <c r="S405" s="653"/>
      <c r="T405" s="653"/>
      <c r="U405" s="653"/>
      <c r="V405" s="654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46" t="s">
        <v>646</v>
      </c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6"/>
      <c r="P406" s="646"/>
      <c r="Q406" s="646"/>
      <c r="R406" s="646"/>
      <c r="S406" s="646"/>
      <c r="T406" s="646"/>
      <c r="U406" s="646"/>
      <c r="V406" s="646"/>
      <c r="W406" s="646"/>
      <c r="X406" s="646"/>
      <c r="Y406" s="646"/>
      <c r="Z406" s="646"/>
      <c r="AA406" s="65"/>
      <c r="AB406" s="65"/>
      <c r="AC406" s="79"/>
    </row>
    <row r="407" spans="1:68" ht="14.25" customHeight="1" x14ac:dyDescent="0.25">
      <c r="A407" s="647" t="s">
        <v>148</v>
      </c>
      <c r="B407" s="647"/>
      <c r="C407" s="647"/>
      <c r="D407" s="647"/>
      <c r="E407" s="647"/>
      <c r="F407" s="647"/>
      <c r="G407" s="647"/>
      <c r="H407" s="647"/>
      <c r="I407" s="647"/>
      <c r="J407" s="647"/>
      <c r="K407" s="647"/>
      <c r="L407" s="647"/>
      <c r="M407" s="647"/>
      <c r="N407" s="647"/>
      <c r="O407" s="647"/>
      <c r="P407" s="647"/>
      <c r="Q407" s="647"/>
      <c r="R407" s="647"/>
      <c r="S407" s="647"/>
      <c r="T407" s="647"/>
      <c r="U407" s="647"/>
      <c r="V407" s="647"/>
      <c r="W407" s="647"/>
      <c r="X407" s="647"/>
      <c r="Y407" s="647"/>
      <c r="Z407" s="647"/>
      <c r="AA407" s="66"/>
      <c r="AB407" s="66"/>
      <c r="AC407" s="80"/>
    </row>
    <row r="408" spans="1:68" ht="27" customHeight="1" x14ac:dyDescent="0.25">
      <c r="A408" s="63" t="s">
        <v>647</v>
      </c>
      <c r="B408" s="63" t="s">
        <v>648</v>
      </c>
      <c r="C408" s="36">
        <v>4301020319</v>
      </c>
      <c r="D408" s="648">
        <v>4680115885240</v>
      </c>
      <c r="E408" s="648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90</v>
      </c>
      <c r="L408" s="37" t="s">
        <v>45</v>
      </c>
      <c r="M408" s="38" t="s">
        <v>83</v>
      </c>
      <c r="N408" s="38"/>
      <c r="O408" s="37">
        <v>40</v>
      </c>
      <c r="P408" s="8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50"/>
      <c r="R408" s="650"/>
      <c r="S408" s="650"/>
      <c r="T408" s="651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4" t="s">
        <v>649</v>
      </c>
      <c r="AG408" s="78"/>
      <c r="AJ408" s="84" t="s">
        <v>45</v>
      </c>
      <c r="AK408" s="84">
        <v>0</v>
      </c>
      <c r="BB408" s="47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650</v>
      </c>
      <c r="B409" s="63" t="s">
        <v>651</v>
      </c>
      <c r="C409" s="36">
        <v>4301020315</v>
      </c>
      <c r="D409" s="648">
        <v>4607091389364</v>
      </c>
      <c r="E409" s="648"/>
      <c r="F409" s="62">
        <v>0.42</v>
      </c>
      <c r="G409" s="37">
        <v>6</v>
      </c>
      <c r="H409" s="62">
        <v>2.52</v>
      </c>
      <c r="I409" s="62">
        <v>2.73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8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650"/>
      <c r="R409" s="650"/>
      <c r="S409" s="650"/>
      <c r="T409" s="65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6" t="s">
        <v>652</v>
      </c>
      <c r="AG409" s="78"/>
      <c r="AJ409" s="84" t="s">
        <v>45</v>
      </c>
      <c r="AK409" s="84">
        <v>0</v>
      </c>
      <c r="BB409" s="477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55"/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6"/>
      <c r="P410" s="652" t="s">
        <v>40</v>
      </c>
      <c r="Q410" s="653"/>
      <c r="R410" s="653"/>
      <c r="S410" s="653"/>
      <c r="T410" s="653"/>
      <c r="U410" s="653"/>
      <c r="V410" s="654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655"/>
      <c r="B411" s="655"/>
      <c r="C411" s="655"/>
      <c r="D411" s="655"/>
      <c r="E411" s="655"/>
      <c r="F411" s="655"/>
      <c r="G411" s="655"/>
      <c r="H411" s="655"/>
      <c r="I411" s="655"/>
      <c r="J411" s="655"/>
      <c r="K411" s="655"/>
      <c r="L411" s="655"/>
      <c r="M411" s="655"/>
      <c r="N411" s="655"/>
      <c r="O411" s="656"/>
      <c r="P411" s="652" t="s">
        <v>40</v>
      </c>
      <c r="Q411" s="653"/>
      <c r="R411" s="653"/>
      <c r="S411" s="653"/>
      <c r="T411" s="653"/>
      <c r="U411" s="653"/>
      <c r="V411" s="654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customHeight="1" x14ac:dyDescent="0.25">
      <c r="A412" s="647" t="s">
        <v>78</v>
      </c>
      <c r="B412" s="647"/>
      <c r="C412" s="647"/>
      <c r="D412" s="647"/>
      <c r="E412" s="647"/>
      <c r="F412" s="647"/>
      <c r="G412" s="647"/>
      <c r="H412" s="647"/>
      <c r="I412" s="647"/>
      <c r="J412" s="647"/>
      <c r="K412" s="647"/>
      <c r="L412" s="647"/>
      <c r="M412" s="647"/>
      <c r="N412" s="647"/>
      <c r="O412" s="647"/>
      <c r="P412" s="647"/>
      <c r="Q412" s="647"/>
      <c r="R412" s="647"/>
      <c r="S412" s="647"/>
      <c r="T412" s="647"/>
      <c r="U412" s="647"/>
      <c r="V412" s="647"/>
      <c r="W412" s="647"/>
      <c r="X412" s="647"/>
      <c r="Y412" s="647"/>
      <c r="Z412" s="647"/>
      <c r="AA412" s="66"/>
      <c r="AB412" s="66"/>
      <c r="AC412" s="80"/>
    </row>
    <row r="413" spans="1:68" ht="27" customHeight="1" x14ac:dyDescent="0.25">
      <c r="A413" s="63" t="s">
        <v>653</v>
      </c>
      <c r="B413" s="63" t="s">
        <v>654</v>
      </c>
      <c r="C413" s="36">
        <v>4301031403</v>
      </c>
      <c r="D413" s="648">
        <v>4680115886094</v>
      </c>
      <c r="E413" s="648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50"/>
      <c r="R413" s="650"/>
      <c r="S413" s="650"/>
      <c r="T413" s="65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8" t="s">
        <v>655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656</v>
      </c>
      <c r="B414" s="63" t="s">
        <v>657</v>
      </c>
      <c r="C414" s="36">
        <v>4301031363</v>
      </c>
      <c r="D414" s="648">
        <v>4607091389425</v>
      </c>
      <c r="E414" s="648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50"/>
      <c r="R414" s="650"/>
      <c r="S414" s="650"/>
      <c r="T414" s="65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659</v>
      </c>
      <c r="B415" s="63" t="s">
        <v>660</v>
      </c>
      <c r="C415" s="36">
        <v>4301031373</v>
      </c>
      <c r="D415" s="648">
        <v>4680115880771</v>
      </c>
      <c r="E415" s="648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5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50"/>
      <c r="R415" s="650"/>
      <c r="S415" s="650"/>
      <c r="T415" s="65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662</v>
      </c>
      <c r="B416" s="63" t="s">
        <v>663</v>
      </c>
      <c r="C416" s="36">
        <v>4301031359</v>
      </c>
      <c r="D416" s="648">
        <v>4607091389500</v>
      </c>
      <c r="E416" s="648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50"/>
      <c r="R416" s="650"/>
      <c r="S416" s="650"/>
      <c r="T416" s="651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55"/>
      <c r="B417" s="655"/>
      <c r="C417" s="655"/>
      <c r="D417" s="655"/>
      <c r="E417" s="655"/>
      <c r="F417" s="655"/>
      <c r="G417" s="655"/>
      <c r="H417" s="655"/>
      <c r="I417" s="655"/>
      <c r="J417" s="655"/>
      <c r="K417" s="655"/>
      <c r="L417" s="655"/>
      <c r="M417" s="655"/>
      <c r="N417" s="655"/>
      <c r="O417" s="656"/>
      <c r="P417" s="652" t="s">
        <v>40</v>
      </c>
      <c r="Q417" s="653"/>
      <c r="R417" s="653"/>
      <c r="S417" s="653"/>
      <c r="T417" s="653"/>
      <c r="U417" s="653"/>
      <c r="V417" s="654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55"/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6"/>
      <c r="P418" s="652" t="s">
        <v>40</v>
      </c>
      <c r="Q418" s="653"/>
      <c r="R418" s="653"/>
      <c r="S418" s="653"/>
      <c r="T418" s="653"/>
      <c r="U418" s="653"/>
      <c r="V418" s="654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46" t="s">
        <v>664</v>
      </c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6"/>
      <c r="P419" s="646"/>
      <c r="Q419" s="646"/>
      <c r="R419" s="646"/>
      <c r="S419" s="646"/>
      <c r="T419" s="646"/>
      <c r="U419" s="646"/>
      <c r="V419" s="646"/>
      <c r="W419" s="646"/>
      <c r="X419" s="646"/>
      <c r="Y419" s="646"/>
      <c r="Z419" s="646"/>
      <c r="AA419" s="65"/>
      <c r="AB419" s="65"/>
      <c r="AC419" s="79"/>
    </row>
    <row r="420" spans="1:68" ht="14.25" customHeight="1" x14ac:dyDescent="0.25">
      <c r="A420" s="647" t="s">
        <v>78</v>
      </c>
      <c r="B420" s="647"/>
      <c r="C420" s="647"/>
      <c r="D420" s="647"/>
      <c r="E420" s="647"/>
      <c r="F420" s="647"/>
      <c r="G420" s="647"/>
      <c r="H420" s="647"/>
      <c r="I420" s="647"/>
      <c r="J420" s="647"/>
      <c r="K420" s="647"/>
      <c r="L420" s="647"/>
      <c r="M420" s="647"/>
      <c r="N420" s="647"/>
      <c r="O420" s="647"/>
      <c r="P420" s="647"/>
      <c r="Q420" s="647"/>
      <c r="R420" s="647"/>
      <c r="S420" s="647"/>
      <c r="T420" s="647"/>
      <c r="U420" s="647"/>
      <c r="V420" s="647"/>
      <c r="W420" s="647"/>
      <c r="X420" s="647"/>
      <c r="Y420" s="647"/>
      <c r="Z420" s="647"/>
      <c r="AA420" s="66"/>
      <c r="AB420" s="66"/>
      <c r="AC420" s="80"/>
    </row>
    <row r="421" spans="1:68" ht="27" customHeight="1" x14ac:dyDescent="0.25">
      <c r="A421" s="63" t="s">
        <v>665</v>
      </c>
      <c r="B421" s="63" t="s">
        <v>666</v>
      </c>
      <c r="C421" s="36">
        <v>4301031347</v>
      </c>
      <c r="D421" s="648">
        <v>4680115885110</v>
      </c>
      <c r="E421" s="648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50"/>
      <c r="R421" s="650"/>
      <c r="S421" s="650"/>
      <c r="T421" s="651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667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55"/>
      <c r="B422" s="655"/>
      <c r="C422" s="655"/>
      <c r="D422" s="655"/>
      <c r="E422" s="655"/>
      <c r="F422" s="655"/>
      <c r="G422" s="655"/>
      <c r="H422" s="655"/>
      <c r="I422" s="655"/>
      <c r="J422" s="655"/>
      <c r="K422" s="655"/>
      <c r="L422" s="655"/>
      <c r="M422" s="655"/>
      <c r="N422" s="655"/>
      <c r="O422" s="656"/>
      <c r="P422" s="652" t="s">
        <v>40</v>
      </c>
      <c r="Q422" s="653"/>
      <c r="R422" s="653"/>
      <c r="S422" s="653"/>
      <c r="T422" s="653"/>
      <c r="U422" s="653"/>
      <c r="V422" s="654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55"/>
      <c r="B423" s="655"/>
      <c r="C423" s="655"/>
      <c r="D423" s="655"/>
      <c r="E423" s="655"/>
      <c r="F423" s="655"/>
      <c r="G423" s="655"/>
      <c r="H423" s="655"/>
      <c r="I423" s="655"/>
      <c r="J423" s="655"/>
      <c r="K423" s="655"/>
      <c r="L423" s="655"/>
      <c r="M423" s="655"/>
      <c r="N423" s="655"/>
      <c r="O423" s="656"/>
      <c r="P423" s="652" t="s">
        <v>40</v>
      </c>
      <c r="Q423" s="653"/>
      <c r="R423" s="653"/>
      <c r="S423" s="653"/>
      <c r="T423" s="653"/>
      <c r="U423" s="653"/>
      <c r="V423" s="654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46" t="s">
        <v>668</v>
      </c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6"/>
      <c r="P424" s="646"/>
      <c r="Q424" s="646"/>
      <c r="R424" s="646"/>
      <c r="S424" s="646"/>
      <c r="T424" s="646"/>
      <c r="U424" s="646"/>
      <c r="V424" s="646"/>
      <c r="W424" s="646"/>
      <c r="X424" s="646"/>
      <c r="Y424" s="646"/>
      <c r="Z424" s="646"/>
      <c r="AA424" s="65"/>
      <c r="AB424" s="65"/>
      <c r="AC424" s="79"/>
    </row>
    <row r="425" spans="1:68" ht="14.25" customHeight="1" x14ac:dyDescent="0.25">
      <c r="A425" s="647" t="s">
        <v>78</v>
      </c>
      <c r="B425" s="647"/>
      <c r="C425" s="647"/>
      <c r="D425" s="647"/>
      <c r="E425" s="647"/>
      <c r="F425" s="647"/>
      <c r="G425" s="647"/>
      <c r="H425" s="647"/>
      <c r="I425" s="647"/>
      <c r="J425" s="647"/>
      <c r="K425" s="647"/>
      <c r="L425" s="647"/>
      <c r="M425" s="647"/>
      <c r="N425" s="647"/>
      <c r="O425" s="647"/>
      <c r="P425" s="647"/>
      <c r="Q425" s="647"/>
      <c r="R425" s="647"/>
      <c r="S425" s="647"/>
      <c r="T425" s="647"/>
      <c r="U425" s="647"/>
      <c r="V425" s="647"/>
      <c r="W425" s="647"/>
      <c r="X425" s="647"/>
      <c r="Y425" s="647"/>
      <c r="Z425" s="647"/>
      <c r="AA425" s="66"/>
      <c r="AB425" s="66"/>
      <c r="AC425" s="80"/>
    </row>
    <row r="426" spans="1:68" ht="27" customHeight="1" x14ac:dyDescent="0.25">
      <c r="A426" s="63" t="s">
        <v>669</v>
      </c>
      <c r="B426" s="63" t="s">
        <v>670</v>
      </c>
      <c r="C426" s="36">
        <v>4301031261</v>
      </c>
      <c r="D426" s="648">
        <v>4680115885103</v>
      </c>
      <c r="E426" s="648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50"/>
      <c r="R426" s="650"/>
      <c r="S426" s="650"/>
      <c r="T426" s="651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8" t="s">
        <v>671</v>
      </c>
      <c r="AG426" s="78"/>
      <c r="AJ426" s="84" t="s">
        <v>45</v>
      </c>
      <c r="AK426" s="84">
        <v>0</v>
      </c>
      <c r="BB426" s="489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55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2" t="s">
        <v>40</v>
      </c>
      <c r="Q427" s="653"/>
      <c r="R427" s="653"/>
      <c r="S427" s="653"/>
      <c r="T427" s="653"/>
      <c r="U427" s="653"/>
      <c r="V427" s="654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2" t="s">
        <v>40</v>
      </c>
      <c r="Q428" s="653"/>
      <c r="R428" s="653"/>
      <c r="S428" s="653"/>
      <c r="T428" s="653"/>
      <c r="U428" s="653"/>
      <c r="V428" s="654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45" t="s">
        <v>672</v>
      </c>
      <c r="B429" s="645"/>
      <c r="C429" s="645"/>
      <c r="D429" s="645"/>
      <c r="E429" s="645"/>
      <c r="F429" s="645"/>
      <c r="G429" s="645"/>
      <c r="H429" s="645"/>
      <c r="I429" s="645"/>
      <c r="J429" s="645"/>
      <c r="K429" s="645"/>
      <c r="L429" s="645"/>
      <c r="M429" s="645"/>
      <c r="N429" s="645"/>
      <c r="O429" s="645"/>
      <c r="P429" s="645"/>
      <c r="Q429" s="645"/>
      <c r="R429" s="645"/>
      <c r="S429" s="645"/>
      <c r="T429" s="645"/>
      <c r="U429" s="645"/>
      <c r="V429" s="645"/>
      <c r="W429" s="645"/>
      <c r="X429" s="645"/>
      <c r="Y429" s="645"/>
      <c r="Z429" s="645"/>
      <c r="AA429" s="54"/>
      <c r="AB429" s="54"/>
      <c r="AC429" s="54"/>
    </row>
    <row r="430" spans="1:68" ht="16.5" customHeight="1" x14ac:dyDescent="0.25">
      <c r="A430" s="646" t="s">
        <v>672</v>
      </c>
      <c r="B430" s="646"/>
      <c r="C430" s="646"/>
      <c r="D430" s="646"/>
      <c r="E430" s="646"/>
      <c r="F430" s="646"/>
      <c r="G430" s="646"/>
      <c r="H430" s="646"/>
      <c r="I430" s="646"/>
      <c r="J430" s="646"/>
      <c r="K430" s="646"/>
      <c r="L430" s="646"/>
      <c r="M430" s="646"/>
      <c r="N430" s="646"/>
      <c r="O430" s="646"/>
      <c r="P430" s="646"/>
      <c r="Q430" s="646"/>
      <c r="R430" s="646"/>
      <c r="S430" s="646"/>
      <c r="T430" s="646"/>
      <c r="U430" s="646"/>
      <c r="V430" s="646"/>
      <c r="W430" s="646"/>
      <c r="X430" s="646"/>
      <c r="Y430" s="646"/>
      <c r="Z430" s="646"/>
      <c r="AA430" s="65"/>
      <c r="AB430" s="65"/>
      <c r="AC430" s="79"/>
    </row>
    <row r="431" spans="1:68" ht="14.25" customHeight="1" x14ac:dyDescent="0.25">
      <c r="A431" s="647" t="s">
        <v>114</v>
      </c>
      <c r="B431" s="647"/>
      <c r="C431" s="647"/>
      <c r="D431" s="647"/>
      <c r="E431" s="647"/>
      <c r="F431" s="647"/>
      <c r="G431" s="647"/>
      <c r="H431" s="647"/>
      <c r="I431" s="647"/>
      <c r="J431" s="647"/>
      <c r="K431" s="647"/>
      <c r="L431" s="647"/>
      <c r="M431" s="647"/>
      <c r="N431" s="647"/>
      <c r="O431" s="647"/>
      <c r="P431" s="647"/>
      <c r="Q431" s="647"/>
      <c r="R431" s="647"/>
      <c r="S431" s="647"/>
      <c r="T431" s="647"/>
      <c r="U431" s="647"/>
      <c r="V431" s="647"/>
      <c r="W431" s="647"/>
      <c r="X431" s="647"/>
      <c r="Y431" s="647"/>
      <c r="Z431" s="647"/>
      <c r="AA431" s="66"/>
      <c r="AB431" s="66"/>
      <c r="AC431" s="80"/>
    </row>
    <row r="432" spans="1:68" ht="27" customHeight="1" x14ac:dyDescent="0.25">
      <c r="A432" s="63" t="s">
        <v>673</v>
      </c>
      <c r="B432" s="63" t="s">
        <v>674</v>
      </c>
      <c r="C432" s="36">
        <v>4301011795</v>
      </c>
      <c r="D432" s="648">
        <v>4607091389067</v>
      </c>
      <c r="E432" s="648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50"/>
      <c r="R432" s="650"/>
      <c r="S432" s="650"/>
      <c r="T432" s="651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6" si="69">IFERROR(IF(X432="",0,CEILING((X432/$H432),1)*$H432),"")</f>
        <v>0</v>
      </c>
      <c r="Z432" s="41" t="str">
        <f t="shared" ref="Z432:Z438" si="70">IFERROR(IF(Y432=0,"",ROUNDUP(Y432/H432,0)*0.01196),"")</f>
        <v/>
      </c>
      <c r="AA432" s="68" t="s">
        <v>45</v>
      </c>
      <c r="AB432" s="69" t="s">
        <v>45</v>
      </c>
      <c r="AC432" s="490" t="s">
        <v>675</v>
      </c>
      <c r="AG432" s="78"/>
      <c r="AJ432" s="84" t="s">
        <v>45</v>
      </c>
      <c r="AK432" s="84">
        <v>0</v>
      </c>
      <c r="BB432" s="491" t="s">
        <v>66</v>
      </c>
      <c r="BM432" s="78">
        <f t="shared" ref="BM432:BM446" si="71">IFERROR(X432*I432/H432,"0")</f>
        <v>0</v>
      </c>
      <c r="BN432" s="78">
        <f t="shared" ref="BN432:BN446" si="72">IFERROR(Y432*I432/H432,"0")</f>
        <v>0</v>
      </c>
      <c r="BO432" s="78">
        <f t="shared" ref="BO432:BO446" si="73">IFERROR(1/J432*(X432/H432),"0")</f>
        <v>0</v>
      </c>
      <c r="BP432" s="78">
        <f t="shared" ref="BP432:BP446" si="74">IFERROR(1/J432*(Y432/H432),"0")</f>
        <v>0</v>
      </c>
    </row>
    <row r="433" spans="1:68" ht="27" customHeight="1" x14ac:dyDescent="0.25">
      <c r="A433" s="63" t="s">
        <v>676</v>
      </c>
      <c r="B433" s="63" t="s">
        <v>677</v>
      </c>
      <c r="C433" s="36">
        <v>4301011961</v>
      </c>
      <c r="D433" s="648">
        <v>4680115885271</v>
      </c>
      <c r="E433" s="648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50"/>
      <c r="R433" s="650"/>
      <c r="S433" s="650"/>
      <c r="T433" s="651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9"/>
        <v>0</v>
      </c>
      <c r="Z433" s="41" t="str">
        <f t="shared" si="70"/>
        <v/>
      </c>
      <c r="AA433" s="68" t="s">
        <v>45</v>
      </c>
      <c r="AB433" s="69" t="s">
        <v>45</v>
      </c>
      <c r="AC433" s="492" t="s">
        <v>678</v>
      </c>
      <c r="AG433" s="78"/>
      <c r="AJ433" s="84" t="s">
        <v>45</v>
      </c>
      <c r="AK433" s="84">
        <v>0</v>
      </c>
      <c r="BB433" s="493" t="s">
        <v>66</v>
      </c>
      <c r="BM433" s="78">
        <f t="shared" si="71"/>
        <v>0</v>
      </c>
      <c r="BN433" s="78">
        <f t="shared" si="72"/>
        <v>0</v>
      </c>
      <c r="BO433" s="78">
        <f t="shared" si="73"/>
        <v>0</v>
      </c>
      <c r="BP433" s="78">
        <f t="shared" si="74"/>
        <v>0</v>
      </c>
    </row>
    <row r="434" spans="1:68" ht="27" customHeight="1" x14ac:dyDescent="0.25">
      <c r="A434" s="63" t="s">
        <v>679</v>
      </c>
      <c r="B434" s="63" t="s">
        <v>680</v>
      </c>
      <c r="C434" s="36">
        <v>4301011376</v>
      </c>
      <c r="D434" s="648">
        <v>4680115885226</v>
      </c>
      <c r="E434" s="648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50"/>
      <c r="R434" s="650"/>
      <c r="S434" s="650"/>
      <c r="T434" s="651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9"/>
        <v>0</v>
      </c>
      <c r="Z434" s="41" t="str">
        <f t="shared" si="70"/>
        <v/>
      </c>
      <c r="AA434" s="68" t="s">
        <v>45</v>
      </c>
      <c r="AB434" s="69" t="s">
        <v>45</v>
      </c>
      <c r="AC434" s="494" t="s">
        <v>681</v>
      </c>
      <c r="AG434" s="78"/>
      <c r="AJ434" s="84" t="s">
        <v>45</v>
      </c>
      <c r="AK434" s="84">
        <v>0</v>
      </c>
      <c r="BB434" s="495" t="s">
        <v>66</v>
      </c>
      <c r="BM434" s="78">
        <f t="shared" si="71"/>
        <v>0</v>
      </c>
      <c r="BN434" s="78">
        <f t="shared" si="72"/>
        <v>0</v>
      </c>
      <c r="BO434" s="78">
        <f t="shared" si="73"/>
        <v>0</v>
      </c>
      <c r="BP434" s="78">
        <f t="shared" si="74"/>
        <v>0</v>
      </c>
    </row>
    <row r="435" spans="1:68" ht="27" customHeight="1" x14ac:dyDescent="0.25">
      <c r="A435" s="63" t="s">
        <v>682</v>
      </c>
      <c r="B435" s="63" t="s">
        <v>683</v>
      </c>
      <c r="C435" s="36">
        <v>4301012145</v>
      </c>
      <c r="D435" s="648">
        <v>4607091383522</v>
      </c>
      <c r="E435" s="648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61" t="s">
        <v>684</v>
      </c>
      <c r="Q435" s="650"/>
      <c r="R435" s="650"/>
      <c r="S435" s="650"/>
      <c r="T435" s="651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9"/>
        <v>0</v>
      </c>
      <c r="Z435" s="41" t="str">
        <f t="shared" si="70"/>
        <v/>
      </c>
      <c r="AA435" s="68" t="s">
        <v>45</v>
      </c>
      <c r="AB435" s="69" t="s">
        <v>45</v>
      </c>
      <c r="AC435" s="496" t="s">
        <v>685</v>
      </c>
      <c r="AG435" s="78"/>
      <c r="AJ435" s="84" t="s">
        <v>45</v>
      </c>
      <c r="AK435" s="84">
        <v>0</v>
      </c>
      <c r="BB435" s="497" t="s">
        <v>66</v>
      </c>
      <c r="BM435" s="78">
        <f t="shared" si="71"/>
        <v>0</v>
      </c>
      <c r="BN435" s="78">
        <f t="shared" si="72"/>
        <v>0</v>
      </c>
      <c r="BO435" s="78">
        <f t="shared" si="73"/>
        <v>0</v>
      </c>
      <c r="BP435" s="78">
        <f t="shared" si="74"/>
        <v>0</v>
      </c>
    </row>
    <row r="436" spans="1:68" ht="16.5" customHeight="1" x14ac:dyDescent="0.25">
      <c r="A436" s="63" t="s">
        <v>686</v>
      </c>
      <c r="B436" s="63" t="s">
        <v>687</v>
      </c>
      <c r="C436" s="36">
        <v>4301011774</v>
      </c>
      <c r="D436" s="648">
        <v>4680115884502</v>
      </c>
      <c r="E436" s="648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50"/>
      <c r="R436" s="650"/>
      <c r="S436" s="650"/>
      <c r="T436" s="651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9"/>
        <v>0</v>
      </c>
      <c r="Z436" s="41" t="str">
        <f t="shared" si="70"/>
        <v/>
      </c>
      <c r="AA436" s="68" t="s">
        <v>45</v>
      </c>
      <c r="AB436" s="69" t="s">
        <v>45</v>
      </c>
      <c r="AC436" s="498" t="s">
        <v>688</v>
      </c>
      <c r="AG436" s="78"/>
      <c r="AJ436" s="84" t="s">
        <v>45</v>
      </c>
      <c r="AK436" s="84">
        <v>0</v>
      </c>
      <c r="BB436" s="499" t="s">
        <v>66</v>
      </c>
      <c r="BM436" s="78">
        <f t="shared" si="71"/>
        <v>0</v>
      </c>
      <c r="BN436" s="78">
        <f t="shared" si="72"/>
        <v>0</v>
      </c>
      <c r="BO436" s="78">
        <f t="shared" si="73"/>
        <v>0</v>
      </c>
      <c r="BP436" s="78">
        <f t="shared" si="74"/>
        <v>0</v>
      </c>
    </row>
    <row r="437" spans="1:68" ht="27" customHeight="1" x14ac:dyDescent="0.25">
      <c r="A437" s="63" t="s">
        <v>689</v>
      </c>
      <c r="B437" s="63" t="s">
        <v>690</v>
      </c>
      <c r="C437" s="36">
        <v>4301011771</v>
      </c>
      <c r="D437" s="648">
        <v>4607091389104</v>
      </c>
      <c r="E437" s="648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50"/>
      <c r="R437" s="650"/>
      <c r="S437" s="650"/>
      <c r="T437" s="651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9"/>
        <v>0</v>
      </c>
      <c r="Z437" s="41" t="str">
        <f t="shared" si="70"/>
        <v/>
      </c>
      <c r="AA437" s="68" t="s">
        <v>45</v>
      </c>
      <c r="AB437" s="69" t="s">
        <v>45</v>
      </c>
      <c r="AC437" s="500" t="s">
        <v>691</v>
      </c>
      <c r="AG437" s="78"/>
      <c r="AJ437" s="84" t="s">
        <v>45</v>
      </c>
      <c r="AK437" s="84">
        <v>0</v>
      </c>
      <c r="BB437" s="501" t="s">
        <v>66</v>
      </c>
      <c r="BM437" s="78">
        <f t="shared" si="71"/>
        <v>0</v>
      </c>
      <c r="BN437" s="78">
        <f t="shared" si="72"/>
        <v>0</v>
      </c>
      <c r="BO437" s="78">
        <f t="shared" si="73"/>
        <v>0</v>
      </c>
      <c r="BP437" s="78">
        <f t="shared" si="74"/>
        <v>0</v>
      </c>
    </row>
    <row r="438" spans="1:68" ht="16.5" customHeight="1" x14ac:dyDescent="0.25">
      <c r="A438" s="63" t="s">
        <v>692</v>
      </c>
      <c r="B438" s="63" t="s">
        <v>693</v>
      </c>
      <c r="C438" s="36">
        <v>4301011799</v>
      </c>
      <c r="D438" s="648">
        <v>4680115884519</v>
      </c>
      <c r="E438" s="648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50"/>
      <c r="R438" s="650"/>
      <c r="S438" s="650"/>
      <c r="T438" s="651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9"/>
        <v>0</v>
      </c>
      <c r="Z438" s="41" t="str">
        <f t="shared" si="70"/>
        <v/>
      </c>
      <c r="AA438" s="68" t="s">
        <v>45</v>
      </c>
      <c r="AB438" s="69" t="s">
        <v>45</v>
      </c>
      <c r="AC438" s="502" t="s">
        <v>694</v>
      </c>
      <c r="AG438" s="78"/>
      <c r="AJ438" s="84" t="s">
        <v>45</v>
      </c>
      <c r="AK438" s="84">
        <v>0</v>
      </c>
      <c r="BB438" s="503" t="s">
        <v>66</v>
      </c>
      <c r="BM438" s="78">
        <f t="shared" si="71"/>
        <v>0</v>
      </c>
      <c r="BN438" s="78">
        <f t="shared" si="72"/>
        <v>0</v>
      </c>
      <c r="BO438" s="78">
        <f t="shared" si="73"/>
        <v>0</v>
      </c>
      <c r="BP438" s="78">
        <f t="shared" si="74"/>
        <v>0</v>
      </c>
    </row>
    <row r="439" spans="1:68" ht="27" customHeight="1" x14ac:dyDescent="0.25">
      <c r="A439" s="63" t="s">
        <v>695</v>
      </c>
      <c r="B439" s="63" t="s">
        <v>696</v>
      </c>
      <c r="C439" s="36">
        <v>4301012125</v>
      </c>
      <c r="D439" s="648">
        <v>4680115886391</v>
      </c>
      <c r="E439" s="648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86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50"/>
      <c r="R439" s="650"/>
      <c r="S439" s="650"/>
      <c r="T439" s="651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4" t="s">
        <v>675</v>
      </c>
      <c r="AG439" s="78"/>
      <c r="AJ439" s="84" t="s">
        <v>45</v>
      </c>
      <c r="AK439" s="84">
        <v>0</v>
      </c>
      <c r="BB439" s="505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697</v>
      </c>
      <c r="B440" s="63" t="s">
        <v>698</v>
      </c>
      <c r="C440" s="36">
        <v>4301011778</v>
      </c>
      <c r="D440" s="648">
        <v>4680115880603</v>
      </c>
      <c r="E440" s="648"/>
      <c r="F440" s="62">
        <v>0.6</v>
      </c>
      <c r="G440" s="37">
        <v>6</v>
      </c>
      <c r="H440" s="62">
        <v>3.6</v>
      </c>
      <c r="I440" s="62">
        <v>3.81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650"/>
      <c r="R440" s="650"/>
      <c r="S440" s="650"/>
      <c r="T440" s="651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675</v>
      </c>
      <c r="AG440" s="78"/>
      <c r="AJ440" s="84" t="s">
        <v>45</v>
      </c>
      <c r="AK440" s="84">
        <v>0</v>
      </c>
      <c r="BB440" s="507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 x14ac:dyDescent="0.25">
      <c r="A441" s="63" t="s">
        <v>697</v>
      </c>
      <c r="B441" s="63" t="s">
        <v>699</v>
      </c>
      <c r="C441" s="36">
        <v>4301012035</v>
      </c>
      <c r="D441" s="648">
        <v>4680115880603</v>
      </c>
      <c r="E441" s="648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50"/>
      <c r="R441" s="650"/>
      <c r="S441" s="650"/>
      <c r="T441" s="651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8" t="s">
        <v>675</v>
      </c>
      <c r="AG441" s="78"/>
      <c r="AJ441" s="84" t="s">
        <v>45</v>
      </c>
      <c r="AK441" s="84">
        <v>0</v>
      </c>
      <c r="BB441" s="509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700</v>
      </c>
      <c r="B442" s="63" t="s">
        <v>701</v>
      </c>
      <c r="C442" s="36">
        <v>4301012146</v>
      </c>
      <c r="D442" s="648">
        <v>4607091389999</v>
      </c>
      <c r="E442" s="648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68" t="s">
        <v>702</v>
      </c>
      <c r="Q442" s="650"/>
      <c r="R442" s="650"/>
      <c r="S442" s="650"/>
      <c r="T442" s="651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10" t="s">
        <v>685</v>
      </c>
      <c r="AG442" s="78"/>
      <c r="AJ442" s="84" t="s">
        <v>45</v>
      </c>
      <c r="AK442" s="84">
        <v>0</v>
      </c>
      <c r="BB442" s="511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703</v>
      </c>
      <c r="B443" s="63" t="s">
        <v>704</v>
      </c>
      <c r="C443" s="36">
        <v>4301012036</v>
      </c>
      <c r="D443" s="648">
        <v>4680115882782</v>
      </c>
      <c r="E443" s="648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50"/>
      <c r="R443" s="650"/>
      <c r="S443" s="650"/>
      <c r="T443" s="65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12" t="s">
        <v>678</v>
      </c>
      <c r="AG443" s="78"/>
      <c r="AJ443" s="84" t="s">
        <v>45</v>
      </c>
      <c r="AK443" s="84">
        <v>0</v>
      </c>
      <c r="BB443" s="513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705</v>
      </c>
      <c r="B444" s="63" t="s">
        <v>706</v>
      </c>
      <c r="C444" s="36">
        <v>4301012050</v>
      </c>
      <c r="D444" s="648">
        <v>4680115885479</v>
      </c>
      <c r="E444" s="648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7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50"/>
      <c r="R444" s="650"/>
      <c r="S444" s="650"/>
      <c r="T444" s="651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14" t="s">
        <v>691</v>
      </c>
      <c r="AG444" s="78"/>
      <c r="AJ444" s="84" t="s">
        <v>45</v>
      </c>
      <c r="AK444" s="84">
        <v>0</v>
      </c>
      <c r="BB444" s="515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707</v>
      </c>
      <c r="B445" s="63" t="s">
        <v>708</v>
      </c>
      <c r="C445" s="36">
        <v>4301011784</v>
      </c>
      <c r="D445" s="648">
        <v>4607091389982</v>
      </c>
      <c r="E445" s="648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50"/>
      <c r="R445" s="650"/>
      <c r="S445" s="650"/>
      <c r="T445" s="65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6" t="s">
        <v>691</v>
      </c>
      <c r="AG445" s="78"/>
      <c r="AJ445" s="84" t="s">
        <v>45</v>
      </c>
      <c r="AK445" s="84">
        <v>0</v>
      </c>
      <c r="BB445" s="517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707</v>
      </c>
      <c r="B446" s="63" t="s">
        <v>709</v>
      </c>
      <c r="C446" s="36">
        <v>4301012034</v>
      </c>
      <c r="D446" s="648">
        <v>4607091389982</v>
      </c>
      <c r="E446" s="648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50"/>
      <c r="R446" s="650"/>
      <c r="S446" s="650"/>
      <c r="T446" s="651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8" t="s">
        <v>691</v>
      </c>
      <c r="AG446" s="78"/>
      <c r="AJ446" s="84" t="s">
        <v>45</v>
      </c>
      <c r="AK446" s="84">
        <v>0</v>
      </c>
      <c r="BB446" s="519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x14ac:dyDescent="0.2">
      <c r="A447" s="655"/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6"/>
      <c r="P447" s="652" t="s">
        <v>40</v>
      </c>
      <c r="Q447" s="653"/>
      <c r="R447" s="653"/>
      <c r="S447" s="653"/>
      <c r="T447" s="653"/>
      <c r="U447" s="653"/>
      <c r="V447" s="654"/>
      <c r="W447" s="42" t="s">
        <v>39</v>
      </c>
      <c r="X447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55"/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6"/>
      <c r="P448" s="652" t="s">
        <v>40</v>
      </c>
      <c r="Q448" s="653"/>
      <c r="R448" s="653"/>
      <c r="S448" s="653"/>
      <c r="T448" s="653"/>
      <c r="U448" s="653"/>
      <c r="V448" s="654"/>
      <c r="W448" s="42" t="s">
        <v>0</v>
      </c>
      <c r="X448" s="43">
        <f>IFERROR(SUM(X432:X446),"0")</f>
        <v>0</v>
      </c>
      <c r="Y448" s="43">
        <f>IFERROR(SUM(Y432:Y446),"0")</f>
        <v>0</v>
      </c>
      <c r="Z448" s="42"/>
      <c r="AA448" s="67"/>
      <c r="AB448" s="67"/>
      <c r="AC448" s="67"/>
    </row>
    <row r="449" spans="1:68" ht="14.25" customHeight="1" x14ac:dyDescent="0.25">
      <c r="A449" s="647" t="s">
        <v>148</v>
      </c>
      <c r="B449" s="647"/>
      <c r="C449" s="647"/>
      <c r="D449" s="647"/>
      <c r="E449" s="647"/>
      <c r="F449" s="647"/>
      <c r="G449" s="647"/>
      <c r="H449" s="647"/>
      <c r="I449" s="647"/>
      <c r="J449" s="647"/>
      <c r="K449" s="647"/>
      <c r="L449" s="647"/>
      <c r="M449" s="647"/>
      <c r="N449" s="647"/>
      <c r="O449" s="647"/>
      <c r="P449" s="647"/>
      <c r="Q449" s="647"/>
      <c r="R449" s="647"/>
      <c r="S449" s="647"/>
      <c r="T449" s="647"/>
      <c r="U449" s="647"/>
      <c r="V449" s="647"/>
      <c r="W449" s="647"/>
      <c r="X449" s="647"/>
      <c r="Y449" s="647"/>
      <c r="Z449" s="647"/>
      <c r="AA449" s="66"/>
      <c r="AB449" s="66"/>
      <c r="AC449" s="80"/>
    </row>
    <row r="450" spans="1:68" ht="16.5" customHeight="1" x14ac:dyDescent="0.25">
      <c r="A450" s="63" t="s">
        <v>710</v>
      </c>
      <c r="B450" s="63" t="s">
        <v>711</v>
      </c>
      <c r="C450" s="36">
        <v>4301020334</v>
      </c>
      <c r="D450" s="648">
        <v>4607091388930</v>
      </c>
      <c r="E450" s="648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50"/>
      <c r="R450" s="650"/>
      <c r="S450" s="650"/>
      <c r="T450" s="651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20" t="s">
        <v>712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713</v>
      </c>
      <c r="B451" s="63" t="s">
        <v>714</v>
      </c>
      <c r="C451" s="36">
        <v>4301020384</v>
      </c>
      <c r="D451" s="648">
        <v>4680115886407</v>
      </c>
      <c r="E451" s="648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50"/>
      <c r="R451" s="650"/>
      <c r="S451" s="650"/>
      <c r="T451" s="651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22" t="s">
        <v>712</v>
      </c>
      <c r="AG451" s="78"/>
      <c r="AJ451" s="84" t="s">
        <v>45</v>
      </c>
      <c r="AK451" s="84">
        <v>0</v>
      </c>
      <c r="BB451" s="523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715</v>
      </c>
      <c r="B452" s="63" t="s">
        <v>716</v>
      </c>
      <c r="C452" s="36">
        <v>4301020385</v>
      </c>
      <c r="D452" s="648">
        <v>4680115880054</v>
      </c>
      <c r="E452" s="648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50"/>
      <c r="R452" s="650"/>
      <c r="S452" s="650"/>
      <c r="T452" s="651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712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55"/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6"/>
      <c r="P453" s="652" t="s">
        <v>40</v>
      </c>
      <c r="Q453" s="653"/>
      <c r="R453" s="653"/>
      <c r="S453" s="653"/>
      <c r="T453" s="653"/>
      <c r="U453" s="653"/>
      <c r="V453" s="654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55"/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6"/>
      <c r="P454" s="652" t="s">
        <v>40</v>
      </c>
      <c r="Q454" s="653"/>
      <c r="R454" s="653"/>
      <c r="S454" s="653"/>
      <c r="T454" s="653"/>
      <c r="U454" s="653"/>
      <c r="V454" s="654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47" t="s">
        <v>78</v>
      </c>
      <c r="B455" s="647"/>
      <c r="C455" s="647"/>
      <c r="D455" s="647"/>
      <c r="E455" s="647"/>
      <c r="F455" s="647"/>
      <c r="G455" s="647"/>
      <c r="H455" s="647"/>
      <c r="I455" s="647"/>
      <c r="J455" s="647"/>
      <c r="K455" s="647"/>
      <c r="L455" s="647"/>
      <c r="M455" s="647"/>
      <c r="N455" s="647"/>
      <c r="O455" s="647"/>
      <c r="P455" s="647"/>
      <c r="Q455" s="647"/>
      <c r="R455" s="647"/>
      <c r="S455" s="647"/>
      <c r="T455" s="647"/>
      <c r="U455" s="647"/>
      <c r="V455" s="647"/>
      <c r="W455" s="647"/>
      <c r="X455" s="647"/>
      <c r="Y455" s="647"/>
      <c r="Z455" s="647"/>
      <c r="AA455" s="66"/>
      <c r="AB455" s="66"/>
      <c r="AC455" s="80"/>
    </row>
    <row r="456" spans="1:68" ht="27" customHeight="1" x14ac:dyDescent="0.25">
      <c r="A456" s="63" t="s">
        <v>717</v>
      </c>
      <c r="B456" s="63" t="s">
        <v>718</v>
      </c>
      <c r="C456" s="36">
        <v>4301031349</v>
      </c>
      <c r="D456" s="648">
        <v>4680115883116</v>
      </c>
      <c r="E456" s="648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7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50"/>
      <c r="R456" s="650"/>
      <c r="S456" s="650"/>
      <c r="T456" s="65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75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719</v>
      </c>
      <c r="AG456" s="78"/>
      <c r="AJ456" s="84" t="s">
        <v>45</v>
      </c>
      <c r="AK456" s="84">
        <v>0</v>
      </c>
      <c r="BB456" s="527" t="s">
        <v>66</v>
      </c>
      <c r="BM456" s="78">
        <f t="shared" ref="BM456:BM462" si="76">IFERROR(X456*I456/H456,"0")</f>
        <v>0</v>
      </c>
      <c r="BN456" s="78">
        <f t="shared" ref="BN456:BN462" si="77">IFERROR(Y456*I456/H456,"0")</f>
        <v>0</v>
      </c>
      <c r="BO456" s="78">
        <f t="shared" ref="BO456:BO462" si="78">IFERROR(1/J456*(X456/H456),"0")</f>
        <v>0</v>
      </c>
      <c r="BP456" s="78">
        <f t="shared" ref="BP456:BP462" si="79">IFERROR(1/J456*(Y456/H456),"0")</f>
        <v>0</v>
      </c>
    </row>
    <row r="457" spans="1:68" ht="27" customHeight="1" x14ac:dyDescent="0.25">
      <c r="A457" s="63" t="s">
        <v>720</v>
      </c>
      <c r="B457" s="63" t="s">
        <v>721</v>
      </c>
      <c r="C457" s="36">
        <v>4301031350</v>
      </c>
      <c r="D457" s="648">
        <v>4680115883093</v>
      </c>
      <c r="E457" s="648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50"/>
      <c r="R457" s="650"/>
      <c r="S457" s="650"/>
      <c r="T457" s="651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75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8" t="s">
        <v>722</v>
      </c>
      <c r="AG457" s="78"/>
      <c r="AJ457" s="84" t="s">
        <v>45</v>
      </c>
      <c r="AK457" s="84">
        <v>0</v>
      </c>
      <c r="BB457" s="529" t="s">
        <v>66</v>
      </c>
      <c r="BM457" s="78">
        <f t="shared" si="76"/>
        <v>0</v>
      </c>
      <c r="BN457" s="78">
        <f t="shared" si="77"/>
        <v>0</v>
      </c>
      <c r="BO457" s="78">
        <f t="shared" si="78"/>
        <v>0</v>
      </c>
      <c r="BP457" s="78">
        <f t="shared" si="79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4301031353</v>
      </c>
      <c r="D458" s="648">
        <v>4680115883109</v>
      </c>
      <c r="E458" s="648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7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50"/>
      <c r="R458" s="650"/>
      <c r="S458" s="650"/>
      <c r="T458" s="651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75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725</v>
      </c>
      <c r="AG458" s="78"/>
      <c r="AJ458" s="84" t="s">
        <v>45</v>
      </c>
      <c r="AK458" s="84">
        <v>0</v>
      </c>
      <c r="BB458" s="531" t="s">
        <v>66</v>
      </c>
      <c r="BM458" s="78">
        <f t="shared" si="76"/>
        <v>0</v>
      </c>
      <c r="BN458" s="78">
        <f t="shared" si="77"/>
        <v>0</v>
      </c>
      <c r="BO458" s="78">
        <f t="shared" si="78"/>
        <v>0</v>
      </c>
      <c r="BP458" s="78">
        <f t="shared" si="79"/>
        <v>0</v>
      </c>
    </row>
    <row r="459" spans="1:68" ht="27" customHeight="1" x14ac:dyDescent="0.25">
      <c r="A459" s="63" t="s">
        <v>726</v>
      </c>
      <c r="B459" s="63" t="s">
        <v>727</v>
      </c>
      <c r="C459" s="36">
        <v>4301031351</v>
      </c>
      <c r="D459" s="648">
        <v>4680115882072</v>
      </c>
      <c r="E459" s="648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7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50"/>
      <c r="R459" s="650"/>
      <c r="S459" s="650"/>
      <c r="T459" s="651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5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719</v>
      </c>
      <c r="AG459" s="78"/>
      <c r="AJ459" s="84" t="s">
        <v>45</v>
      </c>
      <c r="AK459" s="84">
        <v>0</v>
      </c>
      <c r="BB459" s="533" t="s">
        <v>66</v>
      </c>
      <c r="BM459" s="78">
        <f t="shared" si="76"/>
        <v>0</v>
      </c>
      <c r="BN459" s="78">
        <f t="shared" si="77"/>
        <v>0</v>
      </c>
      <c r="BO459" s="78">
        <f t="shared" si="78"/>
        <v>0</v>
      </c>
      <c r="BP459" s="78">
        <f t="shared" si="79"/>
        <v>0</v>
      </c>
    </row>
    <row r="460" spans="1:68" ht="27" customHeight="1" x14ac:dyDescent="0.25">
      <c r="A460" s="63" t="s">
        <v>726</v>
      </c>
      <c r="B460" s="63" t="s">
        <v>728</v>
      </c>
      <c r="C460" s="36">
        <v>4301031419</v>
      </c>
      <c r="D460" s="648">
        <v>4680115882072</v>
      </c>
      <c r="E460" s="648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8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50"/>
      <c r="R460" s="650"/>
      <c r="S460" s="650"/>
      <c r="T460" s="651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5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719</v>
      </c>
      <c r="AG460" s="78"/>
      <c r="AJ460" s="84" t="s">
        <v>45</v>
      </c>
      <c r="AK460" s="84">
        <v>0</v>
      </c>
      <c r="BB460" s="535" t="s">
        <v>66</v>
      </c>
      <c r="BM460" s="78">
        <f t="shared" si="76"/>
        <v>0</v>
      </c>
      <c r="BN460" s="78">
        <f t="shared" si="77"/>
        <v>0</v>
      </c>
      <c r="BO460" s="78">
        <f t="shared" si="78"/>
        <v>0</v>
      </c>
      <c r="BP460" s="78">
        <f t="shared" si="79"/>
        <v>0</v>
      </c>
    </row>
    <row r="461" spans="1:68" ht="27" customHeight="1" x14ac:dyDescent="0.25">
      <c r="A461" s="63" t="s">
        <v>729</v>
      </c>
      <c r="B461" s="63" t="s">
        <v>730</v>
      </c>
      <c r="C461" s="36">
        <v>4301031418</v>
      </c>
      <c r="D461" s="648">
        <v>4680115882102</v>
      </c>
      <c r="E461" s="648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8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50"/>
      <c r="R461" s="650"/>
      <c r="S461" s="650"/>
      <c r="T461" s="651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5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6" t="s">
        <v>722</v>
      </c>
      <c r="AG461" s="78"/>
      <c r="AJ461" s="84" t="s">
        <v>45</v>
      </c>
      <c r="AK461" s="84">
        <v>0</v>
      </c>
      <c r="BB461" s="537" t="s">
        <v>66</v>
      </c>
      <c r="BM461" s="78">
        <f t="shared" si="76"/>
        <v>0</v>
      </c>
      <c r="BN461" s="78">
        <f t="shared" si="77"/>
        <v>0</v>
      </c>
      <c r="BO461" s="78">
        <f t="shared" si="78"/>
        <v>0</v>
      </c>
      <c r="BP461" s="78">
        <f t="shared" si="79"/>
        <v>0</v>
      </c>
    </row>
    <row r="462" spans="1:68" ht="27" customHeight="1" x14ac:dyDescent="0.25">
      <c r="A462" s="63" t="s">
        <v>731</v>
      </c>
      <c r="B462" s="63" t="s">
        <v>732</v>
      </c>
      <c r="C462" s="36">
        <v>4301031417</v>
      </c>
      <c r="D462" s="648">
        <v>4680115882096</v>
      </c>
      <c r="E462" s="648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50"/>
      <c r="R462" s="650"/>
      <c r="S462" s="650"/>
      <c r="T462" s="651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5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8" t="s">
        <v>725</v>
      </c>
      <c r="AG462" s="78"/>
      <c r="AJ462" s="84" t="s">
        <v>45</v>
      </c>
      <c r="AK462" s="84">
        <v>0</v>
      </c>
      <c r="BB462" s="539" t="s">
        <v>66</v>
      </c>
      <c r="BM462" s="78">
        <f t="shared" si="76"/>
        <v>0</v>
      </c>
      <c r="BN462" s="78">
        <f t="shared" si="77"/>
        <v>0</v>
      </c>
      <c r="BO462" s="78">
        <f t="shared" si="78"/>
        <v>0</v>
      </c>
      <c r="BP462" s="78">
        <f t="shared" si="79"/>
        <v>0</v>
      </c>
    </row>
    <row r="463" spans="1:68" x14ac:dyDescent="0.2">
      <c r="A463" s="655"/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6"/>
      <c r="P463" s="652" t="s">
        <v>40</v>
      </c>
      <c r="Q463" s="653"/>
      <c r="R463" s="653"/>
      <c r="S463" s="653"/>
      <c r="T463" s="653"/>
      <c r="U463" s="653"/>
      <c r="V463" s="654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55"/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6"/>
      <c r="P464" s="652" t="s">
        <v>40</v>
      </c>
      <c r="Q464" s="653"/>
      <c r="R464" s="653"/>
      <c r="S464" s="653"/>
      <c r="T464" s="653"/>
      <c r="U464" s="653"/>
      <c r="V464" s="654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647" t="s">
        <v>85</v>
      </c>
      <c r="B465" s="647"/>
      <c r="C465" s="647"/>
      <c r="D465" s="647"/>
      <c r="E465" s="647"/>
      <c r="F465" s="647"/>
      <c r="G465" s="647"/>
      <c r="H465" s="647"/>
      <c r="I465" s="647"/>
      <c r="J465" s="647"/>
      <c r="K465" s="647"/>
      <c r="L465" s="647"/>
      <c r="M465" s="647"/>
      <c r="N465" s="647"/>
      <c r="O465" s="647"/>
      <c r="P465" s="647"/>
      <c r="Q465" s="647"/>
      <c r="R465" s="647"/>
      <c r="S465" s="647"/>
      <c r="T465" s="647"/>
      <c r="U465" s="647"/>
      <c r="V465" s="647"/>
      <c r="W465" s="647"/>
      <c r="X465" s="647"/>
      <c r="Y465" s="647"/>
      <c r="Z465" s="647"/>
      <c r="AA465" s="66"/>
      <c r="AB465" s="66"/>
      <c r="AC465" s="80"/>
    </row>
    <row r="466" spans="1:68" ht="16.5" customHeight="1" x14ac:dyDescent="0.25">
      <c r="A466" s="63" t="s">
        <v>733</v>
      </c>
      <c r="B466" s="63" t="s">
        <v>734</v>
      </c>
      <c r="C466" s="36">
        <v>4301051232</v>
      </c>
      <c r="D466" s="648">
        <v>4607091383409</v>
      </c>
      <c r="E466" s="648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50"/>
      <c r="R466" s="650"/>
      <c r="S466" s="650"/>
      <c r="T466" s="65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736</v>
      </c>
      <c r="B467" s="63" t="s">
        <v>737</v>
      </c>
      <c r="C467" s="36">
        <v>4301051233</v>
      </c>
      <c r="D467" s="648">
        <v>4607091383416</v>
      </c>
      <c r="E467" s="648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50"/>
      <c r="R467" s="650"/>
      <c r="S467" s="650"/>
      <c r="T467" s="65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42" t="s">
        <v>738</v>
      </c>
      <c r="AG467" s="78"/>
      <c r="AJ467" s="84" t="s">
        <v>45</v>
      </c>
      <c r="AK467" s="84">
        <v>0</v>
      </c>
      <c r="BB467" s="543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739</v>
      </c>
      <c r="B468" s="63" t="s">
        <v>740</v>
      </c>
      <c r="C468" s="36">
        <v>4301051064</v>
      </c>
      <c r="D468" s="648">
        <v>4680115883536</v>
      </c>
      <c r="E468" s="648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50"/>
      <c r="R468" s="650"/>
      <c r="S468" s="650"/>
      <c r="T468" s="651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44" t="s">
        <v>741</v>
      </c>
      <c r="AG468" s="78"/>
      <c r="AJ468" s="84" t="s">
        <v>45</v>
      </c>
      <c r="AK468" s="84">
        <v>0</v>
      </c>
      <c r="BB468" s="545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55"/>
      <c r="B469" s="655"/>
      <c r="C469" s="655"/>
      <c r="D469" s="655"/>
      <c r="E469" s="655"/>
      <c r="F469" s="655"/>
      <c r="G469" s="655"/>
      <c r="H469" s="655"/>
      <c r="I469" s="655"/>
      <c r="J469" s="655"/>
      <c r="K469" s="655"/>
      <c r="L469" s="655"/>
      <c r="M469" s="655"/>
      <c r="N469" s="655"/>
      <c r="O469" s="656"/>
      <c r="P469" s="652" t="s">
        <v>40</v>
      </c>
      <c r="Q469" s="653"/>
      <c r="R469" s="653"/>
      <c r="S469" s="653"/>
      <c r="T469" s="653"/>
      <c r="U469" s="653"/>
      <c r="V469" s="654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55"/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6"/>
      <c r="P470" s="652" t="s">
        <v>40</v>
      </c>
      <c r="Q470" s="653"/>
      <c r="R470" s="653"/>
      <c r="S470" s="653"/>
      <c r="T470" s="653"/>
      <c r="U470" s="653"/>
      <c r="V470" s="654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45" t="s">
        <v>742</v>
      </c>
      <c r="B471" s="645"/>
      <c r="C471" s="645"/>
      <c r="D471" s="645"/>
      <c r="E471" s="645"/>
      <c r="F471" s="645"/>
      <c r="G471" s="645"/>
      <c r="H471" s="645"/>
      <c r="I471" s="645"/>
      <c r="J471" s="645"/>
      <c r="K471" s="645"/>
      <c r="L471" s="645"/>
      <c r="M471" s="645"/>
      <c r="N471" s="645"/>
      <c r="O471" s="645"/>
      <c r="P471" s="645"/>
      <c r="Q471" s="645"/>
      <c r="R471" s="645"/>
      <c r="S471" s="645"/>
      <c r="T471" s="645"/>
      <c r="U471" s="645"/>
      <c r="V471" s="645"/>
      <c r="W471" s="645"/>
      <c r="X471" s="645"/>
      <c r="Y471" s="645"/>
      <c r="Z471" s="645"/>
      <c r="AA471" s="54"/>
      <c r="AB471" s="54"/>
      <c r="AC471" s="54"/>
    </row>
    <row r="472" spans="1:68" ht="16.5" customHeight="1" x14ac:dyDescent="0.25">
      <c r="A472" s="646" t="s">
        <v>742</v>
      </c>
      <c r="B472" s="646"/>
      <c r="C472" s="646"/>
      <c r="D472" s="646"/>
      <c r="E472" s="646"/>
      <c r="F472" s="646"/>
      <c r="G472" s="646"/>
      <c r="H472" s="646"/>
      <c r="I472" s="646"/>
      <c r="J472" s="646"/>
      <c r="K472" s="646"/>
      <c r="L472" s="646"/>
      <c r="M472" s="646"/>
      <c r="N472" s="646"/>
      <c r="O472" s="646"/>
      <c r="P472" s="646"/>
      <c r="Q472" s="646"/>
      <c r="R472" s="646"/>
      <c r="S472" s="646"/>
      <c r="T472" s="646"/>
      <c r="U472" s="646"/>
      <c r="V472" s="646"/>
      <c r="W472" s="646"/>
      <c r="X472" s="646"/>
      <c r="Y472" s="646"/>
      <c r="Z472" s="646"/>
      <c r="AA472" s="65"/>
      <c r="AB472" s="65"/>
      <c r="AC472" s="79"/>
    </row>
    <row r="473" spans="1:68" ht="14.25" customHeight="1" x14ac:dyDescent="0.25">
      <c r="A473" s="647" t="s">
        <v>114</v>
      </c>
      <c r="B473" s="647"/>
      <c r="C473" s="647"/>
      <c r="D473" s="647"/>
      <c r="E473" s="647"/>
      <c r="F473" s="647"/>
      <c r="G473" s="647"/>
      <c r="H473" s="647"/>
      <c r="I473" s="647"/>
      <c r="J473" s="647"/>
      <c r="K473" s="647"/>
      <c r="L473" s="647"/>
      <c r="M473" s="647"/>
      <c r="N473" s="647"/>
      <c r="O473" s="647"/>
      <c r="P473" s="647"/>
      <c r="Q473" s="647"/>
      <c r="R473" s="647"/>
      <c r="S473" s="647"/>
      <c r="T473" s="647"/>
      <c r="U473" s="647"/>
      <c r="V473" s="647"/>
      <c r="W473" s="647"/>
      <c r="X473" s="647"/>
      <c r="Y473" s="647"/>
      <c r="Z473" s="647"/>
      <c r="AA473" s="66"/>
      <c r="AB473" s="66"/>
      <c r="AC473" s="80"/>
    </row>
    <row r="474" spans="1:68" ht="27" customHeight="1" x14ac:dyDescent="0.25">
      <c r="A474" s="63" t="s">
        <v>743</v>
      </c>
      <c r="B474" s="63" t="s">
        <v>744</v>
      </c>
      <c r="C474" s="36">
        <v>4301011763</v>
      </c>
      <c r="D474" s="648">
        <v>4640242181011</v>
      </c>
      <c r="E474" s="648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86" t="s">
        <v>745</v>
      </c>
      <c r="Q474" s="650"/>
      <c r="R474" s="650"/>
      <c r="S474" s="650"/>
      <c r="T474" s="651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746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747</v>
      </c>
      <c r="B475" s="63" t="s">
        <v>748</v>
      </c>
      <c r="C475" s="36">
        <v>4301011585</v>
      </c>
      <c r="D475" s="648">
        <v>4640242180441</v>
      </c>
      <c r="E475" s="648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87" t="s">
        <v>749</v>
      </c>
      <c r="Q475" s="650"/>
      <c r="R475" s="650"/>
      <c r="S475" s="650"/>
      <c r="T475" s="65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8" t="s">
        <v>750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751</v>
      </c>
      <c r="B476" s="63" t="s">
        <v>752</v>
      </c>
      <c r="C476" s="36">
        <v>4301011584</v>
      </c>
      <c r="D476" s="648">
        <v>4640242180564</v>
      </c>
      <c r="E476" s="648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88" t="s">
        <v>753</v>
      </c>
      <c r="Q476" s="650"/>
      <c r="R476" s="650"/>
      <c r="S476" s="650"/>
      <c r="T476" s="651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50" t="s">
        <v>754</v>
      </c>
      <c r="AG476" s="78"/>
      <c r="AJ476" s="84" t="s">
        <v>45</v>
      </c>
      <c r="AK476" s="84">
        <v>0</v>
      </c>
      <c r="BB476" s="55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755</v>
      </c>
      <c r="B477" s="63" t="s">
        <v>756</v>
      </c>
      <c r="C477" s="36">
        <v>4301011764</v>
      </c>
      <c r="D477" s="648">
        <v>4640242181189</v>
      </c>
      <c r="E477" s="648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89" t="s">
        <v>757</v>
      </c>
      <c r="Q477" s="650"/>
      <c r="R477" s="650"/>
      <c r="S477" s="650"/>
      <c r="T477" s="651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2" t="s">
        <v>746</v>
      </c>
      <c r="AG477" s="78"/>
      <c r="AJ477" s="84" t="s">
        <v>45</v>
      </c>
      <c r="AK477" s="84">
        <v>0</v>
      </c>
      <c r="BB477" s="55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55"/>
      <c r="B478" s="655"/>
      <c r="C478" s="655"/>
      <c r="D478" s="655"/>
      <c r="E478" s="655"/>
      <c r="F478" s="655"/>
      <c r="G478" s="655"/>
      <c r="H478" s="655"/>
      <c r="I478" s="655"/>
      <c r="J478" s="655"/>
      <c r="K478" s="655"/>
      <c r="L478" s="655"/>
      <c r="M478" s="655"/>
      <c r="N478" s="655"/>
      <c r="O478" s="656"/>
      <c r="P478" s="652" t="s">
        <v>40</v>
      </c>
      <c r="Q478" s="653"/>
      <c r="R478" s="653"/>
      <c r="S478" s="653"/>
      <c r="T478" s="653"/>
      <c r="U478" s="653"/>
      <c r="V478" s="654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55"/>
      <c r="B479" s="655"/>
      <c r="C479" s="655"/>
      <c r="D479" s="655"/>
      <c r="E479" s="655"/>
      <c r="F479" s="655"/>
      <c r="G479" s="655"/>
      <c r="H479" s="655"/>
      <c r="I479" s="655"/>
      <c r="J479" s="655"/>
      <c r="K479" s="655"/>
      <c r="L479" s="655"/>
      <c r="M479" s="655"/>
      <c r="N479" s="655"/>
      <c r="O479" s="656"/>
      <c r="P479" s="652" t="s">
        <v>40</v>
      </c>
      <c r="Q479" s="653"/>
      <c r="R479" s="653"/>
      <c r="S479" s="653"/>
      <c r="T479" s="653"/>
      <c r="U479" s="653"/>
      <c r="V479" s="654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47" t="s">
        <v>148</v>
      </c>
      <c r="B480" s="647"/>
      <c r="C480" s="647"/>
      <c r="D480" s="647"/>
      <c r="E480" s="647"/>
      <c r="F480" s="647"/>
      <c r="G480" s="647"/>
      <c r="H480" s="647"/>
      <c r="I480" s="647"/>
      <c r="J480" s="647"/>
      <c r="K480" s="647"/>
      <c r="L480" s="647"/>
      <c r="M480" s="647"/>
      <c r="N480" s="647"/>
      <c r="O480" s="647"/>
      <c r="P480" s="647"/>
      <c r="Q480" s="647"/>
      <c r="R480" s="647"/>
      <c r="S480" s="647"/>
      <c r="T480" s="647"/>
      <c r="U480" s="647"/>
      <c r="V480" s="647"/>
      <c r="W480" s="647"/>
      <c r="X480" s="647"/>
      <c r="Y480" s="647"/>
      <c r="Z480" s="647"/>
      <c r="AA480" s="66"/>
      <c r="AB480" s="66"/>
      <c r="AC480" s="80"/>
    </row>
    <row r="481" spans="1:68" ht="27" customHeight="1" x14ac:dyDescent="0.25">
      <c r="A481" s="63" t="s">
        <v>758</v>
      </c>
      <c r="B481" s="63" t="s">
        <v>759</v>
      </c>
      <c r="C481" s="36">
        <v>4301020269</v>
      </c>
      <c r="D481" s="648">
        <v>4640242180519</v>
      </c>
      <c r="E481" s="648"/>
      <c r="F481" s="62">
        <v>1.35</v>
      </c>
      <c r="G481" s="37">
        <v>8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89</v>
      </c>
      <c r="N481" s="38"/>
      <c r="O481" s="37">
        <v>50</v>
      </c>
      <c r="P481" s="890" t="s">
        <v>760</v>
      </c>
      <c r="Q481" s="650"/>
      <c r="R481" s="650"/>
      <c r="S481" s="650"/>
      <c r="T481" s="651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761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758</v>
      </c>
      <c r="B482" s="63" t="s">
        <v>762</v>
      </c>
      <c r="C482" s="36">
        <v>4301020400</v>
      </c>
      <c r="D482" s="648">
        <v>4640242180519</v>
      </c>
      <c r="E482" s="648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1" t="s">
        <v>763</v>
      </c>
      <c r="Q482" s="650"/>
      <c r="R482" s="650"/>
      <c r="S482" s="650"/>
      <c r="T482" s="651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764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765</v>
      </c>
      <c r="B483" s="63" t="s">
        <v>766</v>
      </c>
      <c r="C483" s="36">
        <v>4301020260</v>
      </c>
      <c r="D483" s="648">
        <v>4640242180526</v>
      </c>
      <c r="E483" s="648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892" t="s">
        <v>767</v>
      </c>
      <c r="Q483" s="650"/>
      <c r="R483" s="650"/>
      <c r="S483" s="650"/>
      <c r="T483" s="651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761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768</v>
      </c>
      <c r="B484" s="63" t="s">
        <v>769</v>
      </c>
      <c r="C484" s="36">
        <v>4301020295</v>
      </c>
      <c r="D484" s="648">
        <v>4640242181363</v>
      </c>
      <c r="E484" s="648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893" t="s">
        <v>770</v>
      </c>
      <c r="Q484" s="650"/>
      <c r="R484" s="650"/>
      <c r="S484" s="650"/>
      <c r="T484" s="651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60" t="s">
        <v>771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55"/>
      <c r="B485" s="655"/>
      <c r="C485" s="655"/>
      <c r="D485" s="655"/>
      <c r="E485" s="655"/>
      <c r="F485" s="655"/>
      <c r="G485" s="655"/>
      <c r="H485" s="655"/>
      <c r="I485" s="655"/>
      <c r="J485" s="655"/>
      <c r="K485" s="655"/>
      <c r="L485" s="655"/>
      <c r="M485" s="655"/>
      <c r="N485" s="655"/>
      <c r="O485" s="656"/>
      <c r="P485" s="652" t="s">
        <v>40</v>
      </c>
      <c r="Q485" s="653"/>
      <c r="R485" s="653"/>
      <c r="S485" s="653"/>
      <c r="T485" s="653"/>
      <c r="U485" s="653"/>
      <c r="V485" s="654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 x14ac:dyDescent="0.2">
      <c r="A486" s="655"/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6"/>
      <c r="P486" s="652" t="s">
        <v>40</v>
      </c>
      <c r="Q486" s="653"/>
      <c r="R486" s="653"/>
      <c r="S486" s="653"/>
      <c r="T486" s="653"/>
      <c r="U486" s="653"/>
      <c r="V486" s="654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4.25" customHeight="1" x14ac:dyDescent="0.25">
      <c r="A487" s="647" t="s">
        <v>78</v>
      </c>
      <c r="B487" s="647"/>
      <c r="C487" s="647"/>
      <c r="D487" s="647"/>
      <c r="E487" s="647"/>
      <c r="F487" s="647"/>
      <c r="G487" s="647"/>
      <c r="H487" s="647"/>
      <c r="I487" s="647"/>
      <c r="J487" s="647"/>
      <c r="K487" s="647"/>
      <c r="L487" s="647"/>
      <c r="M487" s="647"/>
      <c r="N487" s="647"/>
      <c r="O487" s="647"/>
      <c r="P487" s="647"/>
      <c r="Q487" s="647"/>
      <c r="R487" s="647"/>
      <c r="S487" s="647"/>
      <c r="T487" s="647"/>
      <c r="U487" s="647"/>
      <c r="V487" s="647"/>
      <c r="W487" s="647"/>
      <c r="X487" s="647"/>
      <c r="Y487" s="647"/>
      <c r="Z487" s="647"/>
      <c r="AA487" s="66"/>
      <c r="AB487" s="66"/>
      <c r="AC487" s="80"/>
    </row>
    <row r="488" spans="1:68" ht="27" customHeight="1" x14ac:dyDescent="0.25">
      <c r="A488" s="63" t="s">
        <v>772</v>
      </c>
      <c r="B488" s="63" t="s">
        <v>773</v>
      </c>
      <c r="C488" s="36">
        <v>4301031280</v>
      </c>
      <c r="D488" s="648">
        <v>4640242180816</v>
      </c>
      <c r="E488" s="648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94" t="s">
        <v>774</v>
      </c>
      <c r="Q488" s="650"/>
      <c r="R488" s="650"/>
      <c r="S488" s="650"/>
      <c r="T488" s="651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775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776</v>
      </c>
      <c r="B489" s="63" t="s">
        <v>777</v>
      </c>
      <c r="C489" s="36">
        <v>4301031244</v>
      </c>
      <c r="D489" s="648">
        <v>4640242180595</v>
      </c>
      <c r="E489" s="648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895" t="s">
        <v>778</v>
      </c>
      <c r="Q489" s="650"/>
      <c r="R489" s="650"/>
      <c r="S489" s="650"/>
      <c r="T489" s="651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779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55"/>
      <c r="B490" s="655"/>
      <c r="C490" s="655"/>
      <c r="D490" s="655"/>
      <c r="E490" s="655"/>
      <c r="F490" s="655"/>
      <c r="G490" s="655"/>
      <c r="H490" s="655"/>
      <c r="I490" s="655"/>
      <c r="J490" s="655"/>
      <c r="K490" s="655"/>
      <c r="L490" s="655"/>
      <c r="M490" s="655"/>
      <c r="N490" s="655"/>
      <c r="O490" s="656"/>
      <c r="P490" s="652" t="s">
        <v>40</v>
      </c>
      <c r="Q490" s="653"/>
      <c r="R490" s="653"/>
      <c r="S490" s="653"/>
      <c r="T490" s="653"/>
      <c r="U490" s="653"/>
      <c r="V490" s="654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55"/>
      <c r="B491" s="655"/>
      <c r="C491" s="655"/>
      <c r="D491" s="655"/>
      <c r="E491" s="655"/>
      <c r="F491" s="655"/>
      <c r="G491" s="655"/>
      <c r="H491" s="655"/>
      <c r="I491" s="655"/>
      <c r="J491" s="655"/>
      <c r="K491" s="655"/>
      <c r="L491" s="655"/>
      <c r="M491" s="655"/>
      <c r="N491" s="655"/>
      <c r="O491" s="656"/>
      <c r="P491" s="652" t="s">
        <v>40</v>
      </c>
      <c r="Q491" s="653"/>
      <c r="R491" s="653"/>
      <c r="S491" s="653"/>
      <c r="T491" s="653"/>
      <c r="U491" s="653"/>
      <c r="V491" s="654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47" t="s">
        <v>85</v>
      </c>
      <c r="B492" s="647"/>
      <c r="C492" s="647"/>
      <c r="D492" s="647"/>
      <c r="E492" s="647"/>
      <c r="F492" s="647"/>
      <c r="G492" s="647"/>
      <c r="H492" s="647"/>
      <c r="I492" s="647"/>
      <c r="J492" s="647"/>
      <c r="K492" s="647"/>
      <c r="L492" s="647"/>
      <c r="M492" s="647"/>
      <c r="N492" s="647"/>
      <c r="O492" s="647"/>
      <c r="P492" s="647"/>
      <c r="Q492" s="647"/>
      <c r="R492" s="647"/>
      <c r="S492" s="647"/>
      <c r="T492" s="647"/>
      <c r="U492" s="647"/>
      <c r="V492" s="647"/>
      <c r="W492" s="647"/>
      <c r="X492" s="647"/>
      <c r="Y492" s="647"/>
      <c r="Z492" s="647"/>
      <c r="AA492" s="66"/>
      <c r="AB492" s="66"/>
      <c r="AC492" s="80"/>
    </row>
    <row r="493" spans="1:68" ht="27" customHeight="1" x14ac:dyDescent="0.25">
      <c r="A493" s="63" t="s">
        <v>780</v>
      </c>
      <c r="B493" s="63" t="s">
        <v>781</v>
      </c>
      <c r="C493" s="36">
        <v>4301052046</v>
      </c>
      <c r="D493" s="648">
        <v>4640242180533</v>
      </c>
      <c r="E493" s="648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896" t="s">
        <v>782</v>
      </c>
      <c r="Q493" s="650"/>
      <c r="R493" s="650"/>
      <c r="S493" s="650"/>
      <c r="T493" s="651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6" t="s">
        <v>783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784</v>
      </c>
      <c r="B494" s="63" t="s">
        <v>785</v>
      </c>
      <c r="C494" s="36">
        <v>4301051920</v>
      </c>
      <c r="D494" s="648">
        <v>4640242181233</v>
      </c>
      <c r="E494" s="648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897" t="s">
        <v>786</v>
      </c>
      <c r="Q494" s="650"/>
      <c r="R494" s="650"/>
      <c r="S494" s="650"/>
      <c r="T494" s="651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8" t="s">
        <v>783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55"/>
      <c r="B495" s="655"/>
      <c r="C495" s="655"/>
      <c r="D495" s="655"/>
      <c r="E495" s="655"/>
      <c r="F495" s="655"/>
      <c r="G495" s="655"/>
      <c r="H495" s="655"/>
      <c r="I495" s="655"/>
      <c r="J495" s="655"/>
      <c r="K495" s="655"/>
      <c r="L495" s="655"/>
      <c r="M495" s="655"/>
      <c r="N495" s="655"/>
      <c r="O495" s="656"/>
      <c r="P495" s="652" t="s">
        <v>40</v>
      </c>
      <c r="Q495" s="653"/>
      <c r="R495" s="653"/>
      <c r="S495" s="653"/>
      <c r="T495" s="653"/>
      <c r="U495" s="653"/>
      <c r="V495" s="654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55"/>
      <c r="B496" s="655"/>
      <c r="C496" s="655"/>
      <c r="D496" s="655"/>
      <c r="E496" s="655"/>
      <c r="F496" s="655"/>
      <c r="G496" s="655"/>
      <c r="H496" s="655"/>
      <c r="I496" s="655"/>
      <c r="J496" s="655"/>
      <c r="K496" s="655"/>
      <c r="L496" s="655"/>
      <c r="M496" s="655"/>
      <c r="N496" s="655"/>
      <c r="O496" s="656"/>
      <c r="P496" s="652" t="s">
        <v>40</v>
      </c>
      <c r="Q496" s="653"/>
      <c r="R496" s="653"/>
      <c r="S496" s="653"/>
      <c r="T496" s="653"/>
      <c r="U496" s="653"/>
      <c r="V496" s="654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47" t="s">
        <v>185</v>
      </c>
      <c r="B497" s="647"/>
      <c r="C497" s="647"/>
      <c r="D497" s="647"/>
      <c r="E497" s="647"/>
      <c r="F497" s="647"/>
      <c r="G497" s="647"/>
      <c r="H497" s="647"/>
      <c r="I497" s="647"/>
      <c r="J497" s="647"/>
      <c r="K497" s="647"/>
      <c r="L497" s="647"/>
      <c r="M497" s="647"/>
      <c r="N497" s="647"/>
      <c r="O497" s="647"/>
      <c r="P497" s="647"/>
      <c r="Q497" s="647"/>
      <c r="R497" s="647"/>
      <c r="S497" s="647"/>
      <c r="T497" s="647"/>
      <c r="U497" s="647"/>
      <c r="V497" s="647"/>
      <c r="W497" s="647"/>
      <c r="X497" s="647"/>
      <c r="Y497" s="647"/>
      <c r="Z497" s="647"/>
      <c r="AA497" s="66"/>
      <c r="AB497" s="66"/>
      <c r="AC497" s="80"/>
    </row>
    <row r="498" spans="1:68" ht="27" customHeight="1" x14ac:dyDescent="0.25">
      <c r="A498" s="63" t="s">
        <v>787</v>
      </c>
      <c r="B498" s="63" t="s">
        <v>788</v>
      </c>
      <c r="C498" s="36">
        <v>4301060491</v>
      </c>
      <c r="D498" s="648">
        <v>4640242180120</v>
      </c>
      <c r="E498" s="648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98" t="s">
        <v>789</v>
      </c>
      <c r="Q498" s="650"/>
      <c r="R498" s="650"/>
      <c r="S498" s="650"/>
      <c r="T498" s="651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790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791</v>
      </c>
      <c r="B499" s="63" t="s">
        <v>792</v>
      </c>
      <c r="C499" s="36">
        <v>4301060498</v>
      </c>
      <c r="D499" s="648">
        <v>4640242180137</v>
      </c>
      <c r="E499" s="648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40</v>
      </c>
      <c r="P499" s="899" t="s">
        <v>793</v>
      </c>
      <c r="Q499" s="650"/>
      <c r="R499" s="650"/>
      <c r="S499" s="650"/>
      <c r="T499" s="651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794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2" t="s">
        <v>40</v>
      </c>
      <c r="Q500" s="653"/>
      <c r="R500" s="653"/>
      <c r="S500" s="653"/>
      <c r="T500" s="653"/>
      <c r="U500" s="653"/>
      <c r="V500" s="654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55"/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6"/>
      <c r="P501" s="652" t="s">
        <v>40</v>
      </c>
      <c r="Q501" s="653"/>
      <c r="R501" s="653"/>
      <c r="S501" s="653"/>
      <c r="T501" s="653"/>
      <c r="U501" s="653"/>
      <c r="V501" s="654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 x14ac:dyDescent="0.25">
      <c r="A502" s="646" t="s">
        <v>795</v>
      </c>
      <c r="B502" s="646"/>
      <c r="C502" s="646"/>
      <c r="D502" s="646"/>
      <c r="E502" s="646"/>
      <c r="F502" s="646"/>
      <c r="G502" s="646"/>
      <c r="H502" s="646"/>
      <c r="I502" s="646"/>
      <c r="J502" s="646"/>
      <c r="K502" s="646"/>
      <c r="L502" s="646"/>
      <c r="M502" s="646"/>
      <c r="N502" s="646"/>
      <c r="O502" s="646"/>
      <c r="P502" s="646"/>
      <c r="Q502" s="646"/>
      <c r="R502" s="646"/>
      <c r="S502" s="646"/>
      <c r="T502" s="646"/>
      <c r="U502" s="646"/>
      <c r="V502" s="646"/>
      <c r="W502" s="646"/>
      <c r="X502" s="646"/>
      <c r="Y502" s="646"/>
      <c r="Z502" s="646"/>
      <c r="AA502" s="65"/>
      <c r="AB502" s="65"/>
      <c r="AC502" s="79"/>
    </row>
    <row r="503" spans="1:68" ht="14.25" customHeight="1" x14ac:dyDescent="0.25">
      <c r="A503" s="647" t="s">
        <v>148</v>
      </c>
      <c r="B503" s="647"/>
      <c r="C503" s="647"/>
      <c r="D503" s="647"/>
      <c r="E503" s="647"/>
      <c r="F503" s="647"/>
      <c r="G503" s="647"/>
      <c r="H503" s="647"/>
      <c r="I503" s="647"/>
      <c r="J503" s="647"/>
      <c r="K503" s="647"/>
      <c r="L503" s="647"/>
      <c r="M503" s="647"/>
      <c r="N503" s="647"/>
      <c r="O503" s="647"/>
      <c r="P503" s="647"/>
      <c r="Q503" s="647"/>
      <c r="R503" s="647"/>
      <c r="S503" s="647"/>
      <c r="T503" s="647"/>
      <c r="U503" s="647"/>
      <c r="V503" s="647"/>
      <c r="W503" s="647"/>
      <c r="X503" s="647"/>
      <c r="Y503" s="647"/>
      <c r="Z503" s="647"/>
      <c r="AA503" s="66"/>
      <c r="AB503" s="66"/>
      <c r="AC503" s="80"/>
    </row>
    <row r="504" spans="1:68" ht="27" customHeight="1" x14ac:dyDescent="0.25">
      <c r="A504" s="63" t="s">
        <v>796</v>
      </c>
      <c r="B504" s="63" t="s">
        <v>797</v>
      </c>
      <c r="C504" s="36">
        <v>4301020314</v>
      </c>
      <c r="D504" s="648">
        <v>4640242180090</v>
      </c>
      <c r="E504" s="648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900" t="s">
        <v>798</v>
      </c>
      <c r="Q504" s="650"/>
      <c r="R504" s="650"/>
      <c r="S504" s="650"/>
      <c r="T504" s="651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4" t="s">
        <v>799</v>
      </c>
      <c r="AG504" s="78"/>
      <c r="AJ504" s="84" t="s">
        <v>45</v>
      </c>
      <c r="AK504" s="84">
        <v>0</v>
      </c>
      <c r="BB504" s="57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55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2" t="s">
        <v>40</v>
      </c>
      <c r="Q505" s="653"/>
      <c r="R505" s="653"/>
      <c r="S505" s="653"/>
      <c r="T505" s="653"/>
      <c r="U505" s="653"/>
      <c r="V505" s="654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2" t="s">
        <v>40</v>
      </c>
      <c r="Q506" s="653"/>
      <c r="R506" s="653"/>
      <c r="S506" s="653"/>
      <c r="T506" s="653"/>
      <c r="U506" s="653"/>
      <c r="V506" s="654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655"/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904"/>
      <c r="P507" s="901" t="s">
        <v>33</v>
      </c>
      <c r="Q507" s="902"/>
      <c r="R507" s="902"/>
      <c r="S507" s="902"/>
      <c r="T507" s="902"/>
      <c r="U507" s="902"/>
      <c r="V507" s="903"/>
      <c r="W507" s="42" t="s">
        <v>0</v>
      </c>
      <c r="X507" s="43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0</v>
      </c>
      <c r="Y507" s="43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0</v>
      </c>
      <c r="Z507" s="42"/>
      <c r="AA507" s="67"/>
      <c r="AB507" s="67"/>
      <c r="AC507" s="67"/>
    </row>
    <row r="508" spans="1:68" x14ac:dyDescent="0.2">
      <c r="A508" s="655"/>
      <c r="B508" s="655"/>
      <c r="C508" s="655"/>
      <c r="D508" s="655"/>
      <c r="E508" s="655"/>
      <c r="F508" s="655"/>
      <c r="G508" s="655"/>
      <c r="H508" s="655"/>
      <c r="I508" s="655"/>
      <c r="J508" s="655"/>
      <c r="K508" s="655"/>
      <c r="L508" s="655"/>
      <c r="M508" s="655"/>
      <c r="N508" s="655"/>
      <c r="O508" s="904"/>
      <c r="P508" s="901" t="s">
        <v>34</v>
      </c>
      <c r="Q508" s="902"/>
      <c r="R508" s="902"/>
      <c r="S508" s="902"/>
      <c r="T508" s="902"/>
      <c r="U508" s="902"/>
      <c r="V508" s="903"/>
      <c r="W508" s="42" t="s">
        <v>0</v>
      </c>
      <c r="X508" s="43">
        <f>IFERROR(SUM(BM22:BM504),"0")</f>
        <v>0</v>
      </c>
      <c r="Y508" s="43">
        <f>IFERROR(SUM(BN22:BN504),"0")</f>
        <v>0</v>
      </c>
      <c r="Z508" s="42"/>
      <c r="AA508" s="67"/>
      <c r="AB508" s="67"/>
      <c r="AC508" s="67"/>
    </row>
    <row r="509" spans="1:68" x14ac:dyDescent="0.2">
      <c r="A509" s="655"/>
      <c r="B509" s="655"/>
      <c r="C509" s="655"/>
      <c r="D509" s="655"/>
      <c r="E509" s="655"/>
      <c r="F509" s="655"/>
      <c r="G509" s="655"/>
      <c r="H509" s="655"/>
      <c r="I509" s="655"/>
      <c r="J509" s="655"/>
      <c r="K509" s="655"/>
      <c r="L509" s="655"/>
      <c r="M509" s="655"/>
      <c r="N509" s="655"/>
      <c r="O509" s="904"/>
      <c r="P509" s="901" t="s">
        <v>35</v>
      </c>
      <c r="Q509" s="902"/>
      <c r="R509" s="902"/>
      <c r="S509" s="902"/>
      <c r="T509" s="902"/>
      <c r="U509" s="902"/>
      <c r="V509" s="903"/>
      <c r="W509" s="42" t="s">
        <v>20</v>
      </c>
      <c r="X509" s="44">
        <f>ROUNDUP(SUM(BO22:BO504),0)</f>
        <v>0</v>
      </c>
      <c r="Y509" s="44">
        <f>ROUNDUP(SUM(BP22:BP504),0)</f>
        <v>0</v>
      </c>
      <c r="Z509" s="42"/>
      <c r="AA509" s="67"/>
      <c r="AB509" s="67"/>
      <c r="AC509" s="67"/>
    </row>
    <row r="510" spans="1:68" x14ac:dyDescent="0.2">
      <c r="A510" s="655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904"/>
      <c r="P510" s="901" t="s">
        <v>36</v>
      </c>
      <c r="Q510" s="902"/>
      <c r="R510" s="902"/>
      <c r="S510" s="902"/>
      <c r="T510" s="902"/>
      <c r="U510" s="902"/>
      <c r="V510" s="903"/>
      <c r="W510" s="42" t="s">
        <v>0</v>
      </c>
      <c r="X510" s="43">
        <f>GrossWeightTotal+PalletQtyTotal*25</f>
        <v>0</v>
      </c>
      <c r="Y510" s="43">
        <f>GrossWeightTotalR+PalletQtyTotalR*25</f>
        <v>0</v>
      </c>
      <c r="Z510" s="42"/>
      <c r="AA510" s="67"/>
      <c r="AB510" s="67"/>
      <c r="AC510" s="67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904"/>
      <c r="P511" s="901" t="s">
        <v>37</v>
      </c>
      <c r="Q511" s="902"/>
      <c r="R511" s="902"/>
      <c r="S511" s="902"/>
      <c r="T511" s="902"/>
      <c r="U511" s="902"/>
      <c r="V511" s="903"/>
      <c r="W511" s="42" t="s">
        <v>20</v>
      </c>
      <c r="X511" s="43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0</v>
      </c>
      <c r="Y511" s="43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0</v>
      </c>
      <c r="Z511" s="42"/>
      <c r="AA511" s="67"/>
      <c r="AB511" s="67"/>
      <c r="AC511" s="67"/>
    </row>
    <row r="512" spans="1:68" ht="14.25" x14ac:dyDescent="0.2">
      <c r="A512" s="655"/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904"/>
      <c r="P512" s="901" t="s">
        <v>38</v>
      </c>
      <c r="Q512" s="902"/>
      <c r="R512" s="902"/>
      <c r="S512" s="902"/>
      <c r="T512" s="902"/>
      <c r="U512" s="902"/>
      <c r="V512" s="903"/>
      <c r="W512" s="45" t="s">
        <v>51</v>
      </c>
      <c r="X512" s="42"/>
      <c r="Y512" s="42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0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77</v>
      </c>
      <c r="C514" s="907" t="s">
        <v>112</v>
      </c>
      <c r="D514" s="907" t="s">
        <v>112</v>
      </c>
      <c r="E514" s="907" t="s">
        <v>112</v>
      </c>
      <c r="F514" s="907" t="s">
        <v>112</v>
      </c>
      <c r="G514" s="907" t="s">
        <v>112</v>
      </c>
      <c r="H514" s="907" t="s">
        <v>112</v>
      </c>
      <c r="I514" s="907" t="s">
        <v>269</v>
      </c>
      <c r="J514" s="907" t="s">
        <v>269</v>
      </c>
      <c r="K514" s="907" t="s">
        <v>269</v>
      </c>
      <c r="L514" s="907" t="s">
        <v>269</v>
      </c>
      <c r="M514" s="907" t="s">
        <v>269</v>
      </c>
      <c r="N514" s="908"/>
      <c r="O514" s="907" t="s">
        <v>269</v>
      </c>
      <c r="P514" s="907" t="s">
        <v>269</v>
      </c>
      <c r="Q514" s="907" t="s">
        <v>269</v>
      </c>
      <c r="R514" s="907" t="s">
        <v>269</v>
      </c>
      <c r="S514" s="907" t="s">
        <v>269</v>
      </c>
      <c r="T514" s="907" t="s">
        <v>556</v>
      </c>
      <c r="U514" s="907" t="s">
        <v>556</v>
      </c>
      <c r="V514" s="907" t="s">
        <v>613</v>
      </c>
      <c r="W514" s="907" t="s">
        <v>613</v>
      </c>
      <c r="X514" s="907" t="s">
        <v>613</v>
      </c>
      <c r="Y514" s="907" t="s">
        <v>613</v>
      </c>
      <c r="Z514" s="85" t="s">
        <v>672</v>
      </c>
      <c r="AA514" s="907" t="s">
        <v>742</v>
      </c>
      <c r="AB514" s="907" t="s">
        <v>742</v>
      </c>
      <c r="AC514" s="60"/>
      <c r="AF514" s="1"/>
    </row>
    <row r="515" spans="1:32" ht="14.25" customHeight="1" thickTop="1" x14ac:dyDescent="0.2">
      <c r="A515" s="905" t="s">
        <v>10</v>
      </c>
      <c r="B515" s="907" t="s">
        <v>77</v>
      </c>
      <c r="C515" s="907" t="s">
        <v>113</v>
      </c>
      <c r="D515" s="907" t="s">
        <v>130</v>
      </c>
      <c r="E515" s="907" t="s">
        <v>192</v>
      </c>
      <c r="F515" s="907" t="s">
        <v>215</v>
      </c>
      <c r="G515" s="907" t="s">
        <v>248</v>
      </c>
      <c r="H515" s="907" t="s">
        <v>112</v>
      </c>
      <c r="I515" s="907" t="s">
        <v>270</v>
      </c>
      <c r="J515" s="907" t="s">
        <v>310</v>
      </c>
      <c r="K515" s="907" t="s">
        <v>371</v>
      </c>
      <c r="L515" s="907" t="s">
        <v>413</v>
      </c>
      <c r="M515" s="907" t="s">
        <v>429</v>
      </c>
      <c r="N515" s="1"/>
      <c r="O515" s="907" t="s">
        <v>442</v>
      </c>
      <c r="P515" s="907" t="s">
        <v>452</v>
      </c>
      <c r="Q515" s="907" t="s">
        <v>459</v>
      </c>
      <c r="R515" s="907" t="s">
        <v>464</v>
      </c>
      <c r="S515" s="907" t="s">
        <v>546</v>
      </c>
      <c r="T515" s="907" t="s">
        <v>557</v>
      </c>
      <c r="U515" s="907" t="s">
        <v>591</v>
      </c>
      <c r="V515" s="907" t="s">
        <v>614</v>
      </c>
      <c r="W515" s="907" t="s">
        <v>646</v>
      </c>
      <c r="X515" s="907" t="s">
        <v>664</v>
      </c>
      <c r="Y515" s="907" t="s">
        <v>668</v>
      </c>
      <c r="Z515" s="907" t="s">
        <v>672</v>
      </c>
      <c r="AA515" s="907" t="s">
        <v>742</v>
      </c>
      <c r="AB515" s="907" t="s">
        <v>795</v>
      </c>
      <c r="AC515" s="60"/>
      <c r="AF515" s="1"/>
    </row>
    <row r="516" spans="1:32" ht="13.5" thickBot="1" x14ac:dyDescent="0.25">
      <c r="A516" s="906"/>
      <c r="B516" s="907"/>
      <c r="C516" s="907"/>
      <c r="D516" s="907"/>
      <c r="E516" s="907"/>
      <c r="F516" s="907"/>
      <c r="G516" s="907"/>
      <c r="H516" s="907"/>
      <c r="I516" s="907"/>
      <c r="J516" s="907"/>
      <c r="K516" s="907"/>
      <c r="L516" s="907"/>
      <c r="M516" s="907"/>
      <c r="N516" s="1"/>
      <c r="O516" s="907"/>
      <c r="P516" s="907"/>
      <c r="Q516" s="907"/>
      <c r="R516" s="907"/>
      <c r="S516" s="907"/>
      <c r="T516" s="907"/>
      <c r="U516" s="907"/>
      <c r="V516" s="907"/>
      <c r="W516" s="907"/>
      <c r="X516" s="907"/>
      <c r="Y516" s="907"/>
      <c r="Z516" s="907"/>
      <c r="AA516" s="907"/>
      <c r="AB516" s="907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52">
        <f>IFERROR(Y89*1,"0")+IFERROR(Y90*1,"0")+IFERROR(Y91*1,"0")+IFERROR(Y95*1,"0")+IFERROR(Y96*1,"0")+IFERROR(Y97*1,"0")+IFERROR(Y98*1,"0")+IFERROR(Y99*1,"0")+IFERROR(Y100*1,"0")</f>
        <v>0</v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52">
        <f>IFERROR(Y131*1,"0")+IFERROR(Y132*1,"0")+IFERROR(Y136*1,"0")+IFERROR(Y137*1,"0")</f>
        <v>0</v>
      </c>
      <c r="H517" s="52">
        <f>IFERROR(Y142*1,"0")+IFERROR(Y146*1,"0")+IFERROR(Y147*1,"0")+IFERROR(Y148*1,"0")</f>
        <v>0</v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2">
        <f>IFERROR(Y249*1,"0")+IFERROR(Y250*1,"0")+IFERROR(Y251*1,"0")+IFERROR(Y252*1,"0")+IFERROR(Y253*1,"0")</f>
        <v>0</v>
      </c>
      <c r="M517" s="52">
        <f>IFERROR(Y258*1,"0")+IFERROR(Y259*1,"0")+IFERROR(Y260*1,"0")+IFERROR(Y261*1,"0")</f>
        <v>0</v>
      </c>
      <c r="N517" s="1"/>
      <c r="O517" s="52">
        <f>IFERROR(Y266*1,"0")+IFERROR(Y267*1,"0")+IFERROR(Y268*1,"0")</f>
        <v>0</v>
      </c>
      <c r="P517" s="52">
        <f>IFERROR(Y273*1,"0")+IFERROR(Y277*1,"0")</f>
        <v>0</v>
      </c>
      <c r="Q517" s="52">
        <f>IFERROR(Y282*1,"0")</f>
        <v>0</v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7" s="52">
        <f>IFERROR(Y334*1,"0")+IFERROR(Y335*1,"0")+IFERROR(Y336*1,"0")</f>
        <v>0</v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7" s="52">
        <f>IFERROR(Y367*1,"0")+IFERROR(Y368*1,"0")+IFERROR(Y369*1,"0")+IFERROR(Y370*1,"0")+IFERROR(Y374*1,"0")+IFERROR(Y378*1,"0")+IFERROR(Y379*1,"0")+IFERROR(Y383*1,"0")</f>
        <v>0</v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52">
        <f>IFERROR(Y408*1,"0")+IFERROR(Y409*1,"0")+IFERROR(Y413*1,"0")+IFERROR(Y414*1,"0")+IFERROR(Y415*1,"0")+IFERROR(Y416*1,"0")</f>
        <v>0</v>
      </c>
      <c r="X517" s="52">
        <f>IFERROR(Y421*1,"0")</f>
        <v>0</v>
      </c>
      <c r="Y517" s="52">
        <f>IFERROR(Y426*1,"0")</f>
        <v>0</v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52">
        <f>IFERROR(Y504*1,"0")</f>
        <v>0</v>
      </c>
      <c r="AC517" s="60"/>
      <c r="AF517" s="1"/>
    </row>
  </sheetData>
  <sheetProtection algorithmName="SHA-512" hashValue="PzhaXYGNWIEgfDR7GIUfCAO6VX0yg875QkeuuLT/+rYEHq0lys7pmLT9OfBKL4/vSfhTnJ7yzxDWTmLNQiRodQ==" saltValue="bi3KoMAM9XG94wyXBDAtv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8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2 X343 X268 X91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4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9"/>
    </row>
    <row r="3" spans="2:8" x14ac:dyDescent="0.2">
      <c r="B3" s="53" t="s">
        <v>801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803</v>
      </c>
      <c r="D6" s="53" t="s">
        <v>804</v>
      </c>
      <c r="E6" s="53" t="s">
        <v>45</v>
      </c>
    </row>
    <row r="8" spans="2:8" x14ac:dyDescent="0.2">
      <c r="B8" s="53" t="s">
        <v>76</v>
      </c>
      <c r="C8" s="53" t="s">
        <v>803</v>
      </c>
      <c r="D8" s="53" t="s">
        <v>45</v>
      </c>
      <c r="E8" s="53" t="s">
        <v>45</v>
      </c>
    </row>
    <row r="10" spans="2:8" x14ac:dyDescent="0.2">
      <c r="B10" s="53" t="s">
        <v>805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815</v>
      </c>
      <c r="C20" s="53" t="s">
        <v>45</v>
      </c>
      <c r="D20" s="53" t="s">
        <v>45</v>
      </c>
      <c r="E20" s="53" t="s">
        <v>45</v>
      </c>
    </row>
  </sheetData>
  <sheetProtection algorithmName="SHA-512" hashValue="mW1GnZaDPnamvYzv8M4Nz0vLMLxjpubnWXTzlerlkocxwDOmilJjW3cw0Ba7x6J8+llpQIBkbpkjO7OMMgEY7A==" saltValue="XEIhy7gIIvURGStTjhwO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1022</vt:i4>
      </vt:variant>
    </vt:vector>
  </HeadingPairs>
  <TitlesOfParts>
    <vt:vector size="10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2025-07-09T11:29:54Z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