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1B2B4E-EF76-4BD0-B724-7E320A1AD84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8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8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O241" i="1"/>
  <c r="BM241" i="1"/>
  <c r="Y241" i="1"/>
  <c r="P241" i="1"/>
  <c r="X239" i="1"/>
  <c r="X238" i="1"/>
  <c r="BO237" i="1"/>
  <c r="BM237" i="1"/>
  <c r="Y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P127" i="1"/>
  <c r="BO126" i="1"/>
  <c r="BM126" i="1"/>
  <c r="Y126" i="1"/>
  <c r="Y128" i="1" s="1"/>
  <c r="P126" i="1"/>
  <c r="X123" i="1"/>
  <c r="X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O93" i="1"/>
  <c r="BM93" i="1"/>
  <c r="Y93" i="1"/>
  <c r="BP93" i="1" s="1"/>
  <c r="X91" i="1"/>
  <c r="X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X84" i="1"/>
  <c r="X83" i="1"/>
  <c r="BO82" i="1"/>
  <c r="BM82" i="1"/>
  <c r="Y82" i="1"/>
  <c r="P82" i="1"/>
  <c r="BO81" i="1"/>
  <c r="BN81" i="1"/>
  <c r="BM81" i="1"/>
  <c r="Z81" i="1"/>
  <c r="Y81" i="1"/>
  <c r="BP81" i="1" s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Y79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95" i="1" l="1"/>
  <c r="BN95" i="1"/>
  <c r="Z95" i="1"/>
  <c r="BP102" i="1"/>
  <c r="BN102" i="1"/>
  <c r="Z102" i="1"/>
  <c r="Y156" i="1"/>
  <c r="BP155" i="1"/>
  <c r="BN155" i="1"/>
  <c r="Z155" i="1"/>
  <c r="Z156" i="1" s="1"/>
  <c r="BP159" i="1"/>
  <c r="BN159" i="1"/>
  <c r="Z159" i="1"/>
  <c r="BP188" i="1"/>
  <c r="BN188" i="1"/>
  <c r="Z188" i="1"/>
  <c r="BP192" i="1"/>
  <c r="BN192" i="1"/>
  <c r="Z192" i="1"/>
  <c r="BP215" i="1"/>
  <c r="BN215" i="1"/>
  <c r="Z215" i="1"/>
  <c r="BP242" i="1"/>
  <c r="BN242" i="1"/>
  <c r="Z242" i="1"/>
  <c r="BP292" i="1"/>
  <c r="BN292" i="1"/>
  <c r="Z292" i="1"/>
  <c r="BP314" i="1"/>
  <c r="BN314" i="1"/>
  <c r="Z314" i="1"/>
  <c r="BP353" i="1"/>
  <c r="BN353" i="1"/>
  <c r="Z35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X499" i="1"/>
  <c r="X502" i="1"/>
  <c r="Z27" i="1"/>
  <c r="BN27" i="1"/>
  <c r="Z43" i="1"/>
  <c r="BN43" i="1"/>
  <c r="Z61" i="1"/>
  <c r="BN61" i="1"/>
  <c r="Z75" i="1"/>
  <c r="BN75" i="1"/>
  <c r="BP116" i="1"/>
  <c r="BN116" i="1"/>
  <c r="Z116" i="1"/>
  <c r="BP167" i="1"/>
  <c r="BN167" i="1"/>
  <c r="Z167" i="1"/>
  <c r="BP204" i="1"/>
  <c r="BN204" i="1"/>
  <c r="Z204" i="1"/>
  <c r="Y239" i="1"/>
  <c r="Y238" i="1"/>
  <c r="BP237" i="1"/>
  <c r="BN237" i="1"/>
  <c r="Z237" i="1"/>
  <c r="Z238" i="1" s="1"/>
  <c r="BP241" i="1"/>
  <c r="BN241" i="1"/>
  <c r="Z241" i="1"/>
  <c r="BP267" i="1"/>
  <c r="BN267" i="1"/>
  <c r="Z267" i="1"/>
  <c r="BP302" i="1"/>
  <c r="BN302" i="1"/>
  <c r="Z302" i="1"/>
  <c r="BP335" i="1"/>
  <c r="BN335" i="1"/>
  <c r="Z335" i="1"/>
  <c r="BP369" i="1"/>
  <c r="BN369" i="1"/>
  <c r="Z369" i="1"/>
  <c r="BP401" i="1"/>
  <c r="BN401" i="1"/>
  <c r="Z401" i="1"/>
  <c r="BP433" i="1"/>
  <c r="BN433" i="1"/>
  <c r="Z433" i="1"/>
  <c r="BP459" i="1"/>
  <c r="BN459" i="1"/>
  <c r="Z459" i="1"/>
  <c r="BP104" i="1"/>
  <c r="BN104" i="1"/>
  <c r="Z104" i="1"/>
  <c r="BP127" i="1"/>
  <c r="BN127" i="1"/>
  <c r="Z127" i="1"/>
  <c r="BP131" i="1"/>
  <c r="BN131" i="1"/>
  <c r="Z131" i="1"/>
  <c r="BP143" i="1"/>
  <c r="BN143" i="1"/>
  <c r="Z143" i="1"/>
  <c r="Y151" i="1"/>
  <c r="BP147" i="1"/>
  <c r="BN147" i="1"/>
  <c r="Z147" i="1"/>
  <c r="BP165" i="1"/>
  <c r="BN165" i="1"/>
  <c r="Z165" i="1"/>
  <c r="Y179" i="1"/>
  <c r="Y178" i="1"/>
  <c r="BP177" i="1"/>
  <c r="BN177" i="1"/>
  <c r="Z177" i="1"/>
  <c r="Z178" i="1" s="1"/>
  <c r="BP182" i="1"/>
  <c r="BN182" i="1"/>
  <c r="Z182" i="1"/>
  <c r="BP198" i="1"/>
  <c r="BN198" i="1"/>
  <c r="Z198" i="1"/>
  <c r="BP211" i="1"/>
  <c r="BN211" i="1"/>
  <c r="Z211" i="1"/>
  <c r="BP227" i="1"/>
  <c r="BN227" i="1"/>
  <c r="Z227" i="1"/>
  <c r="BP253" i="1"/>
  <c r="BN253" i="1"/>
  <c r="Z253" i="1"/>
  <c r="BP262" i="1"/>
  <c r="BN262" i="1"/>
  <c r="Z262" i="1"/>
  <c r="BP290" i="1"/>
  <c r="BN290" i="1"/>
  <c r="Z290" i="1"/>
  <c r="BP300" i="1"/>
  <c r="BN300" i="1"/>
  <c r="Z300" i="1"/>
  <c r="BP310" i="1"/>
  <c r="BN310" i="1"/>
  <c r="Z310" i="1"/>
  <c r="BP328" i="1"/>
  <c r="BN328" i="1"/>
  <c r="Z328" i="1"/>
  <c r="BP347" i="1"/>
  <c r="BN347" i="1"/>
  <c r="Z347" i="1"/>
  <c r="Y364" i="1"/>
  <c r="Y363" i="1"/>
  <c r="BP362" i="1"/>
  <c r="BN362" i="1"/>
  <c r="Z362" i="1"/>
  <c r="Z363" i="1" s="1"/>
  <c r="U508" i="1"/>
  <c r="BP367" i="1"/>
  <c r="BN367" i="1"/>
  <c r="Z367" i="1"/>
  <c r="Z370" i="1" s="1"/>
  <c r="Y370" i="1"/>
  <c r="B508" i="1"/>
  <c r="X500" i="1"/>
  <c r="X501" i="1" s="1"/>
  <c r="Y33" i="1"/>
  <c r="Z29" i="1"/>
  <c r="BN29" i="1"/>
  <c r="Z35" i="1"/>
  <c r="Z36" i="1" s="1"/>
  <c r="BN35" i="1"/>
  <c r="BP35" i="1"/>
  <c r="Y36" i="1"/>
  <c r="Z41" i="1"/>
  <c r="BN41" i="1"/>
  <c r="Z47" i="1"/>
  <c r="Z48" i="1" s="1"/>
  <c r="BN47" i="1"/>
  <c r="BP47" i="1"/>
  <c r="Y48" i="1"/>
  <c r="Z52" i="1"/>
  <c r="BN52" i="1"/>
  <c r="Z56" i="1"/>
  <c r="BN56" i="1"/>
  <c r="Y65" i="1"/>
  <c r="Z63" i="1"/>
  <c r="BN63" i="1"/>
  <c r="Y64" i="1"/>
  <c r="Z67" i="1"/>
  <c r="BN67" i="1"/>
  <c r="Z73" i="1"/>
  <c r="BN73" i="1"/>
  <c r="BP73" i="1"/>
  <c r="Z77" i="1"/>
  <c r="BN77" i="1"/>
  <c r="Y83" i="1"/>
  <c r="Z88" i="1"/>
  <c r="BN88" i="1"/>
  <c r="Z93" i="1"/>
  <c r="BN93" i="1"/>
  <c r="BP110" i="1"/>
  <c r="BN110" i="1"/>
  <c r="Z110" i="1"/>
  <c r="BP114" i="1"/>
  <c r="BN114" i="1"/>
  <c r="Z114" i="1"/>
  <c r="Y144" i="1"/>
  <c r="BP142" i="1"/>
  <c r="BN142" i="1"/>
  <c r="Z142" i="1"/>
  <c r="Z144" i="1" s="1"/>
  <c r="Y150" i="1"/>
  <c r="BP161" i="1"/>
  <c r="BN161" i="1"/>
  <c r="Z161" i="1"/>
  <c r="BP171" i="1"/>
  <c r="BN171" i="1"/>
  <c r="Z171" i="1"/>
  <c r="BP194" i="1"/>
  <c r="BN194" i="1"/>
  <c r="Z194" i="1"/>
  <c r="BP206" i="1"/>
  <c r="BN206" i="1"/>
  <c r="Z206" i="1"/>
  <c r="BP222" i="1"/>
  <c r="BN222" i="1"/>
  <c r="Z222" i="1"/>
  <c r="BP244" i="1"/>
  <c r="BN244" i="1"/>
  <c r="Z244" i="1"/>
  <c r="BP261" i="1"/>
  <c r="BN261" i="1"/>
  <c r="Z261" i="1"/>
  <c r="BP269" i="1"/>
  <c r="BN269" i="1"/>
  <c r="Z2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112" i="1"/>
  <c r="Y111" i="1"/>
  <c r="Y217" i="1"/>
  <c r="Y246" i="1"/>
  <c r="Y304" i="1"/>
  <c r="BP296" i="1"/>
  <c r="BN296" i="1"/>
  <c r="Z296" i="1"/>
  <c r="BP306" i="1"/>
  <c r="BN306" i="1"/>
  <c r="Z306" i="1"/>
  <c r="BP316" i="1"/>
  <c r="BN316" i="1"/>
  <c r="Z316" i="1"/>
  <c r="BP343" i="1"/>
  <c r="BN343" i="1"/>
  <c r="Z343" i="1"/>
  <c r="BP357" i="1"/>
  <c r="BN357" i="1"/>
  <c r="Z357" i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Y403" i="1"/>
  <c r="Y463" i="1"/>
  <c r="Y462" i="1"/>
  <c r="H9" i="1"/>
  <c r="A10" i="1"/>
  <c r="Y24" i="1"/>
  <c r="Y32" i="1"/>
  <c r="Y44" i="1"/>
  <c r="BP68" i="1"/>
  <c r="BN68" i="1"/>
  <c r="Z68" i="1"/>
  <c r="BP76" i="1"/>
  <c r="BN76" i="1"/>
  <c r="Z76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32" i="1"/>
  <c r="BN132" i="1"/>
  <c r="Z132" i="1"/>
  <c r="Z133" i="1" s="1"/>
  <c r="Y134" i="1"/>
  <c r="Y139" i="1"/>
  <c r="BP136" i="1"/>
  <c r="BN136" i="1"/>
  <c r="Z136" i="1"/>
  <c r="Z138" i="1" s="1"/>
  <c r="BP160" i="1"/>
  <c r="BN160" i="1"/>
  <c r="Z160" i="1"/>
  <c r="BP164" i="1"/>
  <c r="BN164" i="1"/>
  <c r="Z164" i="1"/>
  <c r="Y168" i="1"/>
  <c r="BP172" i="1"/>
  <c r="BN172" i="1"/>
  <c r="Z172" i="1"/>
  <c r="BP193" i="1"/>
  <c r="BN193" i="1"/>
  <c r="Z193" i="1"/>
  <c r="BP197" i="1"/>
  <c r="BN197" i="1"/>
  <c r="Z197" i="1"/>
  <c r="BP205" i="1"/>
  <c r="BN205" i="1"/>
  <c r="Z205" i="1"/>
  <c r="BP210" i="1"/>
  <c r="BN210" i="1"/>
  <c r="Z210" i="1"/>
  <c r="BP291" i="1"/>
  <c r="BN291" i="1"/>
  <c r="Z291" i="1"/>
  <c r="BP321" i="1"/>
  <c r="BN321" i="1"/>
  <c r="Z321" i="1"/>
  <c r="BP329" i="1"/>
  <c r="BN329" i="1"/>
  <c r="Z329" i="1"/>
  <c r="Y331" i="1"/>
  <c r="S508" i="1"/>
  <c r="Y337" i="1"/>
  <c r="BP334" i="1"/>
  <c r="BN334" i="1"/>
  <c r="Z334" i="1"/>
  <c r="Y338" i="1"/>
  <c r="BP344" i="1"/>
  <c r="BN344" i="1"/>
  <c r="Z344" i="1"/>
  <c r="BP348" i="1"/>
  <c r="BN348" i="1"/>
  <c r="Z348" i="1"/>
  <c r="Y350" i="1"/>
  <c r="Y355" i="1"/>
  <c r="BP352" i="1"/>
  <c r="BN352" i="1"/>
  <c r="Z352" i="1"/>
  <c r="Y354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Y59" i="1"/>
  <c r="Z53" i="1"/>
  <c r="Z58" i="1" s="1"/>
  <c r="BN53" i="1"/>
  <c r="Z55" i="1"/>
  <c r="BN55" i="1"/>
  <c r="Z57" i="1"/>
  <c r="BN57" i="1"/>
  <c r="Y58" i="1"/>
  <c r="BP62" i="1"/>
  <c r="BN62" i="1"/>
  <c r="Z62" i="1"/>
  <c r="Z64" i="1" s="1"/>
  <c r="Y71" i="1"/>
  <c r="Y70" i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Z111" i="1" s="1"/>
  <c r="Y118" i="1"/>
  <c r="BP117" i="1"/>
  <c r="BN117" i="1"/>
  <c r="Z117" i="1"/>
  <c r="Y119" i="1"/>
  <c r="Y122" i="1"/>
  <c r="BP121" i="1"/>
  <c r="BN121" i="1"/>
  <c r="Z121" i="1"/>
  <c r="Z122" i="1" s="1"/>
  <c r="Y123" i="1"/>
  <c r="G508" i="1"/>
  <c r="Y129" i="1"/>
  <c r="BP126" i="1"/>
  <c r="BN126" i="1"/>
  <c r="Z126" i="1"/>
  <c r="Y133" i="1"/>
  <c r="Y138" i="1"/>
  <c r="BP148" i="1"/>
  <c r="BN148" i="1"/>
  <c r="Z148" i="1"/>
  <c r="Z150" i="1" s="1"/>
  <c r="Y169" i="1"/>
  <c r="BP162" i="1"/>
  <c r="BN162" i="1"/>
  <c r="Z162" i="1"/>
  <c r="BP166" i="1"/>
  <c r="BN166" i="1"/>
  <c r="Z166" i="1"/>
  <c r="Y175" i="1"/>
  <c r="Y174" i="1"/>
  <c r="BP183" i="1"/>
  <c r="BN183" i="1"/>
  <c r="Z183" i="1"/>
  <c r="Y185" i="1"/>
  <c r="Y190" i="1"/>
  <c r="BP187" i="1"/>
  <c r="BN187" i="1"/>
  <c r="Z187" i="1"/>
  <c r="Y200" i="1"/>
  <c r="BP195" i="1"/>
  <c r="BN195" i="1"/>
  <c r="Z195" i="1"/>
  <c r="BP199" i="1"/>
  <c r="BN199" i="1"/>
  <c r="Z199" i="1"/>
  <c r="Y201" i="1"/>
  <c r="Y213" i="1"/>
  <c r="Y212" i="1"/>
  <c r="BP203" i="1"/>
  <c r="BN203" i="1"/>
  <c r="Z203" i="1"/>
  <c r="BP207" i="1"/>
  <c r="BN207" i="1"/>
  <c r="Z207" i="1"/>
  <c r="BP223" i="1"/>
  <c r="BN223" i="1"/>
  <c r="Z223" i="1"/>
  <c r="BP228" i="1"/>
  <c r="BN228" i="1"/>
  <c r="Z228" i="1"/>
  <c r="BP245" i="1"/>
  <c r="BN245" i="1"/>
  <c r="Z245" i="1"/>
  <c r="Y247" i="1"/>
  <c r="L508" i="1"/>
  <c r="Y255" i="1"/>
  <c r="BP250" i="1"/>
  <c r="BN250" i="1"/>
  <c r="Z250" i="1"/>
  <c r="BP254" i="1"/>
  <c r="BN254" i="1"/>
  <c r="Z254" i="1"/>
  <c r="Y256" i="1"/>
  <c r="M508" i="1"/>
  <c r="Y264" i="1"/>
  <c r="BP259" i="1"/>
  <c r="BN259" i="1"/>
  <c r="Z259" i="1"/>
  <c r="Y263" i="1"/>
  <c r="BP268" i="1"/>
  <c r="BN268" i="1"/>
  <c r="Z268" i="1"/>
  <c r="O508" i="1"/>
  <c r="Y270" i="1"/>
  <c r="BP299" i="1"/>
  <c r="BN299" i="1"/>
  <c r="Z299" i="1"/>
  <c r="Y303" i="1"/>
  <c r="BP307" i="1"/>
  <c r="BN307" i="1"/>
  <c r="Z307" i="1"/>
  <c r="Y311" i="1"/>
  <c r="BP315" i="1"/>
  <c r="BN315" i="1"/>
  <c r="Z315" i="1"/>
  <c r="Z317" i="1" s="1"/>
  <c r="Y317" i="1"/>
  <c r="BP378" i="1"/>
  <c r="BN378" i="1"/>
  <c r="Z378" i="1"/>
  <c r="Z379" i="1" s="1"/>
  <c r="Y380" i="1"/>
  <c r="Y383" i="1"/>
  <c r="BP382" i="1"/>
  <c r="BN382" i="1"/>
  <c r="Z382" i="1"/>
  <c r="Z383" i="1" s="1"/>
  <c r="Y384" i="1"/>
  <c r="V508" i="1"/>
  <c r="Y399" i="1"/>
  <c r="BP388" i="1"/>
  <c r="BN388" i="1"/>
  <c r="Z388" i="1"/>
  <c r="Y39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H508" i="1"/>
  <c r="Y145" i="1"/>
  <c r="I508" i="1"/>
  <c r="Y157" i="1"/>
  <c r="J508" i="1"/>
  <c r="Y184" i="1"/>
  <c r="BP208" i="1"/>
  <c r="BN208" i="1"/>
  <c r="Z208" i="1"/>
  <c r="BP216" i="1"/>
  <c r="BN216" i="1"/>
  <c r="Z216" i="1"/>
  <c r="Z217" i="1" s="1"/>
  <c r="Y218" i="1"/>
  <c r="K508" i="1"/>
  <c r="Y230" i="1"/>
  <c r="BP221" i="1"/>
  <c r="BN221" i="1"/>
  <c r="Z221" i="1"/>
  <c r="BP226" i="1"/>
  <c r="BN226" i="1"/>
  <c r="Z226" i="1"/>
  <c r="BP229" i="1"/>
  <c r="BN229" i="1"/>
  <c r="Z229" i="1"/>
  <c r="Y231" i="1"/>
  <c r="Y234" i="1"/>
  <c r="BP233" i="1"/>
  <c r="BN233" i="1"/>
  <c r="Z233" i="1"/>
  <c r="Z234" i="1" s="1"/>
  <c r="Y235" i="1"/>
  <c r="BP243" i="1"/>
  <c r="BN243" i="1"/>
  <c r="Z243" i="1"/>
  <c r="BP252" i="1"/>
  <c r="BN252" i="1"/>
  <c r="Z252" i="1"/>
  <c r="BP260" i="1"/>
  <c r="BN260" i="1"/>
  <c r="Z260" i="1"/>
  <c r="Y271" i="1"/>
  <c r="BP289" i="1"/>
  <c r="BN289" i="1"/>
  <c r="Z289" i="1"/>
  <c r="Y293" i="1"/>
  <c r="BP297" i="1"/>
  <c r="BN297" i="1"/>
  <c r="Z297" i="1"/>
  <c r="BP301" i="1"/>
  <c r="BN301" i="1"/>
  <c r="Z301" i="1"/>
  <c r="Y312" i="1"/>
  <c r="BP309" i="1"/>
  <c r="BN309" i="1"/>
  <c r="Z309" i="1"/>
  <c r="Y318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BP336" i="1"/>
  <c r="BN336" i="1"/>
  <c r="Z336" i="1"/>
  <c r="T508" i="1"/>
  <c r="Y349" i="1"/>
  <c r="BP342" i="1"/>
  <c r="BN342" i="1"/>
  <c r="Z342" i="1"/>
  <c r="BP346" i="1"/>
  <c r="BN346" i="1"/>
  <c r="Z346" i="1"/>
  <c r="BP358" i="1"/>
  <c r="BN358" i="1"/>
  <c r="Z358" i="1"/>
  <c r="Z359" i="1" s="1"/>
  <c r="BP413" i="1"/>
  <c r="BN413" i="1"/>
  <c r="Z413" i="1"/>
  <c r="Y276" i="1"/>
  <c r="Y285" i="1"/>
  <c r="R508" i="1"/>
  <c r="Y294" i="1"/>
  <c r="Y359" i="1"/>
  <c r="Y360" i="1"/>
  <c r="BP368" i="1"/>
  <c r="BN368" i="1"/>
  <c r="Z368" i="1"/>
  <c r="Y379" i="1"/>
  <c r="BP390" i="1"/>
  <c r="BN390" i="1"/>
  <c r="Z390" i="1"/>
  <c r="BP394" i="1"/>
  <c r="BN394" i="1"/>
  <c r="Z394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Y371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Z462" i="1" s="1"/>
  <c r="Y471" i="1"/>
  <c r="BP470" i="1"/>
  <c r="BN470" i="1"/>
  <c r="Z470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30" i="1" l="1"/>
  <c r="Z293" i="1"/>
  <c r="Z270" i="1"/>
  <c r="Z189" i="1"/>
  <c r="Z128" i="1"/>
  <c r="Z105" i="1"/>
  <c r="Z32" i="1"/>
  <c r="Z354" i="1"/>
  <c r="Z471" i="1"/>
  <c r="Z200" i="1"/>
  <c r="Z168" i="1"/>
  <c r="Z447" i="1"/>
  <c r="Z441" i="1"/>
  <c r="Z415" i="1"/>
  <c r="Z303" i="1"/>
  <c r="Z311" i="1"/>
  <c r="Z212" i="1"/>
  <c r="Z184" i="1"/>
  <c r="Z174" i="1"/>
  <c r="Z118" i="1"/>
  <c r="Z97" i="1"/>
  <c r="Z70" i="1"/>
  <c r="Z230" i="1"/>
  <c r="Z398" i="1"/>
  <c r="Z255" i="1"/>
  <c r="Y502" i="1"/>
  <c r="Y499" i="1"/>
  <c r="Z337" i="1"/>
  <c r="Z456" i="1"/>
  <c r="Z477" i="1"/>
  <c r="Z349" i="1"/>
  <c r="Z324" i="1"/>
  <c r="Z246" i="1"/>
  <c r="Z263" i="1"/>
  <c r="Z90" i="1"/>
  <c r="Y500" i="1"/>
  <c r="Y498" i="1"/>
  <c r="Z503" i="1" l="1"/>
  <c r="Y501" i="1"/>
</calcChain>
</file>

<file path=xl/sharedStrings.xml><?xml version="1.0" encoding="utf-8"?>
<sst xmlns="http://schemas.openxmlformats.org/spreadsheetml/2006/main" count="2172" uniqueCount="782">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</sst>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781</v>
      </c>
      <c r="I5" s="787"/>
      <c r="J5" s="787"/>
      <c r="K5" s="787"/>
      <c r="L5" s="787"/>
      <c r="M5" s="640"/>
      <c r="N5" s="58"/>
      <c r="P5" s="24" t="s">
        <v>10</v>
      </c>
      <c r="Q5" s="850">
        <v>45940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Пятница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1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0.375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60</v>
      </c>
      <c r="Y41" s="544">
        <f>IFERROR(IF(X41="",0,CEILING((X41/$H41),1)*$H41),"")</f>
        <v>64.800000000000011</v>
      </c>
      <c r="Z41" s="36">
        <f>IFERROR(IF(Y41=0,"",ROUNDUP(Y41/H41,0)*0.01898),"")</f>
        <v>0.11388000000000001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62.416666666666657</v>
      </c>
      <c r="BN41" s="64">
        <f>IFERROR(Y41*I41/H41,"0")</f>
        <v>67.410000000000011</v>
      </c>
      <c r="BO41" s="64">
        <f>IFERROR(1/J41*(X41/H41),"0")</f>
        <v>8.6805555555555552E-2</v>
      </c>
      <c r="BP41" s="64">
        <f>IFERROR(1/J41*(Y41/H41),"0")</f>
        <v>9.3750000000000014E-2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80</v>
      </c>
      <c r="Y42" s="544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25.555555555555557</v>
      </c>
      <c r="Y44" s="545">
        <f>IFERROR(Y41/H41,"0")+IFERROR(Y42/H42,"0")+IFERROR(Y43/H43,"0")</f>
        <v>26</v>
      </c>
      <c r="Z44" s="545">
        <f>IFERROR(IF(Z41="",0,Z41),"0")+IFERROR(IF(Z42="",0,Z42),"0")+IFERROR(IF(Z43="",0,Z43),"0")</f>
        <v>0.29427999999999999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140</v>
      </c>
      <c r="Y45" s="545">
        <f>IFERROR(SUM(Y41:Y43),"0")</f>
        <v>144.80000000000001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200</v>
      </c>
      <c r="Y53" s="54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18.518518518518519</v>
      </c>
      <c r="Y58" s="545">
        <f>IFERROR(Y52/H52,"0")+IFERROR(Y53/H53,"0")+IFERROR(Y54/H54,"0")+IFERROR(Y55/H55,"0")+IFERROR(Y56/H56,"0")+IFERROR(Y57/H57,"0")</f>
        <v>19</v>
      </c>
      <c r="Z58" s="545">
        <f>IFERROR(IF(Z52="",0,Z52),"0")+IFERROR(IF(Z53="",0,Z53),"0")+IFERROR(IF(Z54="",0,Z54),"0")+IFERROR(IF(Z55="",0,Z55),"0")+IFERROR(IF(Z56="",0,Z56),"0")+IFERROR(IF(Z57="",0,Z57),"0")</f>
        <v>0.36062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200</v>
      </c>
      <c r="Y59" s="545">
        <f>IFERROR(SUM(Y52:Y57),"0")</f>
        <v>205.20000000000002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90</v>
      </c>
      <c r="Y63" s="544">
        <f>IFERROR(IF(X63="",0,CEILING((X63/$H63),1)*$H63),"")</f>
        <v>91.800000000000011</v>
      </c>
      <c r="Z63" s="36">
        <f>IFERROR(IF(Y63=0,"",ROUNDUP(Y63/H63,0)*0.00651),"")</f>
        <v>0.22134000000000001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95.999999999999986</v>
      </c>
      <c r="BN63" s="64">
        <f>IFERROR(Y63*I63/H63,"0")</f>
        <v>97.92</v>
      </c>
      <c r="BO63" s="64">
        <f>IFERROR(1/J63*(X63/H63),"0")</f>
        <v>0.18315018315018314</v>
      </c>
      <c r="BP63" s="64">
        <f>IFERROR(1/J63*(Y63/H63),"0")</f>
        <v>0.18681318681318682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61.1111111111111</v>
      </c>
      <c r="Y64" s="545">
        <f>IFERROR(Y61/H61,"0")+IFERROR(Y62/H62,"0")+IFERROR(Y63/H63,"0")</f>
        <v>62</v>
      </c>
      <c r="Z64" s="545">
        <f>IFERROR(IF(Z61="",0,Z61),"0")+IFERROR(IF(Z62="",0,Z62),"0")+IFERROR(IF(Z63="",0,Z63),"0")</f>
        <v>0.75278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390</v>
      </c>
      <c r="Y65" s="545">
        <f>IFERROR(SUM(Y61:Y63),"0")</f>
        <v>394.20000000000005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60</v>
      </c>
      <c r="Y81" s="544">
        <f>IFERROR(IF(X81="",0,CEILING((X81/$H81),1)*$H81),"")</f>
        <v>62.4</v>
      </c>
      <c r="Z81" s="36">
        <f>IFERROR(IF(Y81=0,"",ROUNDUP(Y81/H81,0)*0.01898),"")</f>
        <v>0.15184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63.346153846153847</v>
      </c>
      <c r="BN81" s="64">
        <f>IFERROR(Y81*I81/H81,"0")</f>
        <v>65.88</v>
      </c>
      <c r="BO81" s="64">
        <f>IFERROR(1/J81*(X81/H81),"0")</f>
        <v>0.1201923076923077</v>
      </c>
      <c r="BP81" s="64">
        <f>IFERROR(1/J81*(Y81/H81),"0")</f>
        <v>0.125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7.6923076923076925</v>
      </c>
      <c r="Y83" s="545">
        <f>IFERROR(Y81/H81,"0")+IFERROR(Y82/H82,"0")</f>
        <v>8</v>
      </c>
      <c r="Z83" s="545">
        <f>IFERROR(IF(Z81="",0,Z81),"0")+IFERROR(IF(Z82="",0,Z82),"0")</f>
        <v>0.15184</v>
      </c>
      <c r="AA83" s="546"/>
      <c r="AB83" s="546"/>
      <c r="AC83" s="546"/>
    </row>
    <row r="84" spans="1:68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60</v>
      </c>
      <c r="Y84" s="545">
        <f>IFERROR(SUM(Y81:Y82),"0")</f>
        <v>62.4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hidden="1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180</v>
      </c>
      <c r="Y89" s="544">
        <f>IFERROR(IF(X89="",0,CEILING((X89/$H89),1)*$H89),"")</f>
        <v>180</v>
      </c>
      <c r="Z89" s="36">
        <f>IFERROR(IF(Y89=0,"",ROUNDUP(Y89/H89,0)*0.00902),"")</f>
        <v>0.36080000000000001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188.39999999999998</v>
      </c>
      <c r="BN89" s="64">
        <f>IFERROR(Y89*I89/H89,"0")</f>
        <v>188.39999999999998</v>
      </c>
      <c r="BO89" s="64">
        <f>IFERROR(1/J89*(X89/H89),"0")</f>
        <v>0.30303030303030304</v>
      </c>
      <c r="BP89" s="64">
        <f>IFERROR(1/J89*(Y89/H89),"0")</f>
        <v>0.30303030303030304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40</v>
      </c>
      <c r="Y90" s="545">
        <f>IFERROR(Y87/H87,"0")+IFERROR(Y88/H88,"0")+IFERROR(Y89/H89,"0")</f>
        <v>40</v>
      </c>
      <c r="Z90" s="545">
        <f>IFERROR(IF(Z87="",0,Z87),"0")+IFERROR(IF(Z88="",0,Z88),"0")+IFERROR(IF(Z89="",0,Z89),"0")</f>
        <v>0.36080000000000001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180</v>
      </c>
      <c r="Y91" s="545">
        <f>IFERROR(SUM(Y87:Y89),"0")</f>
        <v>180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250</v>
      </c>
      <c r="Y93" s="544">
        <f>IFERROR(IF(X93="",0,CEILING((X93/$H93),1)*$H93),"")</f>
        <v>251.1</v>
      </c>
      <c r="Z93" s="36">
        <f>IFERROR(IF(Y93=0,"",ROUNDUP(Y93/H93,0)*0.01898),"")</f>
        <v>0.58838000000000001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266.01851851851853</v>
      </c>
      <c r="BN93" s="64">
        <f>IFERROR(Y93*I93/H93,"0")</f>
        <v>267.18900000000002</v>
      </c>
      <c r="BO93" s="64">
        <f>IFERROR(1/J93*(X93/H93),"0")</f>
        <v>0.48225308641975312</v>
      </c>
      <c r="BP93" s="64">
        <f>IFERROR(1/J93*(Y93/H93),"0")</f>
        <v>0.484375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495</v>
      </c>
      <c r="Y95" s="544">
        <f>IFERROR(IF(X95="",0,CEILING((X95/$H95),1)*$H95),"")</f>
        <v>496.8</v>
      </c>
      <c r="Z95" s="36">
        <f>IFERROR(IF(Y95=0,"",ROUNDUP(Y95/H95,0)*0.00651),"")</f>
        <v>1.19784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541.19999999999993</v>
      </c>
      <c r="BN95" s="64">
        <f>IFERROR(Y95*I95/H95,"0")</f>
        <v>543.16800000000001</v>
      </c>
      <c r="BO95" s="64">
        <f>IFERROR(1/J95*(X95/H95),"0")</f>
        <v>1.0073260073260073</v>
      </c>
      <c r="BP95" s="64">
        <f>IFERROR(1/J95*(Y95/H95),"0")</f>
        <v>1.0109890109890112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214.19753086419752</v>
      </c>
      <c r="Y97" s="545">
        <f>IFERROR(Y93/H93,"0")+IFERROR(Y94/H94,"0")+IFERROR(Y95/H95,"0")+IFERROR(Y96/H96,"0")</f>
        <v>215</v>
      </c>
      <c r="Z97" s="545">
        <f>IFERROR(IF(Z93="",0,Z93),"0")+IFERROR(IF(Z94="",0,Z94),"0")+IFERROR(IF(Z95="",0,Z95),"0")+IFERROR(IF(Z96="",0,Z96),"0")</f>
        <v>1.7862200000000001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745</v>
      </c>
      <c r="Y98" s="545">
        <f>IFERROR(SUM(Y93:Y96),"0")</f>
        <v>747.9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150</v>
      </c>
      <c r="Y101" s="544">
        <f>IFERROR(IF(X101="",0,CEILING((X101/$H101),1)*$H101),"")</f>
        <v>151.20000000000002</v>
      </c>
      <c r="Z101" s="36">
        <f>IFERROR(IF(Y101=0,"",ROUNDUP(Y101/H101,0)*0.01898),"")</f>
        <v>0.26572000000000001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156.04166666666666</v>
      </c>
      <c r="BN101" s="64">
        <f>IFERROR(Y101*I101/H101,"0")</f>
        <v>157.29000000000002</v>
      </c>
      <c r="BO101" s="64">
        <f>IFERROR(1/J101*(X101/H101),"0")</f>
        <v>0.21701388888888887</v>
      </c>
      <c r="BP101" s="64">
        <f>IFERROR(1/J101*(Y101/H101),"0")</f>
        <v>0.21875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13.888888888888888</v>
      </c>
      <c r="Y105" s="545">
        <f>IFERROR(Y101/H101,"0")+IFERROR(Y102/H102,"0")+IFERROR(Y103/H103,"0")+IFERROR(Y104/H104,"0")</f>
        <v>14</v>
      </c>
      <c r="Z105" s="545">
        <f>IFERROR(IF(Z101="",0,Z101),"0")+IFERROR(IF(Z102="",0,Z102),"0")+IFERROR(IF(Z103="",0,Z103),"0")+IFERROR(IF(Z104="",0,Z104),"0")</f>
        <v>0.26572000000000001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150</v>
      </c>
      <c r="Y106" s="545">
        <f>IFERROR(SUM(Y101:Y104),"0")</f>
        <v>151.20000000000002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600</v>
      </c>
      <c r="Y114" s="544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74.074074074074076</v>
      </c>
      <c r="Y118" s="545">
        <f>IFERROR(Y114/H114,"0")+IFERROR(Y115/H115,"0")+IFERROR(Y116/H116,"0")+IFERROR(Y117/H117,"0")</f>
        <v>75</v>
      </c>
      <c r="Z118" s="545">
        <f>IFERROR(IF(Z114="",0,Z114),"0")+IFERROR(IF(Z115="",0,Z115),"0")+IFERROR(IF(Z116="",0,Z116),"0")+IFERROR(IF(Z117="",0,Z117),"0")</f>
        <v>1.4235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600</v>
      </c>
      <c r="Y119" s="545">
        <f>IFERROR(SUM(Y114:Y117),"0")</f>
        <v>607.5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28</v>
      </c>
      <c r="Y126" s="544">
        <f>IFERROR(IF(X126="",0,CEILING((X126/$H126),1)*$H126),"")</f>
        <v>28.8</v>
      </c>
      <c r="Z126" s="36">
        <f>IFERROR(IF(Y126=0,"",ROUNDUP(Y126/H126,0)*0.00651),"")</f>
        <v>5.8590000000000003E-2</v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29.574999999999999</v>
      </c>
      <c r="BN126" s="64">
        <f>IFERROR(Y126*I126/H126,"0")</f>
        <v>30.419999999999998</v>
      </c>
      <c r="BO126" s="64">
        <f>IFERROR(1/J126*(X126/H126),"0")</f>
        <v>4.807692307692308E-2</v>
      </c>
      <c r="BP126" s="64">
        <f>IFERROR(1/J126*(Y126/H126),"0")</f>
        <v>4.9450549450549455E-2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8.75</v>
      </c>
      <c r="Y128" s="545">
        <f>IFERROR(Y126/H126,"0")+IFERROR(Y127/H127,"0")</f>
        <v>9</v>
      </c>
      <c r="Z128" s="545">
        <f>IFERROR(IF(Z126="",0,Z126),"0")+IFERROR(IF(Z127="",0,Z127),"0")</f>
        <v>5.8590000000000003E-2</v>
      </c>
      <c r="AA128" s="546"/>
      <c r="AB128" s="546"/>
      <c r="AC128" s="546"/>
    </row>
    <row r="129" spans="1:68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28</v>
      </c>
      <c r="Y129" s="545">
        <f>IFERROR(SUM(Y126:Y127),"0")</f>
        <v>28.8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28</v>
      </c>
      <c r="Y132" s="544">
        <f>IFERROR(IF(X132="",0,CEILING((X132/$H132),1)*$H132),"")</f>
        <v>28</v>
      </c>
      <c r="Z132" s="36">
        <f>IFERROR(IF(Y132=0,"",ROUNDUP(Y132/H132,0)*0.00651),"")</f>
        <v>6.5100000000000005E-2</v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30.68</v>
      </c>
      <c r="BN132" s="64">
        <f>IFERROR(Y132*I132/H132,"0")</f>
        <v>30.68</v>
      </c>
      <c r="BO132" s="64">
        <f>IFERROR(1/J132*(X132/H132),"0")</f>
        <v>5.4945054945054951E-2</v>
      </c>
      <c r="BP132" s="64">
        <f>IFERROR(1/J132*(Y132/H132),"0")</f>
        <v>5.4945054945054951E-2</v>
      </c>
    </row>
    <row r="133" spans="1:68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10</v>
      </c>
      <c r="Y133" s="545">
        <f>IFERROR(Y131/H131,"0")+IFERROR(Y132/H132,"0")</f>
        <v>10</v>
      </c>
      <c r="Z133" s="545">
        <f>IFERROR(IF(Z131="",0,Z131),"0")+IFERROR(IF(Z132="",0,Z132),"0")</f>
        <v>6.5100000000000005E-2</v>
      </c>
      <c r="AA133" s="546"/>
      <c r="AB133" s="546"/>
      <c r="AC133" s="546"/>
    </row>
    <row r="134" spans="1:68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28</v>
      </c>
      <c r="Y134" s="545">
        <f>IFERROR(SUM(Y131:Y132),"0")</f>
        <v>28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66</v>
      </c>
      <c r="Y137" s="544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25</v>
      </c>
      <c r="Y138" s="545">
        <f>IFERROR(Y136/H136,"0")+IFERROR(Y137/H137,"0")</f>
        <v>25</v>
      </c>
      <c r="Z138" s="545">
        <f>IFERROR(IF(Z136="",0,Z136),"0")+IFERROR(IF(Z137="",0,Z137),"0")</f>
        <v>0.16275000000000001</v>
      </c>
      <c r="AA138" s="546"/>
      <c r="AB138" s="546"/>
      <c r="AC138" s="546"/>
    </row>
    <row r="139" spans="1:68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66</v>
      </c>
      <c r="Y139" s="545">
        <f>IFERROR(SUM(Y136:Y137),"0")</f>
        <v>66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50</v>
      </c>
      <c r="Y159" s="544">
        <f t="shared" ref="Y159:Y167" si="11">IFERROR(IF(X159="",0,CEILING((X159/$H159),1)*$H159),"")</f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53.214285714285715</v>
      </c>
      <c r="BN159" s="64">
        <f t="shared" ref="BN159:BN167" si="13">IFERROR(Y159*I159/H159,"0")</f>
        <v>53.64</v>
      </c>
      <c r="BO159" s="64">
        <f t="shared" ref="BO159:BO167" si="14">IFERROR(1/J159*(X159/H159),"0")</f>
        <v>9.0187590187590191E-2</v>
      </c>
      <c r="BP159" s="64">
        <f t="shared" ref="BP159:BP167" si="15">IFERROR(1/J159*(Y159/H159),"0")</f>
        <v>9.0909090909090912E-2</v>
      </c>
    </row>
    <row r="160" spans="1:68" ht="27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30</v>
      </c>
      <c r="Y160" s="544">
        <f t="shared" si="11"/>
        <v>33.6</v>
      </c>
      <c r="Z160" s="36">
        <f>IFERROR(IF(Y160=0,"",ROUNDUP(Y160/H160,0)*0.00902),"")</f>
        <v>7.2160000000000002E-2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31.928571428571427</v>
      </c>
      <c r="BN160" s="64">
        <f t="shared" si="13"/>
        <v>35.76</v>
      </c>
      <c r="BO160" s="64">
        <f t="shared" si="14"/>
        <v>5.4112554112554112E-2</v>
      </c>
      <c r="BP160" s="64">
        <f t="shared" si="15"/>
        <v>6.0606060606060608E-2</v>
      </c>
    </row>
    <row r="161" spans="1:68" ht="27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80</v>
      </c>
      <c r="Y161" s="544">
        <f t="shared" si="11"/>
        <v>84</v>
      </c>
      <c r="Z161" s="36">
        <f>IFERROR(IF(Y161=0,"",ROUNDUP(Y161/H161,0)*0.00902),"")</f>
        <v>0.1804</v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84</v>
      </c>
      <c r="BN161" s="64">
        <f t="shared" si="13"/>
        <v>88.199999999999989</v>
      </c>
      <c r="BO161" s="64">
        <f t="shared" si="14"/>
        <v>0.14430014430014429</v>
      </c>
      <c r="BP161" s="64">
        <f t="shared" si="15"/>
        <v>0.15151515151515152</v>
      </c>
    </row>
    <row r="162" spans="1:68" ht="27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87.5</v>
      </c>
      <c r="Y162" s="544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35</v>
      </c>
      <c r="Y163" s="544">
        <f t="shared" si="11"/>
        <v>35.700000000000003</v>
      </c>
      <c r="Z163" s="36">
        <f>IFERROR(IF(Y163=0,"",ROUNDUP(Y163/H163,0)*0.00502),"")</f>
        <v>8.5339999999999999E-2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37.166666666666664</v>
      </c>
      <c r="BN163" s="64">
        <f t="shared" si="13"/>
        <v>37.910000000000004</v>
      </c>
      <c r="BO163" s="64">
        <f t="shared" si="14"/>
        <v>7.1225071225071226E-2</v>
      </c>
      <c r="BP163" s="64">
        <f t="shared" si="15"/>
        <v>7.2649572649572655E-2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140</v>
      </c>
      <c r="Y165" s="544">
        <f t="shared" si="11"/>
        <v>140.70000000000002</v>
      </c>
      <c r="Z165" s="36">
        <f>IFERROR(IF(Y165=0,"",ROUNDUP(Y165/H165,0)*0.00502),"")</f>
        <v>0.33634000000000003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146.66666666666666</v>
      </c>
      <c r="BN165" s="64">
        <f t="shared" si="13"/>
        <v>147.40000000000003</v>
      </c>
      <c r="BO165" s="64">
        <f t="shared" si="14"/>
        <v>0.28490028490028491</v>
      </c>
      <c r="BP165" s="64">
        <f t="shared" si="15"/>
        <v>0.28632478632478636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163.09523809523807</v>
      </c>
      <c r="Y168" s="545">
        <f>IFERROR(Y159/H159,"0")+IFERROR(Y160/H160,"0")+IFERROR(Y161/H161,"0")+IFERROR(Y162/H162,"0")+IFERROR(Y163/H163,"0")+IFERROR(Y164/H164,"0")+IFERROR(Y165/H165,"0")+IFERROR(Y166/H166,"0")+IFERROR(Y167/H167,"0")</f>
        <v>166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0.99331999999999998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422.5</v>
      </c>
      <c r="Y169" s="545">
        <f>IFERROR(SUM(Y159:Y167),"0")</f>
        <v>432.6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56.000000000000007</v>
      </c>
      <c r="Y171" s="544">
        <f>IFERROR(IF(X171="",0,CEILING((X171/$H171),1)*$H171),"")</f>
        <v>56.7</v>
      </c>
      <c r="Z171" s="36">
        <f>IFERROR(IF(Y171=0,"",ROUNDUP(Y171/H171,0)*0.0059),"")</f>
        <v>0.26550000000000001</v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64.444444444444443</v>
      </c>
      <c r="BN171" s="64">
        <f>IFERROR(Y171*I171/H171,"0")</f>
        <v>65.25</v>
      </c>
      <c r="BO171" s="64">
        <f>IFERROR(1/J171*(X171/H171),"0")</f>
        <v>0.20576131687242799</v>
      </c>
      <c r="BP171" s="64">
        <f>IFERROR(1/J171*(Y171/H171),"0")</f>
        <v>0.20833333333333331</v>
      </c>
    </row>
    <row r="172" spans="1:68" ht="27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42.000000000000007</v>
      </c>
      <c r="Y172" s="544">
        <f>IFERROR(IF(X172="",0,CEILING((X172/$H172),1)*$H172),"")</f>
        <v>42.84</v>
      </c>
      <c r="Z172" s="36">
        <f>IFERROR(IF(Y172=0,"",ROUNDUP(Y172/H172,0)*0.0059),"")</f>
        <v>0.2006</v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48.333333333333336</v>
      </c>
      <c r="BN172" s="64">
        <f>IFERROR(Y172*I172/H172,"0")</f>
        <v>49.300000000000004</v>
      </c>
      <c r="BO172" s="64">
        <f>IFERROR(1/J172*(X172/H172),"0")</f>
        <v>0.15432098765432098</v>
      </c>
      <c r="BP172" s="64">
        <f>IFERROR(1/J172*(Y172/H172),"0")</f>
        <v>0.15740740740740738</v>
      </c>
    </row>
    <row r="173" spans="1:68" ht="27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42.000000000000007</v>
      </c>
      <c r="Y173" s="544">
        <f>IFERROR(IF(X173="",0,CEILING((X173/$H173),1)*$H173),"")</f>
        <v>42.84</v>
      </c>
      <c r="Z173" s="36">
        <f>IFERROR(IF(Y173=0,"",ROUNDUP(Y173/H173,0)*0.0059),"")</f>
        <v>0.2006</v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48.333333333333336</v>
      </c>
      <c r="BN173" s="64">
        <f>IFERROR(Y173*I173/H173,"0")</f>
        <v>49.300000000000004</v>
      </c>
      <c r="BO173" s="64">
        <f>IFERROR(1/J173*(X173/H173),"0")</f>
        <v>0.15432098765432098</v>
      </c>
      <c r="BP173" s="64">
        <f>IFERROR(1/J173*(Y173/H173),"0")</f>
        <v>0.15740740740740738</v>
      </c>
    </row>
    <row r="174" spans="1:68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111.11111111111111</v>
      </c>
      <c r="Y174" s="545">
        <f>IFERROR(Y171/H171,"0")+IFERROR(Y172/H172,"0")+IFERROR(Y173/H173,"0")</f>
        <v>113</v>
      </c>
      <c r="Z174" s="545">
        <f>IFERROR(IF(Z171="",0,Z171),"0")+IFERROR(IF(Z172="",0,Z172),"0")+IFERROR(IF(Z173="",0,Z173),"0")</f>
        <v>0.66670000000000007</v>
      </c>
      <c r="AA174" s="546"/>
      <c r="AB174" s="546"/>
      <c r="AC174" s="546"/>
    </row>
    <row r="175" spans="1:68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140.00000000000003</v>
      </c>
      <c r="Y175" s="545">
        <f>IFERROR(SUM(Y171:Y173),"0")</f>
        <v>142.38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21</v>
      </c>
      <c r="Y177" s="544">
        <f>IFERROR(IF(X177="",0,CEILING((X177/$H177),1)*$H177),"")</f>
        <v>21.42</v>
      </c>
      <c r="Z177" s="36">
        <f>IFERROR(IF(Y177=0,"",ROUNDUP(Y177/H177,0)*0.0059),"")</f>
        <v>0.1003</v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24.166666666666664</v>
      </c>
      <c r="BN177" s="64">
        <f>IFERROR(Y177*I177/H177,"0")</f>
        <v>24.650000000000002</v>
      </c>
      <c r="BO177" s="64">
        <f>IFERROR(1/J177*(X177/H177),"0")</f>
        <v>7.716049382716049E-2</v>
      </c>
      <c r="BP177" s="64">
        <f>IFERROR(1/J177*(Y177/H177),"0")</f>
        <v>7.8703703703703692E-2</v>
      </c>
    </row>
    <row r="178" spans="1:68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16.666666666666668</v>
      </c>
      <c r="Y178" s="545">
        <f>IFERROR(Y177/H177,"0")</f>
        <v>17</v>
      </c>
      <c r="Z178" s="545">
        <f>IFERROR(IF(Z177="",0,Z177),"0")</f>
        <v>0.1003</v>
      </c>
      <c r="AA178" s="546"/>
      <c r="AB178" s="546"/>
      <c r="AC178" s="546"/>
    </row>
    <row r="179" spans="1:68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21</v>
      </c>
      <c r="Y179" s="545">
        <f>IFERROR(SUM(Y177:Y177),"0")</f>
        <v>21.42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80</v>
      </c>
      <c r="Y192" s="544">
        <f t="shared" ref="Y192:Y199" si="16">IFERROR(IF(X192="",0,CEILING((X192/$H192),1)*$H192),"")</f>
        <v>81</v>
      </c>
      <c r="Z192" s="36">
        <f>IFERROR(IF(Y192=0,"",ROUNDUP(Y192/H192,0)*0.00902),"")</f>
        <v>0.1353</v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83.111111111111114</v>
      </c>
      <c r="BN192" s="64">
        <f t="shared" ref="BN192:BN199" si="18">IFERROR(Y192*I192/H192,"0")</f>
        <v>84.15</v>
      </c>
      <c r="BO192" s="64">
        <f t="shared" ref="BO192:BO199" si="19">IFERROR(1/J192*(X192/H192),"0")</f>
        <v>0.11223344556677889</v>
      </c>
      <c r="BP192" s="64">
        <f t="shared" ref="BP192:BP199" si="20">IFERROR(1/J192*(Y192/H192),"0")</f>
        <v>0.11363636363636363</v>
      </c>
    </row>
    <row r="193" spans="1:68" ht="27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50</v>
      </c>
      <c r="Y193" s="544">
        <f t="shared" si="16"/>
        <v>54</v>
      </c>
      <c r="Z193" s="36">
        <f>IFERROR(IF(Y193=0,"",ROUNDUP(Y193/H193,0)*0.00902),"")</f>
        <v>9.0200000000000002E-2</v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51.944444444444443</v>
      </c>
      <c r="BN193" s="64">
        <f t="shared" si="18"/>
        <v>56.099999999999994</v>
      </c>
      <c r="BO193" s="64">
        <f t="shared" si="19"/>
        <v>7.0145903479236812E-2</v>
      </c>
      <c r="BP193" s="64">
        <f t="shared" si="20"/>
        <v>7.575757575757576E-2</v>
      </c>
    </row>
    <row r="194" spans="1:68" ht="27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300</v>
      </c>
      <c r="Y194" s="544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50</v>
      </c>
      <c r="Y195" s="544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150</v>
      </c>
      <c r="Y196" s="544">
        <f t="shared" si="16"/>
        <v>151.20000000000002</v>
      </c>
      <c r="Z196" s="36">
        <f>IFERROR(IF(Y196=0,"",ROUNDUP(Y196/H196,0)*0.00502),"")</f>
        <v>0.42168</v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160.83333333333334</v>
      </c>
      <c r="BN196" s="64">
        <f t="shared" si="18"/>
        <v>162.12</v>
      </c>
      <c r="BO196" s="64">
        <f t="shared" si="19"/>
        <v>0.35612535612535612</v>
      </c>
      <c r="BP196" s="64">
        <f t="shared" si="20"/>
        <v>0.35897435897435909</v>
      </c>
    </row>
    <row r="197" spans="1:68" ht="27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60</v>
      </c>
      <c r="Y197" s="544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105</v>
      </c>
      <c r="Y198" s="544">
        <f t="shared" si="16"/>
        <v>106.2</v>
      </c>
      <c r="Z198" s="36">
        <f>IFERROR(IF(Y198=0,"",ROUNDUP(Y198/H198,0)*0.00502),"")</f>
        <v>0.29618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110.83333333333333</v>
      </c>
      <c r="BN198" s="64">
        <f t="shared" si="18"/>
        <v>112.1</v>
      </c>
      <c r="BO198" s="64">
        <f t="shared" si="19"/>
        <v>0.2492877492877493</v>
      </c>
      <c r="BP198" s="64">
        <f t="shared" si="20"/>
        <v>0.25213675213675218</v>
      </c>
    </row>
    <row r="199" spans="1:68" ht="27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30</v>
      </c>
      <c r="Y199" s="544">
        <f t="shared" si="16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31.666666666666664</v>
      </c>
      <c r="BN199" s="64">
        <f t="shared" si="18"/>
        <v>32.299999999999997</v>
      </c>
      <c r="BO199" s="64">
        <f t="shared" si="19"/>
        <v>7.122507122507124E-2</v>
      </c>
      <c r="BP199" s="64">
        <f t="shared" si="20"/>
        <v>7.2649572649572655E-2</v>
      </c>
    </row>
    <row r="200" spans="1:68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280.5555555555556</v>
      </c>
      <c r="Y200" s="545">
        <f>IFERROR(Y192/H192,"0")+IFERROR(Y193/H193,"0")+IFERROR(Y194/H194,"0")+IFERROR(Y195/H195,"0")+IFERROR(Y196/H196,"0")+IFERROR(Y197/H197,"0")+IFERROR(Y198/H198,"0")+IFERROR(Y199/H199,"0")</f>
        <v>285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1.7947000000000002</v>
      </c>
      <c r="AA200" s="546"/>
      <c r="AB200" s="546"/>
      <c r="AC200" s="546"/>
    </row>
    <row r="201" spans="1:68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825</v>
      </c>
      <c r="Y201" s="545">
        <f>IFERROR(SUM(Y192:Y199),"0")</f>
        <v>840.60000000000014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200</v>
      </c>
      <c r="Y205" s="544">
        <f t="shared" si="21"/>
        <v>200.1</v>
      </c>
      <c r="Z205" s="36">
        <f>IFERROR(IF(Y205=0,"",ROUNDUP(Y205/H205,0)*0.01898),"")</f>
        <v>0.43653999999999998</v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211.93103448275863</v>
      </c>
      <c r="BN205" s="64">
        <f t="shared" si="23"/>
        <v>212.03699999999998</v>
      </c>
      <c r="BO205" s="64">
        <f t="shared" si="24"/>
        <v>0.35919540229885061</v>
      </c>
      <c r="BP205" s="64">
        <f t="shared" si="25"/>
        <v>0.359375</v>
      </c>
    </row>
    <row r="206" spans="1:68" ht="27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200</v>
      </c>
      <c r="Y206" s="544">
        <f t="shared" si="21"/>
        <v>201.6</v>
      </c>
      <c r="Z206" s="36">
        <f t="shared" ref="Z206:Z211" si="26">IFERROR(IF(Y206=0,"",ROUNDUP(Y206/H206,0)*0.00651),"")</f>
        <v>0.54683999999999999</v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222.5</v>
      </c>
      <c r="BN206" s="64">
        <f t="shared" si="23"/>
        <v>224.27999999999997</v>
      </c>
      <c r="BO206" s="64">
        <f t="shared" si="24"/>
        <v>0.45787545787545797</v>
      </c>
      <c r="BP206" s="64">
        <f t="shared" si="25"/>
        <v>0.46153846153846156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200</v>
      </c>
      <c r="Y208" s="544">
        <f t="shared" si="21"/>
        <v>201.6</v>
      </c>
      <c r="Z208" s="36">
        <f t="shared" si="26"/>
        <v>0.54683999999999999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221</v>
      </c>
      <c r="BN208" s="64">
        <f t="shared" si="23"/>
        <v>222.768</v>
      </c>
      <c r="BO208" s="64">
        <f t="shared" si="24"/>
        <v>0.45787545787545797</v>
      </c>
      <c r="BP208" s="64">
        <f t="shared" si="25"/>
        <v>0.46153846153846156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80</v>
      </c>
      <c r="Y210" s="544">
        <f t="shared" si="21"/>
        <v>81.599999999999994</v>
      </c>
      <c r="Z210" s="36">
        <f t="shared" si="26"/>
        <v>0.22134000000000001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88.40000000000002</v>
      </c>
      <c r="BN210" s="64">
        <f t="shared" si="23"/>
        <v>90.168000000000006</v>
      </c>
      <c r="BO210" s="64">
        <f t="shared" si="24"/>
        <v>0.18315018315018317</v>
      </c>
      <c r="BP210" s="64">
        <f t="shared" si="25"/>
        <v>0.18681318681318682</v>
      </c>
    </row>
    <row r="211" spans="1:68" ht="27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200</v>
      </c>
      <c r="Y211" s="544">
        <f t="shared" si="21"/>
        <v>201.6</v>
      </c>
      <c r="Z211" s="36">
        <f t="shared" si="26"/>
        <v>0.54683999999999999</v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221.50000000000003</v>
      </c>
      <c r="BN211" s="64">
        <f t="shared" si="23"/>
        <v>223.27200000000002</v>
      </c>
      <c r="BO211" s="64">
        <f t="shared" si="24"/>
        <v>0.45787545787545797</v>
      </c>
      <c r="BP211" s="64">
        <f t="shared" si="25"/>
        <v>0.46153846153846156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306.32183908045982</v>
      </c>
      <c r="Y212" s="545">
        <f>IFERROR(Y203/H203,"0")+IFERROR(Y204/H204,"0")+IFERROR(Y205/H205,"0")+IFERROR(Y206/H206,"0")+IFERROR(Y207/H207,"0")+IFERROR(Y208/H208,"0")+IFERROR(Y209/H209,"0")+IFERROR(Y210/H210,"0")+IFERROR(Y211/H211,"0")</f>
        <v>309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2.2984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880</v>
      </c>
      <c r="Y213" s="545">
        <f>IFERROR(SUM(Y203:Y211),"0")</f>
        <v>886.5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30</v>
      </c>
      <c r="Y237" s="544">
        <f>IFERROR(IF(X237="",0,CEILING((X237/$H237),1)*$H237),"")</f>
        <v>30.6</v>
      </c>
      <c r="Z237" s="36">
        <f>IFERROR(IF(Y237=0,"",ROUNDUP(Y237/H237,0)*0.0059),"")</f>
        <v>0.1003</v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32.916666666666664</v>
      </c>
      <c r="BN237" s="64">
        <f>IFERROR(Y237*I237/H237,"0")</f>
        <v>33.575000000000003</v>
      </c>
      <c r="BO237" s="64">
        <f>IFERROR(1/J237*(X237/H237),"0")</f>
        <v>7.716049382716049E-2</v>
      </c>
      <c r="BP237" s="64">
        <f>IFERROR(1/J237*(Y237/H237),"0")</f>
        <v>7.8703703703703692E-2</v>
      </c>
    </row>
    <row r="238" spans="1:68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16.666666666666668</v>
      </c>
      <c r="Y238" s="545">
        <f>IFERROR(Y237/H237,"0")</f>
        <v>17</v>
      </c>
      <c r="Z238" s="545">
        <f>IFERROR(IF(Z237="",0,Z237),"0")</f>
        <v>0.1003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30</v>
      </c>
      <c r="Y239" s="545">
        <f>IFERROR(SUM(Y237:Y237),"0")</f>
        <v>30.6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17.5</v>
      </c>
      <c r="Y242" s="544">
        <f>IFERROR(IF(X242="",0,CEILING((X242/$H242),1)*$H242),"")</f>
        <v>18</v>
      </c>
      <c r="Z242" s="36">
        <f>IFERROR(IF(Y242=0,"",ROUNDUP(Y242/H242,0)*0.0059),"")</f>
        <v>5.8999999999999997E-2</v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19.201388888888889</v>
      </c>
      <c r="BN242" s="64">
        <f>IFERROR(Y242*I242/H242,"0")</f>
        <v>19.750000000000004</v>
      </c>
      <c r="BO242" s="64">
        <f>IFERROR(1/J242*(X242/H242),"0")</f>
        <v>4.5010288065843618E-2</v>
      </c>
      <c r="BP242" s="64">
        <f>IFERROR(1/J242*(Y242/H242),"0")</f>
        <v>4.6296296296296294E-2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9.7222222222222214</v>
      </c>
      <c r="Y246" s="545">
        <f>IFERROR(Y241/H241,"0")+IFERROR(Y242/H242,"0")+IFERROR(Y243/H243,"0")+IFERROR(Y244/H244,"0")+IFERROR(Y245/H245,"0")</f>
        <v>10</v>
      </c>
      <c r="Z246" s="545">
        <f>IFERROR(IF(Z241="",0,Z241),"0")+IFERROR(IF(Z242="",0,Z242),"0")+IFERROR(IF(Z243="",0,Z243),"0")+IFERROR(IF(Z244="",0,Z244),"0")+IFERROR(IF(Z245="",0,Z245),"0")</f>
        <v>5.8999999999999997E-2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17.5</v>
      </c>
      <c r="Y247" s="545">
        <f>IFERROR(SUM(Y241:Y245),"0")</f>
        <v>18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160</v>
      </c>
      <c r="Y269" s="544">
        <f>IFERROR(IF(X269="",0,CEILING((X269/$H269),1)*$H269),"")</f>
        <v>160.79999999999998</v>
      </c>
      <c r="Z269" s="36">
        <f>IFERROR(IF(Y269=0,"",ROUNDUP(Y269/H269,0)*0.00651),"")</f>
        <v>0.43617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172</v>
      </c>
      <c r="BN269" s="64">
        <f>IFERROR(Y269*I269/H269,"0")</f>
        <v>172.85999999999999</v>
      </c>
      <c r="BO269" s="64">
        <f>IFERROR(1/J269*(X269/H269),"0")</f>
        <v>0.36630036630036633</v>
      </c>
      <c r="BP269" s="64">
        <f>IFERROR(1/J269*(Y269/H269),"0")</f>
        <v>0.36813186813186816</v>
      </c>
    </row>
    <row r="270" spans="1:68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66.666666666666671</v>
      </c>
      <c r="Y270" s="545">
        <f>IFERROR(Y267/H267,"0")+IFERROR(Y268/H268,"0")+IFERROR(Y269/H269,"0")</f>
        <v>67</v>
      </c>
      <c r="Z270" s="545">
        <f>IFERROR(IF(Z267="",0,Z267),"0")+IFERROR(IF(Z268="",0,Z268),"0")+IFERROR(IF(Z269="",0,Z269),"0")</f>
        <v>0.43617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160</v>
      </c>
      <c r="Y271" s="545">
        <f>IFERROR(SUM(Y267:Y269),"0")</f>
        <v>160.79999999999998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0</v>
      </c>
      <c r="Y296" s="544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18</v>
      </c>
      <c r="Y302" s="544">
        <f t="shared" si="33"/>
        <v>18</v>
      </c>
      <c r="Z302" s="36">
        <f>IFERROR(IF(Y302=0,"",ROUNDUP(Y302/H302,0)*0.00651),"")</f>
        <v>6.5100000000000005E-2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20.279999999999998</v>
      </c>
      <c r="BN302" s="64">
        <f t="shared" si="35"/>
        <v>20.279999999999998</v>
      </c>
      <c r="BO302" s="64">
        <f t="shared" si="36"/>
        <v>5.4945054945054951E-2</v>
      </c>
      <c r="BP302" s="64">
        <f t="shared" si="37"/>
        <v>5.4945054945054951E-2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10</v>
      </c>
      <c r="Y303" s="545">
        <f>IFERROR(Y296/H296,"0")+IFERROR(Y297/H297,"0")+IFERROR(Y298/H298,"0")+IFERROR(Y299/H299,"0")+IFERROR(Y300/H300,"0")+IFERROR(Y301/H301,"0")+IFERROR(Y302/H302,"0")</f>
        <v>10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6.5100000000000005E-2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18</v>
      </c>
      <c r="Y304" s="545">
        <f>IFERROR(SUM(Y296:Y302),"0")</f>
        <v>18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10</v>
      </c>
      <c r="Y314" s="544">
        <f>IFERROR(IF(X314="",0,CEILING((X314/$H314),1)*$H314),"")</f>
        <v>16.8</v>
      </c>
      <c r="Z314" s="36">
        <f>IFERROR(IF(Y314=0,"",ROUNDUP(Y314/H314,0)*0.01898),"")</f>
        <v>3.7960000000000001E-2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10.617857142857142</v>
      </c>
      <c r="BN314" s="64">
        <f>IFERROR(Y314*I314/H314,"0")</f>
        <v>17.838000000000001</v>
      </c>
      <c r="BO314" s="64">
        <f>IFERROR(1/J314*(X314/H314),"0")</f>
        <v>1.8601190476190476E-2</v>
      </c>
      <c r="BP314" s="64">
        <f>IFERROR(1/J314*(Y314/H314),"0")</f>
        <v>3.125E-2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300</v>
      </c>
      <c r="Y315" s="544">
        <f>IFERROR(IF(X315="",0,CEILING((X315/$H315),1)*$H315),"")</f>
        <v>304.2</v>
      </c>
      <c r="Z315" s="36">
        <f>IFERROR(IF(Y315=0,"",ROUNDUP(Y315/H315,0)*0.01898),"")</f>
        <v>0.74021999999999999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319.96153846153851</v>
      </c>
      <c r="BN315" s="64">
        <f>IFERROR(Y315*I315/H315,"0")</f>
        <v>324.44100000000003</v>
      </c>
      <c r="BO315" s="64">
        <f>IFERROR(1/J315*(X315/H315),"0")</f>
        <v>0.60096153846153844</v>
      </c>
      <c r="BP315" s="64">
        <f>IFERROR(1/J315*(Y315/H315),"0")</f>
        <v>0.609375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200</v>
      </c>
      <c r="Y316" s="544">
        <f>IFERROR(IF(X316="",0,CEILING((X316/$H316),1)*$H316),"")</f>
        <v>201.60000000000002</v>
      </c>
      <c r="Z316" s="36">
        <f>IFERROR(IF(Y316=0,"",ROUNDUP(Y316/H316,0)*0.01898),"")</f>
        <v>0.45552000000000004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212.35714285714286</v>
      </c>
      <c r="BN316" s="64">
        <f>IFERROR(Y316*I316/H316,"0")</f>
        <v>214.05600000000001</v>
      </c>
      <c r="BO316" s="64">
        <f>IFERROR(1/J316*(X316/H316),"0")</f>
        <v>0.37202380952380953</v>
      </c>
      <c r="BP316" s="64">
        <f>IFERROR(1/J316*(Y316/H316),"0")</f>
        <v>0.375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63.46153846153846</v>
      </c>
      <c r="Y317" s="545">
        <f>IFERROR(Y314/H314,"0")+IFERROR(Y315/H315,"0")+IFERROR(Y316/H316,"0")</f>
        <v>65</v>
      </c>
      <c r="Z317" s="545">
        <f>IFERROR(IF(Z314="",0,Z314),"0")+IFERROR(IF(Z315="",0,Z315),"0")+IFERROR(IF(Z316="",0,Z316),"0")</f>
        <v>1.2337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510</v>
      </c>
      <c r="Y318" s="545">
        <f>IFERROR(SUM(Y314:Y316),"0")</f>
        <v>522.6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51.000000000000007</v>
      </c>
      <c r="Y323" s="544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20.000000000000004</v>
      </c>
      <c r="Y324" s="545">
        <f>IFERROR(Y320/H320,"0")+IFERROR(Y321/H321,"0")+IFERROR(Y322/H322,"0")+IFERROR(Y323/H323,"0")</f>
        <v>20</v>
      </c>
      <c r="Z324" s="545">
        <f>IFERROR(IF(Z320="",0,Z320),"0")+IFERROR(IF(Z321="",0,Z321),"0")+IFERROR(IF(Z322="",0,Z322),"0")+IFERROR(IF(Z323="",0,Z323),"0")</f>
        <v>0.13020000000000001</v>
      </c>
      <c r="AA324" s="546"/>
      <c r="AB324" s="546"/>
      <c r="AC324" s="546"/>
    </row>
    <row r="325" spans="1:68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51.000000000000007</v>
      </c>
      <c r="Y325" s="545">
        <f>IFERROR(SUM(Y320:Y323),"0")</f>
        <v>51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665</v>
      </c>
      <c r="Y335" s="544">
        <f>IFERROR(IF(X335="",0,CEILING((X335/$H335),1)*$H335),"")</f>
        <v>665.7</v>
      </c>
      <c r="Z335" s="36">
        <f>IFERROR(IF(Y335=0,"",ROUNDUP(Y335/H335,0)*0.00651),"")</f>
        <v>2.0636700000000001</v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744.8</v>
      </c>
      <c r="BN335" s="64">
        <f>IFERROR(Y335*I335/H335,"0")</f>
        <v>745.58399999999995</v>
      </c>
      <c r="BO335" s="64">
        <f>IFERROR(1/J335*(X335/H335),"0")</f>
        <v>1.73992673992674</v>
      </c>
      <c r="BP335" s="64">
        <f>IFERROR(1/J335*(Y335/H335),"0")</f>
        <v>1.7417582417582418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245</v>
      </c>
      <c r="Y336" s="544">
        <f>IFERROR(IF(X336="",0,CEILING((X336/$H336),1)*$H336),"")</f>
        <v>245.70000000000002</v>
      </c>
      <c r="Z336" s="36">
        <f>IFERROR(IF(Y336=0,"",ROUNDUP(Y336/H336,0)*0.00651),"")</f>
        <v>0.76167000000000007</v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272.99999999999994</v>
      </c>
      <c r="BN336" s="64">
        <f>IFERROR(Y336*I336/H336,"0")</f>
        <v>273.77999999999997</v>
      </c>
      <c r="BO336" s="64">
        <f>IFERROR(1/J336*(X336/H336),"0")</f>
        <v>0.64102564102564097</v>
      </c>
      <c r="BP336" s="64">
        <f>IFERROR(1/J336*(Y336/H336),"0")</f>
        <v>0.6428571428571429</v>
      </c>
    </row>
    <row r="337" spans="1:68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433.33333333333326</v>
      </c>
      <c r="Y337" s="545">
        <f>IFERROR(Y334/H334,"0")+IFERROR(Y335/H335,"0")+IFERROR(Y336/H336,"0")</f>
        <v>434</v>
      </c>
      <c r="Z337" s="545">
        <f>IFERROR(IF(Z334="",0,Z334),"0")+IFERROR(IF(Z335="",0,Z335),"0")+IFERROR(IF(Z336="",0,Z336),"0")</f>
        <v>2.8253400000000002</v>
      </c>
      <c r="AA337" s="546"/>
      <c r="AB337" s="546"/>
      <c r="AC337" s="546"/>
    </row>
    <row r="338" spans="1:68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910</v>
      </c>
      <c r="Y338" s="545">
        <f>IFERROR(SUM(Y334:Y336),"0")</f>
        <v>911.40000000000009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1700</v>
      </c>
      <c r="Y342" s="544">
        <f t="shared" ref="Y342:Y348" si="38">IFERROR(IF(X342="",0,CEILING((X342/$H342),1)*$H342),"")</f>
        <v>1710</v>
      </c>
      <c r="Z342" s="36">
        <f>IFERROR(IF(Y342=0,"",ROUNDUP(Y342/H342,0)*0.02175),"")</f>
        <v>2.4794999999999998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1754.4</v>
      </c>
      <c r="BN342" s="64">
        <f t="shared" ref="BN342:BN348" si="40">IFERROR(Y342*I342/H342,"0")</f>
        <v>1764.72</v>
      </c>
      <c r="BO342" s="64">
        <f t="shared" ref="BO342:BO348" si="41">IFERROR(1/J342*(X342/H342),"0")</f>
        <v>2.3611111111111107</v>
      </c>
      <c r="BP342" s="64">
        <f t="shared" ref="BP342:BP348" si="42">IFERROR(1/J342*(Y342/H342),"0")</f>
        <v>2.375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si="38"/>
        <v>810</v>
      </c>
      <c r="Z343" s="36">
        <f>IFERROR(IF(Y343=0,"",ROUNDUP(Y343/H343,0)*0.02175),"")</f>
        <v>1.1744999999999999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825.6</v>
      </c>
      <c r="BN343" s="64">
        <f t="shared" si="40"/>
        <v>835.92000000000007</v>
      </c>
      <c r="BO343" s="64">
        <f t="shared" si="41"/>
        <v>1.1111111111111112</v>
      </c>
      <c r="BP343" s="64">
        <f t="shared" si="42"/>
        <v>1.125</v>
      </c>
    </row>
    <row r="344" spans="1:68" ht="37.5" hidden="1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0</v>
      </c>
      <c r="Y344" s="544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500</v>
      </c>
      <c r="Y345" s="544">
        <f t="shared" si="38"/>
        <v>510</v>
      </c>
      <c r="Z345" s="36">
        <f>IFERROR(IF(Y345=0,"",ROUNDUP(Y345/H345,0)*0.02175),"")</f>
        <v>0.73949999999999994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516</v>
      </c>
      <c r="BN345" s="64">
        <f t="shared" si="40"/>
        <v>526.32000000000005</v>
      </c>
      <c r="BO345" s="64">
        <f t="shared" si="41"/>
        <v>0.69444444444444442</v>
      </c>
      <c r="BP345" s="64">
        <f t="shared" si="42"/>
        <v>0.70833333333333326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40</v>
      </c>
      <c r="Y348" s="544">
        <f t="shared" si="38"/>
        <v>40</v>
      </c>
      <c r="Z348" s="36">
        <f>IFERROR(IF(Y348=0,"",ROUNDUP(Y348/H348,0)*0.00902),"")</f>
        <v>7.2160000000000002E-2</v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41.68</v>
      </c>
      <c r="BN348" s="64">
        <f t="shared" si="40"/>
        <v>41.68</v>
      </c>
      <c r="BO348" s="64">
        <f t="shared" si="41"/>
        <v>6.0606060606060608E-2</v>
      </c>
      <c r="BP348" s="64">
        <f t="shared" si="42"/>
        <v>6.0606060606060608E-2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208</v>
      </c>
      <c r="Y349" s="545">
        <f>IFERROR(Y342/H342,"0")+IFERROR(Y343/H343,"0")+IFERROR(Y344/H344,"0")+IFERROR(Y345/H345,"0")+IFERROR(Y346/H346,"0")+IFERROR(Y347/H347,"0")+IFERROR(Y348/H348,"0")</f>
        <v>210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4.4656599999999997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3040</v>
      </c>
      <c r="Y350" s="545">
        <f>IFERROR(SUM(Y342:Y348),"0")</f>
        <v>3070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800</v>
      </c>
      <c r="Y352" s="544">
        <f>IFERROR(IF(X352="",0,CEILING((X352/$H352),1)*$H352),"")</f>
        <v>810</v>
      </c>
      <c r="Z352" s="36">
        <f>IFERROR(IF(Y352=0,"",ROUNDUP(Y352/H352,0)*0.02175),"")</f>
        <v>1.1744999999999999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825.6</v>
      </c>
      <c r="BN352" s="64">
        <f>IFERROR(Y352*I352/H352,"0")</f>
        <v>835.92000000000007</v>
      </c>
      <c r="BO352" s="64">
        <f>IFERROR(1/J352*(X352/H352),"0")</f>
        <v>1.1111111111111112</v>
      </c>
      <c r="BP352" s="64">
        <f>IFERROR(1/J352*(Y352/H352),"0")</f>
        <v>1.125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16</v>
      </c>
      <c r="Y353" s="544">
        <f>IFERROR(IF(X353="",0,CEILING((X353/$H353),1)*$H353),"")</f>
        <v>16</v>
      </c>
      <c r="Z353" s="36">
        <f>IFERROR(IF(Y353=0,"",ROUNDUP(Y353/H353,0)*0.00902),"")</f>
        <v>3.6080000000000001E-2</v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16.84</v>
      </c>
      <c r="BN353" s="64">
        <f>IFERROR(Y353*I353/H353,"0")</f>
        <v>16.84</v>
      </c>
      <c r="BO353" s="64">
        <f>IFERROR(1/J353*(X353/H353),"0")</f>
        <v>3.0303030303030304E-2</v>
      </c>
      <c r="BP353" s="64">
        <f>IFERROR(1/J353*(Y353/H353),"0")</f>
        <v>3.0303030303030304E-2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57.333333333333336</v>
      </c>
      <c r="Y354" s="545">
        <f>IFERROR(Y352/H352,"0")+IFERROR(Y353/H353,"0")</f>
        <v>58</v>
      </c>
      <c r="Z354" s="545">
        <f>IFERROR(IF(Z352="",0,Z352),"0")+IFERROR(IF(Z353="",0,Z353),"0")</f>
        <v>1.2105799999999998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816</v>
      </c>
      <c r="Y355" s="545">
        <f>IFERROR(SUM(Y352:Y353),"0")</f>
        <v>826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60</v>
      </c>
      <c r="Y358" s="544">
        <f>IFERROR(IF(X358="",0,CEILING((X358/$H358),1)*$H358),"")</f>
        <v>63</v>
      </c>
      <c r="Z358" s="36">
        <f>IFERROR(IF(Y358=0,"",ROUNDUP(Y358/H358,0)*0.01898),"")</f>
        <v>0.13286000000000001</v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63.46</v>
      </c>
      <c r="BN358" s="64">
        <f>IFERROR(Y358*I358/H358,"0")</f>
        <v>66.632999999999996</v>
      </c>
      <c r="BO358" s="64">
        <f>IFERROR(1/J358*(X358/H358),"0")</f>
        <v>0.10416666666666667</v>
      </c>
      <c r="BP358" s="64">
        <f>IFERROR(1/J358*(Y358/H358),"0")</f>
        <v>0.109375</v>
      </c>
    </row>
    <row r="359" spans="1:68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6.666666666666667</v>
      </c>
      <c r="Y359" s="545">
        <f>IFERROR(Y357/H357,"0")+IFERROR(Y358/H358,"0")</f>
        <v>7</v>
      </c>
      <c r="Z359" s="545">
        <f>IFERROR(IF(Z357="",0,Z357),"0")+IFERROR(IF(Z358="",0,Z358),"0")</f>
        <v>0.13286000000000001</v>
      </c>
      <c r="AA359" s="546"/>
      <c r="AB359" s="546"/>
      <c r="AC359" s="546"/>
    </row>
    <row r="360" spans="1:68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60</v>
      </c>
      <c r="Y360" s="545">
        <f>IFERROR(SUM(Y357:Y358),"0")</f>
        <v>63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40</v>
      </c>
      <c r="Y362" s="544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4.4444444444444446</v>
      </c>
      <c r="Y363" s="545">
        <f>IFERROR(Y362/H362,"0")</f>
        <v>5</v>
      </c>
      <c r="Z363" s="545">
        <f>IFERROR(IF(Z362="",0,Z362),"0")</f>
        <v>9.4899999999999998E-2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40</v>
      </c>
      <c r="Y364" s="545">
        <f>IFERROR(SUM(Y362:Y362),"0")</f>
        <v>45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30</v>
      </c>
      <c r="Y377" s="54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3.3333333333333335</v>
      </c>
      <c r="Y379" s="545">
        <f>IFERROR(Y377/H377,"0")+IFERROR(Y378/H378,"0")</f>
        <v>4</v>
      </c>
      <c r="Z379" s="545">
        <f>IFERROR(IF(Z377="",0,Z377),"0")+IFERROR(IF(Z378="",0,Z378),"0")</f>
        <v>7.5920000000000001E-2</v>
      </c>
      <c r="AA379" s="546"/>
      <c r="AB379" s="546"/>
      <c r="AC379" s="546"/>
    </row>
    <row r="380" spans="1:68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30</v>
      </c>
      <c r="Y380" s="545">
        <f>IFERROR(SUM(Y377:Y378),"0")</f>
        <v>36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20</v>
      </c>
      <c r="Y388" s="544">
        <f t="shared" ref="Y388:Y397" si="43">IFERROR(IF(X388="",0,CEILING((X388/$H388),1)*$H388),"")</f>
        <v>21.6</v>
      </c>
      <c r="Z388" s="36">
        <f>IFERROR(IF(Y388=0,"",ROUNDUP(Y388/H388,0)*0.00902),"")</f>
        <v>3.6080000000000001E-2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20.777777777777779</v>
      </c>
      <c r="BN388" s="64">
        <f t="shared" ref="BN388:BN397" si="45">IFERROR(Y388*I388/H388,"0")</f>
        <v>22.44</v>
      </c>
      <c r="BO388" s="64">
        <f t="shared" ref="BO388:BO397" si="46">IFERROR(1/J388*(X388/H388),"0")</f>
        <v>2.8058361391694722E-2</v>
      </c>
      <c r="BP388" s="64">
        <f t="shared" ref="BP388:BP397" si="47">IFERROR(1/J388*(Y388/H388),"0")</f>
        <v>3.0303030303030304E-2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3.7037037037037033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4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3.6080000000000001E-2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20</v>
      </c>
      <c r="Y399" s="545">
        <f>IFERROR(SUM(Y388:Y397),"0")</f>
        <v>21.6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10</v>
      </c>
      <c r="Y411" s="54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1.8518518518518516</v>
      </c>
      <c r="Y415" s="545">
        <f>IFERROR(Y411/H411,"0")+IFERROR(Y412/H412,"0")+IFERROR(Y413/H413,"0")+IFERROR(Y414/H414,"0")</f>
        <v>2</v>
      </c>
      <c r="Z415" s="545">
        <f>IFERROR(IF(Z411="",0,Z411),"0")+IFERROR(IF(Z412="",0,Z412),"0")+IFERROR(IF(Z413="",0,Z413),"0")+IFERROR(IF(Z414="",0,Z414),"0")</f>
        <v>1.804E-2</v>
      </c>
      <c r="AA415" s="546"/>
      <c r="AB415" s="546"/>
      <c r="AC415" s="546"/>
    </row>
    <row r="416" spans="1:68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10</v>
      </c>
      <c r="Y416" s="545">
        <f>IFERROR(SUM(Y411:Y414),"0")</f>
        <v>10.8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1">
        <v>4680115885226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100</v>
      </c>
      <c r="Y432" s="544">
        <f t="shared" si="49"/>
        <v>100.32000000000001</v>
      </c>
      <c r="Z432" s="36">
        <f t="shared" si="50"/>
        <v>0.22724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658</v>
      </c>
      <c r="B433" s="54" t="s">
        <v>659</v>
      </c>
      <c r="C433" s="31">
        <v>4301012145</v>
      </c>
      <c r="D433" s="551">
        <v>4607091383522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43" t="s">
        <v>660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</v>
      </c>
      <c r="Y435" s="544">
        <f t="shared" si="49"/>
        <v>100.32000000000001</v>
      </c>
      <c r="Z435" s="36">
        <f t="shared" si="50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106.81818181818181</v>
      </c>
      <c r="BN435" s="64">
        <f t="shared" si="52"/>
        <v>107.16</v>
      </c>
      <c r="BO435" s="64">
        <f t="shared" si="53"/>
        <v>0.18210955710955709</v>
      </c>
      <c r="BP435" s="64">
        <f t="shared" si="54"/>
        <v>0.18269230769230771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30</v>
      </c>
      <c r="Y437" s="544">
        <f t="shared" si="49"/>
        <v>33.6</v>
      </c>
      <c r="Z437" s="36">
        <f>IFERROR(IF(Y437=0,"",ROUNDUP(Y437/H437,0)*0.00902),"")</f>
        <v>6.3140000000000002E-2</v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43.3125</v>
      </c>
      <c r="BN437" s="64">
        <f t="shared" si="52"/>
        <v>48.510000000000005</v>
      </c>
      <c r="BO437" s="64">
        <f t="shared" si="53"/>
        <v>4.7348484848484848E-2</v>
      </c>
      <c r="BP437" s="64">
        <f t="shared" si="54"/>
        <v>5.3030303030303039E-2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120</v>
      </c>
      <c r="Y440" s="544">
        <f t="shared" si="49"/>
        <v>120</v>
      </c>
      <c r="Z440" s="36">
        <f>IFERROR(IF(Y440=0,"",ROUNDUP(Y440/H440,0)*0.00937),"")</f>
        <v>0.23424999999999999</v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174.00000000000003</v>
      </c>
      <c r="BN440" s="64">
        <f t="shared" si="52"/>
        <v>174.00000000000003</v>
      </c>
      <c r="BO440" s="64">
        <f t="shared" si="53"/>
        <v>0.20833333333333334</v>
      </c>
      <c r="BP440" s="64">
        <f t="shared" si="54"/>
        <v>0.20833333333333334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69.128787878787875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70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0.75186999999999993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350</v>
      </c>
      <c r="Y442" s="545">
        <f>IFERROR(SUM(Y430:Y440),"0")</f>
        <v>354.24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150</v>
      </c>
      <c r="Y444" s="544">
        <f>IFERROR(IF(X444="",0,CEILING((X444/$H444),1)*$H444),"")</f>
        <v>153.12</v>
      </c>
      <c r="Z444" s="36">
        <f>IFERROR(IF(Y444=0,"",ROUNDUP(Y444/H444,0)*0.01196),"")</f>
        <v>0.34683999999999998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160.22727272727272</v>
      </c>
      <c r="BN444" s="64">
        <f>IFERROR(Y444*I444/H444,"0")</f>
        <v>163.56</v>
      </c>
      <c r="BO444" s="64">
        <f>IFERROR(1/J444*(X444/H444),"0")</f>
        <v>0.27316433566433568</v>
      </c>
      <c r="BP444" s="64">
        <f>IFERROR(1/J444*(Y444/H444),"0")</f>
        <v>0.27884615384615385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28.409090909090907</v>
      </c>
      <c r="Y447" s="545">
        <f>IFERROR(Y444/H444,"0")+IFERROR(Y445/H445,"0")+IFERROR(Y446/H446,"0")</f>
        <v>29</v>
      </c>
      <c r="Z447" s="545">
        <f>IFERROR(IF(Z444="",0,Z444),"0")+IFERROR(IF(Z445="",0,Z445),"0")+IFERROR(IF(Z446="",0,Z446),"0")</f>
        <v>0.34683999999999998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150</v>
      </c>
      <c r="Y448" s="545">
        <f>IFERROR(SUM(Y444:Y446),"0")</f>
        <v>153.12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50</v>
      </c>
      <c r="Y450" s="544">
        <f t="shared" ref="Y450:Y455" si="55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53.409090909090907</v>
      </c>
      <c r="BN450" s="64">
        <f t="shared" ref="BN450:BN455" si="57">IFERROR(Y450*I450/H450,"0")</f>
        <v>56.400000000000006</v>
      </c>
      <c r="BO450" s="64">
        <f t="shared" ref="BO450:BO455" si="58">IFERROR(1/J450*(X450/H450),"0")</f>
        <v>9.1054778554778545E-2</v>
      </c>
      <c r="BP450" s="64">
        <f t="shared" ref="BP450:BP455" si="59">IFERROR(1/J450*(Y450/H450),"0")</f>
        <v>9.6153846153846159E-2</v>
      </c>
    </row>
    <row r="451" spans="1:68" ht="27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50</v>
      </c>
      <c r="Y451" s="544">
        <f t="shared" si="55"/>
        <v>52.800000000000004</v>
      </c>
      <c r="Z451" s="36">
        <f>IFERROR(IF(Y451=0,"",ROUNDUP(Y451/H451,0)*0.01196),"")</f>
        <v>0.1196</v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53.409090909090907</v>
      </c>
      <c r="BN451" s="64">
        <f t="shared" si="57"/>
        <v>56.400000000000006</v>
      </c>
      <c r="BO451" s="64">
        <f t="shared" si="58"/>
        <v>9.1054778554778545E-2</v>
      </c>
      <c r="BP451" s="64">
        <f t="shared" si="59"/>
        <v>9.6153846153846159E-2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80</v>
      </c>
      <c r="Y452" s="544">
        <f t="shared" si="55"/>
        <v>84.48</v>
      </c>
      <c r="Z452" s="36">
        <f>IFERROR(IF(Y452=0,"",ROUNDUP(Y452/H452,0)*0.01196),"")</f>
        <v>0.19136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85.454545454545453</v>
      </c>
      <c r="BN452" s="64">
        <f t="shared" si="57"/>
        <v>90.24</v>
      </c>
      <c r="BO452" s="64">
        <f t="shared" si="58"/>
        <v>0.14568764568764569</v>
      </c>
      <c r="BP452" s="64">
        <f t="shared" si="59"/>
        <v>0.15384615384615385</v>
      </c>
    </row>
    <row r="453" spans="1:68" ht="27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60</v>
      </c>
      <c r="Y453" s="544">
        <f t="shared" si="55"/>
        <v>62.4</v>
      </c>
      <c r="Z453" s="36">
        <f>IFERROR(IF(Y453=0,"",ROUNDUP(Y453/H453,0)*0.00902),"")</f>
        <v>0.11726</v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86.625</v>
      </c>
      <c r="BN453" s="64">
        <f t="shared" si="57"/>
        <v>90.089999999999989</v>
      </c>
      <c r="BO453" s="64">
        <f t="shared" si="58"/>
        <v>9.4696969696969696E-2</v>
      </c>
      <c r="BP453" s="64">
        <f t="shared" si="59"/>
        <v>9.8484848484848481E-2</v>
      </c>
    </row>
    <row r="454" spans="1:68" ht="27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12</v>
      </c>
      <c r="Y454" s="544">
        <f t="shared" si="55"/>
        <v>14.399999999999999</v>
      </c>
      <c r="Z454" s="36">
        <f>IFERROR(IF(Y454=0,"",ROUNDUP(Y454/H454,0)*0.00902),"")</f>
        <v>2.7060000000000001E-2</v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16.725000000000001</v>
      </c>
      <c r="BN454" s="64">
        <f t="shared" si="57"/>
        <v>20.07</v>
      </c>
      <c r="BO454" s="64">
        <f t="shared" si="58"/>
        <v>1.893939393939394E-2</v>
      </c>
      <c r="BP454" s="64">
        <f t="shared" si="59"/>
        <v>2.2727272727272728E-2</v>
      </c>
    </row>
    <row r="455" spans="1:68" ht="27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72</v>
      </c>
      <c r="Y455" s="544">
        <f t="shared" si="55"/>
        <v>72</v>
      </c>
      <c r="Z455" s="36">
        <f>IFERROR(IF(Y455=0,"",ROUNDUP(Y455/H455,0)*0.00902),"")</f>
        <v>0.1353</v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100.35000000000001</v>
      </c>
      <c r="BN455" s="64">
        <f t="shared" si="57"/>
        <v>100.35000000000001</v>
      </c>
      <c r="BO455" s="64">
        <f t="shared" si="58"/>
        <v>0.11363636363636365</v>
      </c>
      <c r="BP455" s="64">
        <f t="shared" si="59"/>
        <v>0.11363636363636365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64.090909090909093</v>
      </c>
      <c r="Y456" s="545">
        <f>IFERROR(Y450/H450,"0")+IFERROR(Y451/H451,"0")+IFERROR(Y452/H452,"0")+IFERROR(Y453/H453,"0")+IFERROR(Y454/H454,"0")+IFERROR(Y455/H455,"0")</f>
        <v>67</v>
      </c>
      <c r="Z456" s="545">
        <f>IFERROR(IF(Z450="",0,Z450),"0")+IFERROR(IF(Z451="",0,Z451),"0")+IFERROR(IF(Z452="",0,Z452),"0")+IFERROR(IF(Z453="",0,Z453),"0")+IFERROR(IF(Z454="",0,Z454),"0")+IFERROR(IF(Z455="",0,Z455),"0")</f>
        <v>0.71017999999999992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324</v>
      </c>
      <c r="Y457" s="545">
        <f>IFERROR(SUM(Y450:Y455),"0")</f>
        <v>338.88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hidden="1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600</v>
      </c>
      <c r="Y485" s="544">
        <f>IFERROR(IF(X485="",0,CEILING((X485/$H485),1)*$H485),"")</f>
        <v>603</v>
      </c>
      <c r="Z485" s="36">
        <f>IFERROR(IF(Y485=0,"",ROUNDUP(Y485/H485,0)*0.01898),"")</f>
        <v>1.27166</v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634.59999999999991</v>
      </c>
      <c r="BN485" s="64">
        <f>IFERROR(Y485*I485/H485,"0")</f>
        <v>637.77300000000002</v>
      </c>
      <c r="BO485" s="64">
        <f>IFERROR(1/J485*(X485/H485),"0")</f>
        <v>1.0416666666666667</v>
      </c>
      <c r="BP485" s="64">
        <f>IFERROR(1/J485*(Y485/H485),"0")</f>
        <v>1.046875</v>
      </c>
    </row>
    <row r="486" spans="1:68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66.666666666666671</v>
      </c>
      <c r="Y486" s="545">
        <f>IFERROR(Y485/H485,"0")</f>
        <v>67</v>
      </c>
      <c r="Z486" s="545">
        <f>IFERROR(IF(Z485="",0,Z485),"0")</f>
        <v>1.27166</v>
      </c>
      <c r="AA486" s="546"/>
      <c r="AB486" s="546"/>
      <c r="AC486" s="546"/>
    </row>
    <row r="487" spans="1:68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600</v>
      </c>
      <c r="Y487" s="545">
        <f>IFERROR(SUM(Y485:Y485),"0")</f>
        <v>603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12012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12173.54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12843.818688310412</v>
      </c>
      <c r="Y499" s="545">
        <f>IFERROR(SUM(BN22:BN495),"0")</f>
        <v>13017.342999999995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22</v>
      </c>
      <c r="Y500" s="38">
        <f>ROUNDUP(SUM(BP22:BP495),0)</f>
        <v>22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13393.818688310412</v>
      </c>
      <c r="Y501" s="545">
        <f>GrossWeightTotalR+PalletQtyTotalR*25</f>
        <v>13567.342999999995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2510.0176124428999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2539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25.500019999999999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144.80000000000001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661.80000000000007</v>
      </c>
      <c r="E508" s="46">
        <f>IFERROR(Y87*1,"0")+IFERROR(Y88*1,"0")+IFERROR(Y89*1,"0")+IFERROR(Y93*1,"0")+IFERROR(Y94*1,"0")+IFERROR(Y95*1,"0")+IFERROR(Y96*1,"0")</f>
        <v>927.90000000000009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758.7</v>
      </c>
      <c r="G508" s="46">
        <f>IFERROR(Y126*1,"0")+IFERROR(Y127*1,"0")+IFERROR(Y131*1,"0")+IFERROR(Y132*1,"0")+IFERROR(Y136*1,"0")+IFERROR(Y137*1,"0")</f>
        <v>122.8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596.4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1727.0999999999997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48.6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160.79999999999998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591.6</v>
      </c>
      <c r="S508" s="46">
        <f>IFERROR(Y334*1,"0")+IFERROR(Y335*1,"0")+IFERROR(Y336*1,"0")</f>
        <v>911.40000000000009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4004</v>
      </c>
      <c r="U508" s="46">
        <f>IFERROR(Y367*1,"0")+IFERROR(Y368*1,"0")+IFERROR(Y369*1,"0")+IFERROR(Y373*1,"0")+IFERROR(Y377*1,"0")+IFERROR(Y378*1,"0")+IFERROR(Y382*1,"0")</f>
        <v>36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21.6</v>
      </c>
      <c r="W508" s="46">
        <f>IFERROR(Y407*1,"0")+IFERROR(Y411*1,"0")+IFERROR(Y412*1,"0")+IFERROR(Y413*1,"0")+IFERROR(Y414*1,"0")</f>
        <v>10.8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846.2399999999999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603</v>
      </c>
      <c r="AB508" s="46">
        <f>IFERROR(Y495*1,"0")</f>
        <v>0</v>
      </c>
      <c r="AC508" s="52"/>
      <c r="AF508" s="541"/>
    </row>
  </sheetData>
  <sheetProtection algorithmName="SHA-512" hashValue="RCkzzZL0MKyHAo7SQhFSgZdBxY2uBgsQqO1mcO9JG/QC53EocV+eOQvoSRqdN3kq2thGaXUtnO/Si+SwzsfmSQ==" saltValue="aJKJI2QAa9SuOeW5ijRcaQ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00,00"/>
        <filter val="1,85"/>
        <filter val="10,00"/>
        <filter val="100,00"/>
        <filter val="105,00"/>
        <filter val="111,11"/>
        <filter val="12 012,00"/>
        <filter val="12 843,82"/>
        <filter val="12,00"/>
        <filter val="120,00"/>
        <filter val="13 393,82"/>
        <filter val="13,89"/>
        <filter val="140,00"/>
        <filter val="150,00"/>
        <filter val="16,00"/>
        <filter val="16,67"/>
        <filter val="160,00"/>
        <filter val="163,10"/>
        <filter val="17,50"/>
        <filter val="18,00"/>
        <filter val="18,52"/>
        <filter val="180,00"/>
        <filter val="2 510,02"/>
        <filter val="20,00"/>
        <filter val="200,00"/>
        <filter val="208,00"/>
        <filter val="21,00"/>
        <filter val="214,20"/>
        <filter val="22"/>
        <filter val="245,00"/>
        <filter val="25,00"/>
        <filter val="25,56"/>
        <filter val="250,00"/>
        <filter val="28,00"/>
        <filter val="28,41"/>
        <filter val="280,56"/>
        <filter val="3 040,00"/>
        <filter val="3,33"/>
        <filter val="3,70"/>
        <filter val="30,00"/>
        <filter val="300,00"/>
        <filter val="306,32"/>
        <filter val="324,00"/>
        <filter val="35,00"/>
        <filter val="350,00"/>
        <filter val="390,00"/>
        <filter val="4,44"/>
        <filter val="40,00"/>
        <filter val="42,00"/>
        <filter val="422,50"/>
        <filter val="433,33"/>
        <filter val="495,00"/>
        <filter val="50,00"/>
        <filter val="500,00"/>
        <filter val="51,00"/>
        <filter val="510,00"/>
        <filter val="56,00"/>
        <filter val="57,33"/>
        <filter val="6,67"/>
        <filter val="60,00"/>
        <filter val="600,00"/>
        <filter val="61,11"/>
        <filter val="63,46"/>
        <filter val="64,09"/>
        <filter val="66,00"/>
        <filter val="66,67"/>
        <filter val="665,00"/>
        <filter val="69,13"/>
        <filter val="7,69"/>
        <filter val="72,00"/>
        <filter val="74,07"/>
        <filter val="745,00"/>
        <filter val="8,75"/>
        <filter val="80,00"/>
        <filter val="800,00"/>
        <filter val="816,00"/>
        <filter val="825,00"/>
        <filter val="87,50"/>
        <filter val="880,00"/>
        <filter val="9,72"/>
        <filter val="90,00"/>
        <filter val="910,00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7" spans="2:8" x14ac:dyDescent="0.2">
      <c r="B7" s="47" t="s">
        <v>766</v>
      </c>
      <c r="C7" s="47" t="s">
        <v>767</v>
      </c>
      <c r="D7" s="47" t="s">
        <v>768</v>
      </c>
      <c r="E7" s="47"/>
    </row>
    <row r="9" spans="2:8" x14ac:dyDescent="0.2">
      <c r="B9" s="47" t="s">
        <v>769</v>
      </c>
      <c r="C9" s="47" t="s">
        <v>764</v>
      </c>
      <c r="D9" s="47"/>
      <c r="E9" s="47"/>
    </row>
    <row r="11" spans="2:8" x14ac:dyDescent="0.2">
      <c r="B11" s="47" t="s">
        <v>769</v>
      </c>
      <c r="C11" s="47" t="s">
        <v>767</v>
      </c>
      <c r="D11" s="47"/>
      <c r="E11" s="47"/>
    </row>
    <row r="13" spans="2:8" x14ac:dyDescent="0.2">
      <c r="B13" s="47" t="s">
        <v>770</v>
      </c>
      <c r="C13" s="47"/>
      <c r="D13" s="47"/>
      <c r="E13" s="47"/>
    </row>
    <row r="14" spans="2:8" x14ac:dyDescent="0.2">
      <c r="B14" s="47" t="s">
        <v>771</v>
      </c>
      <c r="C14" s="47"/>
      <c r="D14" s="47"/>
      <c r="E14" s="47"/>
    </row>
    <row r="15" spans="2:8" x14ac:dyDescent="0.2">
      <c r="B15" s="47" t="s">
        <v>772</v>
      </c>
      <c r="C15" s="47"/>
      <c r="D15" s="47"/>
      <c r="E15" s="47"/>
    </row>
    <row r="16" spans="2:8" x14ac:dyDescent="0.2">
      <c r="B16" s="47" t="s">
        <v>773</v>
      </c>
      <c r="C16" s="47"/>
      <c r="D16" s="47"/>
      <c r="E16" s="47"/>
    </row>
    <row r="17" spans="2:5" x14ac:dyDescent="0.2">
      <c r="B17" s="47" t="s">
        <v>774</v>
      </c>
      <c r="C17" s="47"/>
      <c r="D17" s="47"/>
      <c r="E17" s="47"/>
    </row>
    <row r="18" spans="2:5" x14ac:dyDescent="0.2">
      <c r="B18" s="47" t="s">
        <v>775</v>
      </c>
      <c r="C18" s="47"/>
      <c r="D18" s="47"/>
      <c r="E18" s="47"/>
    </row>
    <row r="19" spans="2:5" x14ac:dyDescent="0.2">
      <c r="B19" s="47" t="s">
        <v>776</v>
      </c>
      <c r="C19" s="47"/>
      <c r="D19" s="47"/>
      <c r="E19" s="47"/>
    </row>
    <row r="20" spans="2:5" x14ac:dyDescent="0.2">
      <c r="B20" s="47" t="s">
        <v>777</v>
      </c>
      <c r="C20" s="47"/>
      <c r="D20" s="47"/>
      <c r="E20" s="47"/>
    </row>
    <row r="21" spans="2:5" x14ac:dyDescent="0.2">
      <c r="B21" s="47" t="s">
        <v>778</v>
      </c>
      <c r="C21" s="47"/>
      <c r="D21" s="47"/>
      <c r="E21" s="47"/>
    </row>
    <row r="22" spans="2:5" x14ac:dyDescent="0.2">
      <c r="B22" s="47" t="s">
        <v>779</v>
      </c>
      <c r="C22" s="47"/>
      <c r="D22" s="47"/>
      <c r="E22" s="47"/>
    </row>
    <row r="23" spans="2:5" x14ac:dyDescent="0.2">
      <c r="B23" s="47" t="s">
        <v>780</v>
      </c>
      <c r="C23" s="47"/>
      <c r="D23" s="47"/>
      <c r="E23" s="47"/>
    </row>
  </sheetData>
  <sheetProtection algorithmName="SHA-512" hashValue="p6LAid+wLl54eF8YIQbCtNoF05mDYbh9PzIVY2b5MN7GF9Cw0Edq0Pr8O7itgouameMZwRxhQhYMLTwM599VAg==" saltValue="9HzyV+tZbFGeGQ+H/LU+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2025-10-08T11:35:15Z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