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286703-7B78-45DE-9528-67E2E14B45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498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4" i="1" l="1"/>
  <c r="BN104" i="1"/>
  <c r="Z104" i="1"/>
  <c r="Y144" i="1"/>
  <c r="BP142" i="1"/>
  <c r="BN142" i="1"/>
  <c r="Z142" i="1"/>
  <c r="BP165" i="1"/>
  <c r="BN165" i="1"/>
  <c r="Z165" i="1"/>
  <c r="BP198" i="1"/>
  <c r="BN198" i="1"/>
  <c r="Z198" i="1"/>
  <c r="BP245" i="1"/>
  <c r="BN245" i="1"/>
  <c r="Z245" i="1"/>
  <c r="BP260" i="1"/>
  <c r="BN260" i="1"/>
  <c r="Z260" i="1"/>
  <c r="BP299" i="1"/>
  <c r="BN299" i="1"/>
  <c r="Z299" i="1"/>
  <c r="BP320" i="1"/>
  <c r="BN320" i="1"/>
  <c r="Z320" i="1"/>
  <c r="BP336" i="1"/>
  <c r="BN336" i="1"/>
  <c r="Z336" i="1"/>
  <c r="Y384" i="1"/>
  <c r="Y383" i="1"/>
  <c r="BP382" i="1"/>
  <c r="BN382" i="1"/>
  <c r="Z382" i="1"/>
  <c r="Z383" i="1" s="1"/>
  <c r="BP388" i="1"/>
  <c r="BN388" i="1"/>
  <c r="Z388" i="1"/>
  <c r="BP439" i="1"/>
  <c r="BN439" i="1"/>
  <c r="Z439" i="1"/>
  <c r="BP469" i="1"/>
  <c r="BN469" i="1"/>
  <c r="Z469" i="1"/>
  <c r="Z28" i="1"/>
  <c r="BN28" i="1"/>
  <c r="Z55" i="1"/>
  <c r="BN55" i="1"/>
  <c r="Z69" i="1"/>
  <c r="BN69" i="1"/>
  <c r="BP114" i="1"/>
  <c r="BN114" i="1"/>
  <c r="Z114" i="1"/>
  <c r="BP143" i="1"/>
  <c r="BN143" i="1"/>
  <c r="Z143" i="1"/>
  <c r="BP147" i="1"/>
  <c r="BN147" i="1"/>
  <c r="Z147" i="1"/>
  <c r="Y179" i="1"/>
  <c r="Y178" i="1"/>
  <c r="BP177" i="1"/>
  <c r="BN177" i="1"/>
  <c r="Z177" i="1"/>
  <c r="Z178" i="1" s="1"/>
  <c r="BP182" i="1"/>
  <c r="BN182" i="1"/>
  <c r="Z182" i="1"/>
  <c r="BP210" i="1"/>
  <c r="BN210" i="1"/>
  <c r="Z210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8" i="1"/>
  <c r="BN348" i="1"/>
  <c r="Z348" i="1"/>
  <c r="BP396" i="1"/>
  <c r="BN396" i="1"/>
  <c r="Z396" i="1"/>
  <c r="BP455" i="1"/>
  <c r="BN455" i="1"/>
  <c r="Z455" i="1"/>
  <c r="BP476" i="1"/>
  <c r="BN476" i="1"/>
  <c r="Z476" i="1"/>
  <c r="Y111" i="1"/>
  <c r="BP254" i="1"/>
  <c r="BN254" i="1"/>
  <c r="Z25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F10" i="1"/>
  <c r="Z22" i="1"/>
  <c r="Z23" i="1" s="1"/>
  <c r="BN22" i="1"/>
  <c r="BP22" i="1"/>
  <c r="Z26" i="1"/>
  <c r="BN26" i="1"/>
  <c r="BP26" i="1"/>
  <c r="Z30" i="1"/>
  <c r="BN30" i="1"/>
  <c r="Z53" i="1"/>
  <c r="BN53" i="1"/>
  <c r="Z57" i="1"/>
  <c r="BN57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Z111" i="1" s="1"/>
  <c r="BN108" i="1"/>
  <c r="BP108" i="1"/>
  <c r="Z116" i="1"/>
  <c r="BN116" i="1"/>
  <c r="Z137" i="1"/>
  <c r="BN137" i="1"/>
  <c r="H508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8" i="1"/>
  <c r="BN208" i="1"/>
  <c r="Z216" i="1"/>
  <c r="BN216" i="1"/>
  <c r="Z221" i="1"/>
  <c r="BN221" i="1"/>
  <c r="Z228" i="1"/>
  <c r="BN228" i="1"/>
  <c r="Z229" i="1"/>
  <c r="BN229" i="1"/>
  <c r="BP243" i="1"/>
  <c r="BN243" i="1"/>
  <c r="Y256" i="1"/>
  <c r="BP250" i="1"/>
  <c r="BN250" i="1"/>
  <c r="Z250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402" i="1"/>
  <c r="BN402" i="1"/>
  <c r="Z402" i="1"/>
  <c r="Y408" i="1"/>
  <c r="BP407" i="1"/>
  <c r="BN407" i="1"/>
  <c r="Z407" i="1"/>
  <c r="Z408" i="1" s="1"/>
  <c r="BP411" i="1"/>
  <c r="BN411" i="1"/>
  <c r="Z411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O508" i="1"/>
  <c r="Y331" i="1"/>
  <c r="Y330" i="1"/>
  <c r="F9" i="1"/>
  <c r="J9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Z70" i="1"/>
  <c r="BP68" i="1"/>
  <c r="BN68" i="1"/>
  <c r="Z68" i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2" i="1"/>
  <c r="BN222" i="1"/>
  <c r="Z222" i="1"/>
  <c r="Y230" i="1"/>
  <c r="BP225" i="1"/>
  <c r="BN225" i="1"/>
  <c r="Z225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Z44" i="1" s="1"/>
  <c r="BP54" i="1"/>
  <c r="BN54" i="1"/>
  <c r="Z54" i="1"/>
  <c r="Y58" i="1"/>
  <c r="BP62" i="1"/>
  <c r="BN62" i="1"/>
  <c r="Z62" i="1"/>
  <c r="Z64" i="1" s="1"/>
  <c r="Y71" i="1"/>
  <c r="Y70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Y239" i="1"/>
  <c r="Y246" i="1"/>
  <c r="Y255" i="1"/>
  <c r="Y264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H9" i="1"/>
  <c r="B508" i="1"/>
  <c r="X499" i="1"/>
  <c r="X500" i="1"/>
  <c r="X502" i="1"/>
  <c r="Y24" i="1"/>
  <c r="Y145" i="1"/>
  <c r="I508" i="1"/>
  <c r="Y157" i="1"/>
  <c r="J508" i="1"/>
  <c r="Y184" i="1"/>
  <c r="K508" i="1"/>
  <c r="Y231" i="1"/>
  <c r="Z237" i="1"/>
  <c r="Z238" i="1" s="1"/>
  <c r="BN237" i="1"/>
  <c r="BP237" i="1"/>
  <c r="Z241" i="1"/>
  <c r="BN241" i="1"/>
  <c r="BP241" i="1"/>
  <c r="Z242" i="1"/>
  <c r="BN242" i="1"/>
  <c r="Z244" i="1"/>
  <c r="BN244" i="1"/>
  <c r="Z251" i="1"/>
  <c r="BN251" i="1"/>
  <c r="Z253" i="1"/>
  <c r="BN253" i="1"/>
  <c r="M508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08" i="1"/>
  <c r="Y337" i="1"/>
  <c r="BP343" i="1"/>
  <c r="BN343" i="1"/>
  <c r="Z343" i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08" i="1"/>
  <c r="Y415" i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Q508" i="1"/>
  <c r="Y508" i="1"/>
  <c r="Y338" i="1"/>
  <c r="T508" i="1"/>
  <c r="Y350" i="1"/>
  <c r="V508" i="1"/>
  <c r="Y39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337" i="1" l="1"/>
  <c r="Z230" i="1"/>
  <c r="Z105" i="1"/>
  <c r="Z90" i="1"/>
  <c r="Z78" i="1"/>
  <c r="Z32" i="1"/>
  <c r="Z144" i="1"/>
  <c r="Z255" i="1"/>
  <c r="Z415" i="1"/>
  <c r="Y500" i="1"/>
  <c r="Z456" i="1"/>
  <c r="Z398" i="1"/>
  <c r="Z349" i="1"/>
  <c r="Z311" i="1"/>
  <c r="Z263" i="1"/>
  <c r="Z246" i="1"/>
  <c r="X501" i="1"/>
  <c r="Z168" i="1"/>
  <c r="Y502" i="1"/>
  <c r="Y499" i="1"/>
  <c r="Y501" i="1" s="1"/>
  <c r="Z200" i="1"/>
  <c r="Z118" i="1"/>
  <c r="Z97" i="1"/>
  <c r="Z447" i="1"/>
  <c r="Z477" i="1"/>
  <c r="Z441" i="1"/>
  <c r="Z270" i="1"/>
  <c r="Y498" i="1"/>
  <c r="Z303" i="1"/>
  <c r="Z293" i="1"/>
  <c r="Z212" i="1"/>
  <c r="Z58" i="1"/>
  <c r="Z503" i="1" s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<sst xmlns="http://schemas.openxmlformats.org/spreadsheetml/2006/main" count="2192" uniqueCount="799">
  <si>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</si>
  <si>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</si>
  <si>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</si>
  <si>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</si>
  <si>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</si>
  <si>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</si>
  <si>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</si>
  <si>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</si>
  <si>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</si>
  <si>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</si>
  <si>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</si>
  <si>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</si>
  <si>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</si>
  <si>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</si>
  <si>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</si>
  <si>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</si>
  <si>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</si>
  <si>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</si>
  <si>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</si>
  <si>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</si>
  <si>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</si>
  <si>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</si>
  <si>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</si>
  <si>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</si>
  <si>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</si>
  <si>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</si>
  <si>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</si>
  <si>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</si>
  <si>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</si>
  <si>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</si>
  <si>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</si>
  <si>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</si>
  <si>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</si>
  <si>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</si>
  <si>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</si>
  <si>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</si>
  <si>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</si>
  <si>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</si>
  <si>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</si>
  <si>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</si>
  <si>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</si>
  <si>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</si>
  <si>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</si>
  <si>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</si>
  <si>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</si>
  <si>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</si>
  <si>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</si>
  <si>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</si>
  <si>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</si>
  <si>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</si>
  <si>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</si>
  <si>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</si>
  <si>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</si>
  <si>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</si>
  <si>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</si>
  <si>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</si>
  <si>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</si>
  <si>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</si>
  <si>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</si>
  <si>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</si>
  <si>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</si>
  <si>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</si>
  <si>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</si>
  <si>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</si>
  <si>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</si>
  <si>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</si>
  <si>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</si>
  <si>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</si>
  <si>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</si>
  <si>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</si>
  <si>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</si>
  <si>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</si>
  <si>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</si>
  <si>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</si>
  <si>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</si>
  <si>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</si>
  <si>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</si>
  <si>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</si>
  <si>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</si>
  <si>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</si>
  <si>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</si>
  <si>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</si>
  <si>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</si>
  <si>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</si>
  <si>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</si>
  <si>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</si>
  <si>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</si>
  <si>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</si>
  <si>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</si>
  <si>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</si>
  <si>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</si>
  <si>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</si>
  <si>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</si>
  <si>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</si>
  <si>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</si>
  <si>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</si>
  <si>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</si>
  <si>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</si>
  <si>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</si>
  <si>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</si>
  <si>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</si>
  <si>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</si>
  <si>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</si>
  <si>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</si>
  <si>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</si>
  <si>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</si>
  <si>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</si>
  <si>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</si>
  <si>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</si>
  <si>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</si>
  <si>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</si>
  <si>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</si>
  <si>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</si>
  <si>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</si>
  <si>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</si>
  <si>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</si>
  <si>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</si>
  <si>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</si>
  <si>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</si>
  <si>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</si>
  <si>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</si>
  <si>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</si>
  <si>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</si>
  <si>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</si>
  <si>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</si>
  <si>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</si>
  <si>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</si>
  <si>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</si>
  <si>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</si>
  <si>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</si>
  <si>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</si>
  <si>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</si>
  <si>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</si>
  <si>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</si>
  <si>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</si>
  <si>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</si>
  <si>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</si>
  <si>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</si>
  <si>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</si>
  <si>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</si>
  <si>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</si>
  <si>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</si>
  <si>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</si>
  <si>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</si>
  <si>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</si>
  <si>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</si>
  <si>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</si>
  <si>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</si>
  <si>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</si>
  <si>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</si>
  <si>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</si>
  <si>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</si>
  <si>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</si>
  <si>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</si>
  <si>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</si>
  <si>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</si>
  <si>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</si>
  <si>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</si>
  <si>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</si>
  <si>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</si>
  <si>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</si>
  <si>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</si>
  <si>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</si>
  <si>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</si>
  <si>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</si>
  <si>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</si>
  <si>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</si>
  <si>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</si>
  <si>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</si>
  <si>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</si>
  <si>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</si>
  <si>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</si>
  <si>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</si>
  <si>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</si>
  <si>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</si>
  <si>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</si>
  <si>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</si>
  <si>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</si>
  <si>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</si>
  <si>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</si>
  <si>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</si>
  <si>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</si>
  <si>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</si>
  <si>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</si>
  <si>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</si>
  <si>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</si>
  <si>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</si>
  <si>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</si>
  <si>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</si>
  <si>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</si>
  <si>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</si>
  <si>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</si>
  <si>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</si>
  <si>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</si>
  <si>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</si>
  <si>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</si>
  <si>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</si>
  <si>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</si>
  <si>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</si>
  <si>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</si>
  <si>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</si>
  <si>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</si>
  <si>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</si>
  <si>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</si>
  <si>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</si>
  <si>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</si>
  <si>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</si>
  <si>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</si>
  <si>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</si>
  <si>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</si>
  <si>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</si>
  <si>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</si>
  <si>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</si>
  <si>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</si>
  <si>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</si>
  <si>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</si>
  <si>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</si>
  <si>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</si>
  <si>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</si>
  <si>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</si>
  <si>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</si>
  <si>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</si>
  <si>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</si>
  <si>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</si>
  <si>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</si>
  <si>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</si>
  <si>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</si>
  <si>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</si>
  <si>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</si>
  <si>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</si>
  <si>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</si>
  <si>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</si>
  <si>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</si>
  <si>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</si>
  <si>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</si>
  <si>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</si>
  <si>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</si>
  <si>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</si>
  <si>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</si>
  <si>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</si>
  <si>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</si>
  <si>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</si>
  <si>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</si>
  <si>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</si>
  <si>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</si>
  <si>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</si>
  <si>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</si>
  <si>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</si>
  <si>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</si>
  <si>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</si>
  <si>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</si>
  <si>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</si>
  <si>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</si>
  <si>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</si>
  <si>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</si>
  <si>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</si>
  <si>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</si>
  <si>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</si>
  <si>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</si>
  <si>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</si>
  <si>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</si>
  <si>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</si>
  <si>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</si>
  <si>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</si>
  <si>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</si>
  <si>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</si>
  <si>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</si>
  <si>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</si>
  <si>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</si>
  <si>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</si>
  <si>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</si>
  <si>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</si>
  <si>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</si>
  <si>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</si>
  <si>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</si>
  <si>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</si>
  <si>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</si>
  <si>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</si>
  <si>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</si>
  <si>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</si>
  <si>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</si>
  <si>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</si>
  <si>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</si>
  <si>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</si>
  <si>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</si>
  <si>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</si>
  <si>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</si>
  <si>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</si>
  <si>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</si>
  <si>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</si>
  <si>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</si>
  <si>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</si>
  <si>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</si>
  <si>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</si>
  <si>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</si>
  <si>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</si>
  <si>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</si>
  <si>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</si>
  <si>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</si>
  <si>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</si>
  <si>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</si>
  <si>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</si>
  <si>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</si>
  <si>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</si>
  <si>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</si>
  <si>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</si>
  <si>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</si>
  <si>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</si>
  <si>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</si>
  <si>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</si>
  <si>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</si>
  <si>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</si>
  <si>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</si>
  <si>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</si>
  <si>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</si>
  <si>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</si>
  <si>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</si>
  <si>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</si>
  <si>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</si>
  <si>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</si>
  <si>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</si>
  <si>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</si>
  <si>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</si>
  <si>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</si>
  <si>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</si>
  <si>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</si>
  <si>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</si>
  <si>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</si>
  <si>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</si>
  <si>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</si>
  <si>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</si>
  <si>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</si>
  <si>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</si>
  <si>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</si>
  <si>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</si>
  <si>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</si>
  <si>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</si>
  <si>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</si>
  <si>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</si>
  <si>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</si>
  <si>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</si>
  <si>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</si>
  <si>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</si>
  <si>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</si>
  <si>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</si>
  <si>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</si>
  <si>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</si>
  <si>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</si>
  <si>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</si>
  <si>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</si>
  <si>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</si>
  <si>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</si>
  <si>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</si>
  <si>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</si>
  <si>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</si>
  <si>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</si>
  <si>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</si>
  <si>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</si>
  <si>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</si>
  <si>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</si>
  <si>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</si>
  <si>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</si>
  <si>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</si>
  <si>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</si>
  <si>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</si>
  <si>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</si>
  <si>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</si>
  <si>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</si>
  <si>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</si>
  <si>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</si>
  <si>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</si>
  <si>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</si>
  <si>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</si>
  <si>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</si>
  <si>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</si>
  <si>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</si>
  <si>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</si>
  <si>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</si>
  <si>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</si>
  <si>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</si>
  <si>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</si>
  <si>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</si>
  <si>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</si>
  <si>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</si>
  <si>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</si>
  <si>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</si>
  <si>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</si>
  <si>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</si>
  <si>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</si>
  <si>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</si>
  <si>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</si>
  <si>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</si>
  <si>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</si>
  <si>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</si>
  <si>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</si>
  <si>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</si>
  <si>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</si>
  <si>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</si>
  <si>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</si>
  <si>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</si>
  <si>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</si>
  <si>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</si>
  <si>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</si>
  <si>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</si>
  <si>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</si>
  <si>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</si>
  <si>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</si>
  <si>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</si>
  <si>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</si>
  <si>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</si>
  <si>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</si>
  <si>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</si>
  <si>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</si>
  <si>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</si>
  <si>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</si>
  <si>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</si>
  <si>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</si>
  <si>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</si>
  <si>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</si>
  <si>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</si>
  <si>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</si>
  <si>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</si>
  <si>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</si>
  <si>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</si>
  <si>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</si>
  <si>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</si>
  <si>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</si>
  <si>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</si>
  <si>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</si>
  <si>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</si>
  <si>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</si>
  <si>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</si>
  <si>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</si>
  <si>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</si>
  <si>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</si>
  <si>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</si>
  <si>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</si>
  <si>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</si>
  <si>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</si>
  <si>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</si>
  <si>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</si>
  <si>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</si>
  <si>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</si>
  <si>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</si>
  <si>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</si>
  <si>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</si>
  <si>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</si>
  <si>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</si>
  <si>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</si>
  <si>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</si>
  <si>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</si>
  <si>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</si>
  <si>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</si>
  <si>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</si>
  <si>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</si>
  <si>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</si>
  <si>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</si>
  <si>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</si>
  <si>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</si>
  <si>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</si>
  <si>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</si>
  <si>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</si>
  <si>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</si>
  <si>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</si>
  <si>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</si>
  <si>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</si>
  <si>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</si>
  <si>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</si>
  <si>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</si>
  <si>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</si>
  <si>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</si>
  <si>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</si>
  <si>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</si>
  <si>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</si>
  <si>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</si>
  <si>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</si>
  <si>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</si>
  <si>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</si>
  <si>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</si>
  <si>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</si>
  <si>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</si>
  <si>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</si>
  <si>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</si>
  <si>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</si>
  <si>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</si>
  <si>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</si>
  <si>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</si>
  <si>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</si>
  <si>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</si>
  <si>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</si>
  <si>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</si>
  <si>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</si>
  <si>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</si>
  <si>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</si>
  <si>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</si>
  <si>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</si>
  <si>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</si>
  <si>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</si>
  <si>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</si>
  <si>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</si>
  <si>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</si>
  <si>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</si>
  <si>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</si>
  <si>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</si>
  <si>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</si>
  <si>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</si>
  <si>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</si>
  <si>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</si>
  <si>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</si>
  <si>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</si>
  <si>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</si>
  <si>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</si>
  <si>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</si>
  <si>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</si>
  <si>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</si>
  <si>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</si>
  <si>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</si>
  <si>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</si>
  <si>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</si>
  <si>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</si>
  <si>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</si>
  <si>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</si>
  <si>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</si>
  <si>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</si>
  <si>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</si>
  <si>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</si>
  <si>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</si>
  <si>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</si>
  <si>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</si>
  <si>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</si>
  <si>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</si>
  <si>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</si>
  <si>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</si>
  <si>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</si>
  <si>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</si>
  <si>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</si>
  <si>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</si>
  <si>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</si>
  <si>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</si>
  <si>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</si>
  <si>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</si>
  <si>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</si>
  <si>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</si>
  <si>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</si>
  <si>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</si>
  <si>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</si>
  <si>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</si>
  <si>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</si>
  <si>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</si>
  <si>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</si>
  <si>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</si>
  <si>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</si>
  <si>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</si>
  <si>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</si>
  <si>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</si>
  <si>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</si>
  <si>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</si>
  <si>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</si>
  <si>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</si>
  <si>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</si>
  <si>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</si>
  <si>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</si>
  <si>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</si>
  <si>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</si>
  <si>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</si>
  <si>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</si>
  <si>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</si>
  <si>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</si>
  <si>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</si>
  <si>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</si>
  <si>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</si>
  <si>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</si>
  <si>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</si>
  <si>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</si>
  <si>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</si>
  <si>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</si>
  <si>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</si>
  <si>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</si>
  <si>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</si>
  <si>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</si>
  <si>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</si>
  <si>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</si>
  <si>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</si>
  <si>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</si>
  <si>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</si>
  <si>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</si>
  <si>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</si>
  <si>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</si>
  <si>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</si>
  <si>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</si>
  <si>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</si>
  <si>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</si>
  <si>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</si>
  <si>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</si>
  <si>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</si>
  <si>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</si>
  <si>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</si>
  <si>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</si>
  <si>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</si>
  <si>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</si>
  <si>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</si>
  <si>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</si>
  <si>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</si>
  <si>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</si>
  <si>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</si>
  <si>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</si>
  <si>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</si>
  <si>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</si>
  <si>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</si>
  <si>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</si>
  <si>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</si>
  <si>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</si>
  <si>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</si>
  <si>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</si>
  <si>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</si>
  <si>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</si>
  <si>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</si>
  <si>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</si>
  <si>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</si>
  <si>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</si>
  <si>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</si>
  <si>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</si>
  <si>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</si>
  <si>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</si>
  <si>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</si>
  <si>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</si>
  <si>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</si>
  <si>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</si>
  <si>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</si>
  <si>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</si>
  <si>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</si>
  <si>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</si>
  <si>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</si>
  <si>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</si>
  <si>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</si>
  <si>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</si>
  <si>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</si>
  <si>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</si>
  <si>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</si>
  <si>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</si>
  <si>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</si>
  <si>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</si>
  <si>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</si>
  <si>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</si>
  <si>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</si>
  <si>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</si>
  <si>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</si>
  <si>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</si>
  <si>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</si>
  <si>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</si>
  <si>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</si>
  <si>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</si>
  <si>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</si>
  <si>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</si>
  <si>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</si>
  <si>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</si>
  <si>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</si>
  <si>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</si>
  <si>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</si>
  <si>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</si>
  <si>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</si>
  <si>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</si>
  <si>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</si>
  <si>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</si>
  <si>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</si>
  <si>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</si>
  <si>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</si>
  <si>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</si>
  <si>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</si>
  <si>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</si>
  <si>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</si>
  <si>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</si>
  <si>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</si>
  <si>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</si>
  <si>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</si>
  <si>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</si>
  <si>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</si>
  <si>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</si>
  <si>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</si>
  <si>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</si>
  <si>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</si>
  <si>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</si>
  <si>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</si>
  <si>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</si>
  <si>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</si>
  <si>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</si>
  <si>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</si>
  <si>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</si>
  <si>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</si>
  <si>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</si>
  <si>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</si>
  <si>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</si>
  <si>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</si>
  <si>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</si>
  <si>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</si>
  <si>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</si>
  <si>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</si>
  <si>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</si>
  <si>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</si>
  <si>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</si>
  <si>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</si>
  <si>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</si>
  <si>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</si>
  <si>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</si>
  <si>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</si>
  <si>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</si>
  <si>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</si>
  <si>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</si>
  <si>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</si>
  <si>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</si>
  <si>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</si>
  <si>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</si>
  <si>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</si>
  <si>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</si>
  <si>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</si>
  <si>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</si>
  <si>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</si>
  <si>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</si>
  <si>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</si>
  <si>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</si>
  <si>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</si>
  <si>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</si>
  <si>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</si>
  <si>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</si>
  <si>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</si>
  <si>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</si>
  <si>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</si>
  <si>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</si>
  <si>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</si>
  <si>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</si>
  <si>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</si>
  <si>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</si>
  <si>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</si>
  <si>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</si>
  <si>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</si>
  <si>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</si>
  <si>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</si>
  <si>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</si>
  <si>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</si>
  <si>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</si>
  <si>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</si>
  <si>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</si>
  <si>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</si>
  <si>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</si>
  <si>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</si>
  <si>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</si>
  <si>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</si>
  <si>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</si>
  <si>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</si>
  <si>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</si>
  <si>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</si>
  <si>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</si>
  <si>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</si>
  <si>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</si>
  <si>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</si>
  <si>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</si>
  <si>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</si>
  <si>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</si>
  <si>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</si>
  <si>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</si>
  <si>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</si>
  <si>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</si>
  <si>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</si>
  <si>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</si>
  <si>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</si>
  <si>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</si>
  <si>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</si>
  <si>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</si>
  <si>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</si>
  <si>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</si>
  <si>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</si>
  <si>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</si>
  <si>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</si>
  <si>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</si>
  <si>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</si>
  <si>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</si>
  <si>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</si>
  <si>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</si>
  <si>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</si>
  <si>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</si>
  <si>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</si>
  <si>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</si>
  <si>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</si>
  <si>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</si>
  <si>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</si>
  <si>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</si>
  <si>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</si>
  <si>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</si>
  <si>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</si>
  <si>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</si>
  <si>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</si>
  <si>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</si>
  <si>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</si>
  <si>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</si>
  <si>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</si>
  <si>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</si>
  <si>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</si>
  <si>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</si>
  <si>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еа 18 европалет,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</si>
</sst>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778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6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3</v>
      </c>
      <c r="Y35" s="544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5</v>
      </c>
      <c r="Y36" s="545">
        <f>IFERROR(Y35/H35,"0")</f>
        <v>5</v>
      </c>
      <c r="Z36" s="545">
        <f>IFERROR(IF(Z35="",0,Z35),"0")</f>
        <v>3.2550000000000003E-2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3</v>
      </c>
      <c r="Y37" s="545">
        <f>IFERROR(SUM(Y35:Y35),"0")</f>
        <v>3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586</v>
      </c>
      <c r="Y41" s="544">
        <f>IFERROR(IF(X41="",0,CEILING((X41/$H41),1)*$H41),"")</f>
        <v>594</v>
      </c>
      <c r="Z41" s="36">
        <f>IFERROR(IF(Y41=0,"",ROUNDUP(Y41/H41,0)*0.01898),"")</f>
        <v>1.0439000000000001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609.60277777777776</v>
      </c>
      <c r="BN41" s="64">
        <f>IFERROR(Y41*I41/H41,"0")</f>
        <v>617.92499999999984</v>
      </c>
      <c r="BO41" s="64">
        <f>IFERROR(1/J41*(X41/H41),"0")</f>
        <v>0.84780092592592582</v>
      </c>
      <c r="BP41" s="64">
        <f>IFERROR(1/J41*(Y41/H41),"0")</f>
        <v>0.85937499999999989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14</v>
      </c>
      <c r="Y43" s="544">
        <f>IFERROR(IF(X43="",0,CEILING((X43/$H43),1)*$H43),"")</f>
        <v>14.8</v>
      </c>
      <c r="Z43" s="36">
        <f>IFERROR(IF(Y43=0,"",ROUNDUP(Y43/H43,0)*0.00902),"")</f>
        <v>3.6080000000000001E-2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14.794594594594594</v>
      </c>
      <c r="BN43" s="64">
        <f>IFERROR(Y43*I43/H43,"0")</f>
        <v>15.64</v>
      </c>
      <c r="BO43" s="64">
        <f>IFERROR(1/J43*(X43/H43),"0")</f>
        <v>2.8665028665028666E-2</v>
      </c>
      <c r="BP43" s="64">
        <f>IFERROR(1/J43*(Y43/H43),"0")</f>
        <v>3.0303030303030304E-2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58.043043043043035</v>
      </c>
      <c r="Y44" s="545">
        <f>IFERROR(Y41/H41,"0")+IFERROR(Y42/H42,"0")+IFERROR(Y43/H43,"0")</f>
        <v>58.999999999999993</v>
      </c>
      <c r="Z44" s="545">
        <f>IFERROR(IF(Z41="",0,Z41),"0")+IFERROR(IF(Z42="",0,Z42),"0")+IFERROR(IF(Z43="",0,Z43),"0")</f>
        <v>1.0799799999999999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600</v>
      </c>
      <c r="Y45" s="545">
        <f>IFERROR(SUM(Y41:Y43),"0")</f>
        <v>608.79999999999995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171</v>
      </c>
      <c r="Y52" s="544">
        <f t="shared" ref="Y52:Y57" si="6">IFERROR(IF(X52="",0,CEILING((X52/$H52),1)*$H52),"")</f>
        <v>179.2</v>
      </c>
      <c r="Z52" s="36">
        <f>IFERROR(IF(Y52=0,"",ROUNDUP(Y52/H52,0)*0.01898),"")</f>
        <v>0.30368000000000001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177.64151785714287</v>
      </c>
      <c r="BN52" s="64">
        <f t="shared" ref="BN52:BN57" si="8">IFERROR(Y52*I52/H52,"0")</f>
        <v>186.16</v>
      </c>
      <c r="BO52" s="64">
        <f t="shared" ref="BO52:BO57" si="9">IFERROR(1/J52*(X52/H52),"0")</f>
        <v>0.23856026785714288</v>
      </c>
      <c r="BP52" s="64">
        <f t="shared" ref="BP52:BP57" si="10">IFERROR(1/J52*(Y52/H52),"0")</f>
        <v>0.25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136</v>
      </c>
      <c r="Y53" s="544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141.47777777777776</v>
      </c>
      <c r="BN53" s="64">
        <f t="shared" si="8"/>
        <v>146.05499999999998</v>
      </c>
      <c r="BO53" s="64">
        <f t="shared" si="9"/>
        <v>0.19675925925925924</v>
      </c>
      <c r="BP53" s="64">
        <f t="shared" si="10"/>
        <v>0.203125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206</v>
      </c>
      <c r="Y55" s="544">
        <f t="shared" si="6"/>
        <v>208</v>
      </c>
      <c r="Z55" s="36">
        <f>IFERROR(IF(Y55=0,"",ROUNDUP(Y55/H55,0)*0.00902),"")</f>
        <v>0.46904000000000001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216.815</v>
      </c>
      <c r="BN55" s="64">
        <f t="shared" si="8"/>
        <v>218.92</v>
      </c>
      <c r="BO55" s="64">
        <f t="shared" si="9"/>
        <v>0.39015151515151514</v>
      </c>
      <c r="BP55" s="64">
        <f t="shared" si="10"/>
        <v>0.39393939393939392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79.360449735449734</v>
      </c>
      <c r="Y58" s="545">
        <f>IFERROR(Y52/H52,"0")+IFERROR(Y53/H53,"0")+IFERROR(Y54/H54,"0")+IFERROR(Y55/H55,"0")+IFERROR(Y56/H56,"0")+IFERROR(Y57/H57,"0")</f>
        <v>81</v>
      </c>
      <c r="Z58" s="545">
        <f>IFERROR(IF(Z52="",0,Z52),"0")+IFERROR(IF(Z53="",0,Z53),"0")+IFERROR(IF(Z54="",0,Z54),"0")+IFERROR(IF(Z55="",0,Z55),"0")+IFERROR(IF(Z56="",0,Z56),"0")+IFERROR(IF(Z57="",0,Z57),"0")</f>
        <v>1.01946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513</v>
      </c>
      <c r="Y59" s="545">
        <f>IFERROR(SUM(Y52:Y57),"0")</f>
        <v>527.6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4</v>
      </c>
      <c r="Y74" s="544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0.47619047619047616</v>
      </c>
      <c r="Y78" s="545">
        <f>IFERROR(Y73/H73,"0")+IFERROR(Y74/H74,"0")+IFERROR(Y75/H75,"0")+IFERROR(Y76/H76,"0")+IFERROR(Y77/H77,"0")</f>
        <v>1</v>
      </c>
      <c r="Z78" s="545">
        <f>IFERROR(IF(Z73="",0,Z73),"0")+IFERROR(IF(Z74="",0,Z74),"0")+IFERROR(IF(Z75="",0,Z75),"0")+IFERROR(IF(Z76="",0,Z76),"0")+IFERROR(IF(Z77="",0,Z77),"0")</f>
        <v>1.898E-2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4</v>
      </c>
      <c r="Y79" s="545">
        <f>IFERROR(SUM(Y73:Y77),"0")</f>
        <v>8.4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71</v>
      </c>
      <c r="Y81" s="544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74.959615384615375</v>
      </c>
      <c r="BN81" s="64">
        <f>IFERROR(Y81*I81/H81,"0")</f>
        <v>82.35</v>
      </c>
      <c r="BO81" s="64">
        <f>IFERROR(1/J81*(X81/H81),"0")</f>
        <v>0.1422275641025641</v>
      </c>
      <c r="BP81" s="64">
        <f>IFERROR(1/J81*(Y81/H81),"0")</f>
        <v>0.15625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17</v>
      </c>
      <c r="Y82" s="544">
        <f>IFERROR(IF(X82="",0,CEILING((X82/$H82),1)*$H82),"")</f>
        <v>19.2</v>
      </c>
      <c r="Z82" s="36">
        <f>IFERROR(IF(Y82=0,"",ROUNDUP(Y82/H82,0)*0.00902),"")</f>
        <v>7.2160000000000002E-2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18.487500000000001</v>
      </c>
      <c r="BN82" s="64">
        <f>IFERROR(Y82*I82/H82,"0")</f>
        <v>20.88</v>
      </c>
      <c r="BO82" s="64">
        <f>IFERROR(1/J82*(X82/H82),"0")</f>
        <v>5.3661616161616167E-2</v>
      </c>
      <c r="BP82" s="64">
        <f>IFERROR(1/J82*(Y82/H82),"0")</f>
        <v>6.0606060606060608E-2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16.185897435897438</v>
      </c>
      <c r="Y83" s="545">
        <f>IFERROR(Y81/H81,"0")+IFERROR(Y82/H82,"0")</f>
        <v>18</v>
      </c>
      <c r="Z83" s="545">
        <f>IFERROR(IF(Z81="",0,Z81),"0")+IFERROR(IF(Z82="",0,Z82),"0")</f>
        <v>0.26195999999999997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88</v>
      </c>
      <c r="Y84" s="545">
        <f>IFERROR(SUM(Y81:Y82),"0")</f>
        <v>97.2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273</v>
      </c>
      <c r="Y93" s="544">
        <f>IFERROR(IF(X93="",0,CEILING((X93/$H93),1)*$H93),"")</f>
        <v>275.39999999999998</v>
      </c>
      <c r="Z93" s="36">
        <f>IFERROR(IF(Y93=0,"",ROUNDUP(Y93/H93,0)*0.01898),"")</f>
        <v>0.64532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290.49222222222227</v>
      </c>
      <c r="BN93" s="64">
        <f>IFERROR(Y93*I93/H93,"0")</f>
        <v>293.04599999999999</v>
      </c>
      <c r="BO93" s="64">
        <f>IFERROR(1/J93*(X93/H93),"0")</f>
        <v>0.52662037037037035</v>
      </c>
      <c r="BP93" s="64">
        <f>IFERROR(1/J93*(Y93/H93),"0")</f>
        <v>0.53125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44</v>
      </c>
      <c r="Y95" s="544">
        <f>IFERROR(IF(X95="",0,CEILING((X95/$H95),1)*$H95),"")</f>
        <v>45.900000000000006</v>
      </c>
      <c r="Z95" s="36">
        <f>IFERROR(IF(Y95=0,"",ROUNDUP(Y95/H95,0)*0.00651),"")</f>
        <v>0.11067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48.106666666666662</v>
      </c>
      <c r="BN95" s="64">
        <f>IFERROR(Y95*I95/H95,"0")</f>
        <v>50.183999999999997</v>
      </c>
      <c r="BO95" s="64">
        <f>IFERROR(1/J95*(X95/H95),"0")</f>
        <v>8.9540089540089532E-2</v>
      </c>
      <c r="BP95" s="64">
        <f>IFERROR(1/J95*(Y95/H95),"0")</f>
        <v>9.3406593406593408E-2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50</v>
      </c>
      <c r="Y97" s="545">
        <f>IFERROR(Y93/H93,"0")+IFERROR(Y94/H94,"0")+IFERROR(Y95/H95,"0")+IFERROR(Y96/H96,"0")</f>
        <v>51</v>
      </c>
      <c r="Z97" s="545">
        <f>IFERROR(IF(Z93="",0,Z93),"0")+IFERROR(IF(Z94="",0,Z94),"0")+IFERROR(IF(Z95="",0,Z95),"0")+IFERROR(IF(Z96="",0,Z96),"0")</f>
        <v>0.75599000000000005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317</v>
      </c>
      <c r="Y98" s="545">
        <f>IFERROR(SUM(Y93:Y96),"0")</f>
        <v>321.29999999999995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176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184.21333333333334</v>
      </c>
      <c r="BN103" s="64">
        <f>IFERROR(Y103*I103/H103,"0")</f>
        <v>188.39999999999998</v>
      </c>
      <c r="BO103" s="64">
        <f>IFERROR(1/J103*(X103/H103),"0")</f>
        <v>0.29629629629629634</v>
      </c>
      <c r="BP103" s="64">
        <f>IFERROR(1/J103*(Y103/H103),"0")</f>
        <v>0.30303030303030304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39.111111111111114</v>
      </c>
      <c r="Y105" s="545">
        <f>IFERROR(Y101/H101,"0")+IFERROR(Y102/H102,"0")+IFERROR(Y103/H103,"0")+IFERROR(Y104/H104,"0")</f>
        <v>40</v>
      </c>
      <c r="Z105" s="545">
        <f>IFERROR(IF(Z101="",0,Z101),"0")+IFERROR(IF(Z102="",0,Z102),"0")+IFERROR(IF(Z103="",0,Z103),"0")+IFERROR(IF(Z104="",0,Z104),"0")</f>
        <v>0.36080000000000001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176</v>
      </c>
      <c r="Y106" s="545">
        <f>IFERROR(SUM(Y101:Y104),"0")</f>
        <v>180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201</v>
      </c>
      <c r="Y108" s="544">
        <f>IFERROR(IF(X108="",0,CEILING((X108/$H108),1)*$H108),"")</f>
        <v>205.20000000000002</v>
      </c>
      <c r="Z108" s="36">
        <f>IFERROR(IF(Y108=0,"",ROUNDUP(Y108/H108,0)*0.01898),"")</f>
        <v>0.36062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209.0958333333333</v>
      </c>
      <c r="BN108" s="64">
        <f>IFERROR(Y108*I108/H108,"0")</f>
        <v>213.46499999999997</v>
      </c>
      <c r="BO108" s="64">
        <f>IFERROR(1/J108*(X108/H108),"0")</f>
        <v>0.2907986111111111</v>
      </c>
      <c r="BP108" s="64">
        <f>IFERROR(1/J108*(Y108/H108),"0")</f>
        <v>0.296875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197</v>
      </c>
      <c r="Y110" s="544">
        <f>IFERROR(IF(X110="",0,CEILING((X110/$H110),1)*$H110),"")</f>
        <v>199.2</v>
      </c>
      <c r="Z110" s="36">
        <f>IFERROR(IF(Y110=0,"",ROUNDUP(Y110/H110,0)*0.00651),"")</f>
        <v>0.54032999999999998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211.77500000000001</v>
      </c>
      <c r="BN110" s="64">
        <f>IFERROR(Y110*I110/H110,"0")</f>
        <v>214.14000000000001</v>
      </c>
      <c r="BO110" s="64">
        <f>IFERROR(1/J110*(X110/H110),"0")</f>
        <v>0.45100732600732607</v>
      </c>
      <c r="BP110" s="64">
        <f>IFERROR(1/J110*(Y110/H110),"0")</f>
        <v>0.45604395604395609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100.69444444444446</v>
      </c>
      <c r="Y111" s="545">
        <f>IFERROR(Y108/H108,"0")+IFERROR(Y109/H109,"0")+IFERROR(Y110/H110,"0")</f>
        <v>102</v>
      </c>
      <c r="Z111" s="545">
        <f>IFERROR(IF(Z108="",0,Z108),"0")+IFERROR(IF(Z109="",0,Z109),"0")+IFERROR(IF(Z110="",0,Z110),"0")</f>
        <v>0.90094999999999992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398</v>
      </c>
      <c r="Y112" s="545">
        <f>IFERROR(SUM(Y108:Y110),"0")</f>
        <v>404.4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272</v>
      </c>
      <c r="Y114" s="544">
        <f>IFERROR(IF(X114="",0,CEILING((X114/$H114),1)*$H114),"")</f>
        <v>275.39999999999998</v>
      </c>
      <c r="Z114" s="36">
        <f>IFERROR(IF(Y114=0,"",ROUNDUP(Y114/H114,0)*0.01898),"")</f>
        <v>0.64532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289.22666666666669</v>
      </c>
      <c r="BN114" s="64">
        <f>IFERROR(Y114*I114/H114,"0")</f>
        <v>292.84199999999993</v>
      </c>
      <c r="BO114" s="64">
        <f>IFERROR(1/J114*(X114/H114),"0")</f>
        <v>0.52469135802469136</v>
      </c>
      <c r="BP114" s="64">
        <f>IFERROR(1/J114*(Y114/H114),"0")</f>
        <v>0.53125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62</v>
      </c>
      <c r="Y116" s="544">
        <f>IFERROR(IF(X116="",0,CEILING((X116/$H116),1)*$H116),"")</f>
        <v>62.1</v>
      </c>
      <c r="Z116" s="36">
        <f>IFERROR(IF(Y116=0,"",ROUNDUP(Y116/H116,0)*0.00651),"")</f>
        <v>0.14973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67.786666666666662</v>
      </c>
      <c r="BN116" s="64">
        <f>IFERROR(Y116*I116/H116,"0")</f>
        <v>67.896000000000001</v>
      </c>
      <c r="BO116" s="64">
        <f>IFERROR(1/J116*(X116/H116),"0")</f>
        <v>0.12617012617012618</v>
      </c>
      <c r="BP116" s="64">
        <f>IFERROR(1/J116*(Y116/H116),"0")</f>
        <v>0.1263736263736264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56.543209876543209</v>
      </c>
      <c r="Y118" s="545">
        <f>IFERROR(Y114/H114,"0")+IFERROR(Y115/H115,"0")+IFERROR(Y116/H116,"0")+IFERROR(Y117/H117,"0")</f>
        <v>57</v>
      </c>
      <c r="Z118" s="545">
        <f>IFERROR(IF(Z114="",0,Z114),"0")+IFERROR(IF(Z115="",0,Z115),"0")+IFERROR(IF(Z116="",0,Z116),"0")+IFERROR(IF(Z117="",0,Z117),"0")</f>
        <v>0.79505000000000003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334</v>
      </c>
      <c r="Y119" s="545">
        <f>IFERROR(SUM(Y114:Y117),"0")</f>
        <v>337.5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95</v>
      </c>
      <c r="Y159" s="544">
        <f t="shared" ref="Y159:Y167" si="11">IFERROR(IF(X159="",0,CEILING((X159/$H159),1)*$H159),"")</f>
        <v>96.600000000000009</v>
      </c>
      <c r="Z159" s="36">
        <f>IFERROR(IF(Y159=0,"",ROUNDUP(Y159/H159,0)*0.00902),"")</f>
        <v>0.20746000000000001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101.10714285714285</v>
      </c>
      <c r="BN159" s="64">
        <f t="shared" ref="BN159:BN167" si="13">IFERROR(Y159*I159/H159,"0")</f>
        <v>102.81</v>
      </c>
      <c r="BO159" s="64">
        <f t="shared" ref="BO159:BO167" si="14">IFERROR(1/J159*(X159/H159),"0")</f>
        <v>0.17135642135642135</v>
      </c>
      <c r="BP159" s="64">
        <f t="shared" ref="BP159:BP167" si="15">IFERROR(1/J159*(Y159/H159),"0")</f>
        <v>0.17424242424242425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71</v>
      </c>
      <c r="Y161" s="544">
        <f t="shared" si="11"/>
        <v>71.400000000000006</v>
      </c>
      <c r="Z161" s="36">
        <f>IFERROR(IF(Y161=0,"",ROUNDUP(Y161/H161,0)*0.00902),"")</f>
        <v>0.15334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74.55</v>
      </c>
      <c r="BN161" s="64">
        <f t="shared" si="13"/>
        <v>74.97</v>
      </c>
      <c r="BO161" s="64">
        <f t="shared" si="14"/>
        <v>0.12806637806637808</v>
      </c>
      <c r="BP161" s="64">
        <f t="shared" si="15"/>
        <v>0.12878787878787878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22</v>
      </c>
      <c r="Y162" s="544">
        <f t="shared" si="11"/>
        <v>23.1</v>
      </c>
      <c r="Z162" s="36">
        <f>IFERROR(IF(Y162=0,"",ROUNDUP(Y162/H162,0)*0.00502),"")</f>
        <v>5.5220000000000005E-2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23.361904761904761</v>
      </c>
      <c r="BN162" s="64">
        <f t="shared" si="13"/>
        <v>24.53</v>
      </c>
      <c r="BO162" s="64">
        <f t="shared" si="14"/>
        <v>4.4770044770044773E-2</v>
      </c>
      <c r="BP162" s="64">
        <f t="shared" si="15"/>
        <v>4.7008547008547015E-2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31</v>
      </c>
      <c r="Y164" s="544">
        <f t="shared" si="11"/>
        <v>32.4</v>
      </c>
      <c r="Z164" s="36">
        <f>IFERROR(IF(Y164=0,"",ROUNDUP(Y164/H164,0)*0.00502),"")</f>
        <v>9.0359999999999996E-2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33.238888888888887</v>
      </c>
      <c r="BN164" s="64">
        <f t="shared" si="13"/>
        <v>34.739999999999995</v>
      </c>
      <c r="BO164" s="64">
        <f t="shared" si="14"/>
        <v>7.3599240265906932E-2</v>
      </c>
      <c r="BP164" s="64">
        <f t="shared" si="15"/>
        <v>7.6923076923076927E-2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426</v>
      </c>
      <c r="Y165" s="544">
        <f t="shared" si="11"/>
        <v>426.3</v>
      </c>
      <c r="Z165" s="36">
        <f>IFERROR(IF(Y165=0,"",ROUNDUP(Y165/H165,0)*0.00502),"")</f>
        <v>1.0190600000000001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446.28571428571428</v>
      </c>
      <c r="BN165" s="64">
        <f t="shared" si="13"/>
        <v>446.6</v>
      </c>
      <c r="BO165" s="64">
        <f t="shared" si="14"/>
        <v>0.86691086691086705</v>
      </c>
      <c r="BP165" s="64">
        <f t="shared" si="15"/>
        <v>0.86752136752136766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270.07936507936506</v>
      </c>
      <c r="Y168" s="545">
        <f>IFERROR(Y159/H159,"0")+IFERROR(Y160/H160,"0")+IFERROR(Y161/H161,"0")+IFERROR(Y162/H162,"0")+IFERROR(Y163/H163,"0")+IFERROR(Y164/H164,"0")+IFERROR(Y165/H165,"0")+IFERROR(Y166/H166,"0")+IFERROR(Y167/H167,"0")</f>
        <v>272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1.5254400000000001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645</v>
      </c>
      <c r="Y169" s="545">
        <f>IFERROR(SUM(Y159:Y167),"0")</f>
        <v>649.79999999999995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345</v>
      </c>
      <c r="Y192" s="544">
        <f t="shared" ref="Y192:Y199" si="16">IFERROR(IF(X192="",0,CEILING((X192/$H192),1)*$H192),"")</f>
        <v>345.6</v>
      </c>
      <c r="Z192" s="36">
        <f>IFERROR(IF(Y192=0,"",ROUNDUP(Y192/H192,0)*0.00902),"")</f>
        <v>0.57728000000000002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358.41666666666663</v>
      </c>
      <c r="BN192" s="64">
        <f t="shared" ref="BN192:BN199" si="18">IFERROR(Y192*I192/H192,"0")</f>
        <v>359.04</v>
      </c>
      <c r="BO192" s="64">
        <f t="shared" ref="BO192:BO199" si="19">IFERROR(1/J192*(X192/H192),"0")</f>
        <v>0.484006734006734</v>
      </c>
      <c r="BP192" s="64">
        <f t="shared" ref="BP192:BP199" si="20">IFERROR(1/J192*(Y192/H192),"0")</f>
        <v>0.48484848484848486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60</v>
      </c>
      <c r="Y195" s="544">
        <f t="shared" si="16"/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62.333333333333336</v>
      </c>
      <c r="BN195" s="64">
        <f t="shared" si="18"/>
        <v>67.320000000000007</v>
      </c>
      <c r="BO195" s="64">
        <f t="shared" si="19"/>
        <v>8.4175084175084181E-2</v>
      </c>
      <c r="BP195" s="64">
        <f t="shared" si="20"/>
        <v>9.0909090909090925E-2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6</v>
      </c>
      <c r="Y199" s="544">
        <f t="shared" si="16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6.3333333333333321</v>
      </c>
      <c r="BN199" s="64">
        <f t="shared" si="18"/>
        <v>7.6</v>
      </c>
      <c r="BO199" s="64">
        <f t="shared" si="19"/>
        <v>1.4245014245014245E-2</v>
      </c>
      <c r="BP199" s="64">
        <f t="shared" si="20"/>
        <v>1.7094017094017096E-2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78.333333333333329</v>
      </c>
      <c r="Y200" s="545">
        <f>IFERROR(Y192/H192,"0")+IFERROR(Y193/H193,"0")+IFERROR(Y194/H194,"0")+IFERROR(Y195/H195,"0")+IFERROR(Y196/H196,"0")+IFERROR(Y197/H197,"0")+IFERROR(Y198/H198,"0")+IFERROR(Y199/H199,"0")</f>
        <v>80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0.7056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411</v>
      </c>
      <c r="Y201" s="545">
        <f>IFERROR(SUM(Y192:Y199),"0")</f>
        <v>417.6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306</v>
      </c>
      <c r="Y205" s="544">
        <f t="shared" si="21"/>
        <v>313.2</v>
      </c>
      <c r="Z205" s="36">
        <f>IFERROR(IF(Y205=0,"",ROUNDUP(Y205/H205,0)*0.01898),"")</f>
        <v>0.68328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324.25448275862067</v>
      </c>
      <c r="BN205" s="64">
        <f t="shared" si="23"/>
        <v>331.88400000000001</v>
      </c>
      <c r="BO205" s="64">
        <f t="shared" si="24"/>
        <v>0.54956896551724144</v>
      </c>
      <c r="BP205" s="64">
        <f t="shared" si="25"/>
        <v>0.5625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61</v>
      </c>
      <c r="Y206" s="544">
        <f t="shared" si="21"/>
        <v>62.4</v>
      </c>
      <c r="Z206" s="36">
        <f t="shared" ref="Z206:Z211" si="26">IFERROR(IF(Y206=0,"",ROUNDUP(Y206/H206,0)*0.00651),"")</f>
        <v>0.16925999999999999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67.862500000000011</v>
      </c>
      <c r="BN206" s="64">
        <f t="shared" si="23"/>
        <v>69.42</v>
      </c>
      <c r="BO206" s="64">
        <f t="shared" si="24"/>
        <v>0.13965201465201468</v>
      </c>
      <c r="BP206" s="64">
        <f t="shared" si="25"/>
        <v>0.14285714285714288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414</v>
      </c>
      <c r="Y208" s="544">
        <f t="shared" si="21"/>
        <v>415.2</v>
      </c>
      <c r="Z208" s="36">
        <f t="shared" si="26"/>
        <v>1.1262300000000001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457.47000000000008</v>
      </c>
      <c r="BN208" s="64">
        <f t="shared" si="23"/>
        <v>458.79600000000005</v>
      </c>
      <c r="BO208" s="64">
        <f t="shared" si="24"/>
        <v>0.94780219780219788</v>
      </c>
      <c r="BP208" s="64">
        <f t="shared" si="25"/>
        <v>0.95054945054945061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495</v>
      </c>
      <c r="Y209" s="544">
        <f t="shared" si="21"/>
        <v>496.79999999999995</v>
      </c>
      <c r="Z209" s="36">
        <f t="shared" si="26"/>
        <v>1.3475699999999999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546.97500000000002</v>
      </c>
      <c r="BN209" s="64">
        <f t="shared" si="23"/>
        <v>548.96400000000006</v>
      </c>
      <c r="BO209" s="64">
        <f t="shared" si="24"/>
        <v>1.1332417582417584</v>
      </c>
      <c r="BP209" s="64">
        <f t="shared" si="25"/>
        <v>1.1373626373626375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55</v>
      </c>
      <c r="Y210" s="544">
        <f t="shared" si="21"/>
        <v>55.199999999999996</v>
      </c>
      <c r="Z210" s="36">
        <f t="shared" si="26"/>
        <v>0.14973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60.775000000000006</v>
      </c>
      <c r="BN210" s="64">
        <f t="shared" si="23"/>
        <v>60.996000000000002</v>
      </c>
      <c r="BO210" s="64">
        <f t="shared" si="24"/>
        <v>0.12591575091575094</v>
      </c>
      <c r="BP210" s="64">
        <f t="shared" si="25"/>
        <v>0.1263736263736264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149</v>
      </c>
      <c r="Y211" s="544">
        <f t="shared" si="21"/>
        <v>151.19999999999999</v>
      </c>
      <c r="Z211" s="36">
        <f t="shared" si="26"/>
        <v>0.41012999999999999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165.01749999999998</v>
      </c>
      <c r="BN211" s="64">
        <f t="shared" si="23"/>
        <v>167.45400000000001</v>
      </c>
      <c r="BO211" s="64">
        <f t="shared" si="24"/>
        <v>0.34111721611721618</v>
      </c>
      <c r="BP211" s="64">
        <f t="shared" si="25"/>
        <v>0.3461538461538462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524.33908045977012</v>
      </c>
      <c r="Y212" s="545">
        <f>IFERROR(Y203/H203,"0")+IFERROR(Y204/H204,"0")+IFERROR(Y205/H205,"0")+IFERROR(Y206/H206,"0")+IFERROR(Y207/H207,"0")+IFERROR(Y208/H208,"0")+IFERROR(Y209/H209,"0")+IFERROR(Y210/H210,"0")+IFERROR(Y211/H211,"0")</f>
        <v>528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3.8862000000000001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1480</v>
      </c>
      <c r="Y213" s="545">
        <f>IFERROR(SUM(Y203:Y211),"0")</f>
        <v>1494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205</v>
      </c>
      <c r="Y221" s="544">
        <f t="shared" ref="Y221:Y229" si="27">IFERROR(IF(X221="",0,CEILING((X221/$H221),1)*$H221),"")</f>
        <v>208.79999999999998</v>
      </c>
      <c r="Z221" s="36">
        <f>IFERROR(IF(Y221=0,"",ROUNDUP(Y221/H221,0)*0.01898),"")</f>
        <v>0.34164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212.68750000000003</v>
      </c>
      <c r="BN221" s="64">
        <f t="shared" ref="BN221:BN229" si="29">IFERROR(Y221*I221/H221,"0")</f>
        <v>216.63</v>
      </c>
      <c r="BO221" s="64">
        <f t="shared" ref="BO221:BO229" si="30">IFERROR(1/J221*(X221/H221),"0")</f>
        <v>0.27613146551724138</v>
      </c>
      <c r="BP221" s="64">
        <f t="shared" ref="BP221:BP229" si="31">IFERROR(1/J221*(Y221/H221),"0")</f>
        <v>0.28125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8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8.42</v>
      </c>
      <c r="BN224" s="64">
        <f t="shared" si="29"/>
        <v>8.42</v>
      </c>
      <c r="BO224" s="64">
        <f t="shared" si="30"/>
        <v>1.5151515151515152E-2</v>
      </c>
      <c r="BP224" s="64">
        <f t="shared" si="31"/>
        <v>1.5151515151515152E-2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19.672413793103448</v>
      </c>
      <c r="Y230" s="545">
        <f>IFERROR(Y221/H221,"0")+IFERROR(Y222/H222,"0")+IFERROR(Y223/H223,"0")+IFERROR(Y224/H224,"0")+IFERROR(Y225/H225,"0")+IFERROR(Y226/H226,"0")+IFERROR(Y227/H227,"0")+IFERROR(Y228/H228,"0")+IFERROR(Y229/H229,"0")</f>
        <v>20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0.35968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213</v>
      </c>
      <c r="Y231" s="545">
        <f>IFERROR(SUM(Y221:Y229),"0")</f>
        <v>216.79999999999998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</v>
      </c>
      <c r="Y237" s="544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0.55555555555555558</v>
      </c>
      <c r="Y238" s="545">
        <f>IFERROR(Y237/H237,"0")</f>
        <v>1</v>
      </c>
      <c r="Z238" s="545">
        <f>IFERROR(IF(Z237="",0,Z237),"0")</f>
        <v>5.8999999999999999E-3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</v>
      </c>
      <c r="Y239" s="545">
        <f>IFERROR(SUM(Y237:Y237),"0")</f>
        <v>1.8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3.333333333333333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3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50</v>
      </c>
      <c r="Y268" s="544">
        <f>IFERROR(IF(X268="",0,CEILING((X268/$H268),1)*$H268),"")</f>
        <v>50.4</v>
      </c>
      <c r="Z268" s="36">
        <f>IFERROR(IF(Y268=0,"",ROUNDUP(Y268/H268,0)*0.00651),"")</f>
        <v>0.13671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55.25</v>
      </c>
      <c r="BN268" s="64">
        <f>IFERROR(Y268*I268/H268,"0")</f>
        <v>55.692</v>
      </c>
      <c r="BO268" s="64">
        <f>IFERROR(1/J268*(X268/H268),"0")</f>
        <v>0.11446886446886449</v>
      </c>
      <c r="BP268" s="64">
        <f>IFERROR(1/J268*(Y268/H268),"0")</f>
        <v>0.11538461538461539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60</v>
      </c>
      <c r="Y269" s="544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64.500000000000014</v>
      </c>
      <c r="BN269" s="64">
        <f>IFERROR(Y269*I269/H269,"0")</f>
        <v>64.500000000000014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45.833333333333336</v>
      </c>
      <c r="Y270" s="545">
        <f>IFERROR(Y267/H267,"0")+IFERROR(Y268/H268,"0")+IFERROR(Y269/H269,"0")</f>
        <v>46</v>
      </c>
      <c r="Z270" s="545">
        <f>IFERROR(IF(Z267="",0,Z267),"0")+IFERROR(IF(Z268="",0,Z268),"0")+IFERROR(IF(Z269="",0,Z269),"0")</f>
        <v>0.29946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110</v>
      </c>
      <c r="Y271" s="545">
        <f>IFERROR(SUM(Y267:Y269),"0")</f>
        <v>110.4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32</v>
      </c>
      <c r="Y302" s="544">
        <f t="shared" si="33"/>
        <v>32.4</v>
      </c>
      <c r="Z302" s="36">
        <f>IFERROR(IF(Y302=0,"",ROUNDUP(Y302/H302,0)*0.00651),"")</f>
        <v>0.11718000000000001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36.053333333333335</v>
      </c>
      <c r="BN302" s="64">
        <f t="shared" si="35"/>
        <v>36.503999999999998</v>
      </c>
      <c r="BO302" s="64">
        <f t="shared" si="36"/>
        <v>9.7680097680097694E-2</v>
      </c>
      <c r="BP302" s="64">
        <f t="shared" si="37"/>
        <v>9.8901098901098911E-2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17.777777777777779</v>
      </c>
      <c r="Y303" s="545">
        <f>IFERROR(Y296/H296,"0")+IFERROR(Y297/H297,"0")+IFERROR(Y298/H298,"0")+IFERROR(Y299/H299,"0")+IFERROR(Y300/H300,"0")+IFERROR(Y301/H301,"0")+IFERROR(Y302/H302,"0")</f>
        <v>18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0.11718000000000001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32</v>
      </c>
      <c r="Y304" s="545">
        <f>IFERROR(SUM(Y296:Y302),"0")</f>
        <v>32.4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23</v>
      </c>
      <c r="Y310" s="544">
        <f>IFERROR(IF(X310="",0,CEILING((X310/$H310),1)*$H310),"")</f>
        <v>24.3</v>
      </c>
      <c r="Z310" s="36">
        <f>IFERROR(IF(Y310=0,"",ROUNDUP(Y310/H310,0)*0.00651),"")</f>
        <v>5.8590000000000003E-2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25.197777777777777</v>
      </c>
      <c r="BN310" s="64">
        <f>IFERROR(Y310*I310/H310,"0")</f>
        <v>26.622</v>
      </c>
      <c r="BO310" s="64">
        <f>IFERROR(1/J310*(X310/H310),"0")</f>
        <v>4.6805046805046803E-2</v>
      </c>
      <c r="BP310" s="64">
        <f>IFERROR(1/J310*(Y310/H310),"0")</f>
        <v>4.9450549450549455E-2</v>
      </c>
    </row>
    <row r="311" spans="1:68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8.5185185185185173</v>
      </c>
      <c r="Y311" s="545">
        <f>IFERROR(Y306/H306,"0")+IFERROR(Y307/H307,"0")+IFERROR(Y308/H308,"0")+IFERROR(Y309/H309,"0")+IFERROR(Y310/H310,"0")</f>
        <v>9</v>
      </c>
      <c r="Z311" s="545">
        <f>IFERROR(IF(Z306="",0,Z306),"0")+IFERROR(IF(Z307="",0,Z307),"0")+IFERROR(IF(Z308="",0,Z308),"0")+IFERROR(IF(Z309="",0,Z309),"0")+IFERROR(IF(Z310="",0,Z310),"0")</f>
        <v>5.8590000000000003E-2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23</v>
      </c>
      <c r="Y312" s="545">
        <f>IFERROR(SUM(Y306:Y310),"0")</f>
        <v>24.3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71</v>
      </c>
      <c r="Y314" s="544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75.386785714285708</v>
      </c>
      <c r="BN314" s="64">
        <f>IFERROR(Y314*I314/H314,"0")</f>
        <v>80.271000000000001</v>
      </c>
      <c r="BO314" s="64">
        <f>IFERROR(1/J314*(X314/H314),"0")</f>
        <v>0.13206845238095238</v>
      </c>
      <c r="BP314" s="64">
        <f>IFERROR(1/J314*(Y314/H314),"0")</f>
        <v>0.140625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878</v>
      </c>
      <c r="Y315" s="544">
        <f>IFERROR(IF(X315="",0,CEILING((X315/$H315),1)*$H315),"")</f>
        <v>881.4</v>
      </c>
      <c r="Z315" s="36">
        <f>IFERROR(IF(Y315=0,"",ROUNDUP(Y315/H315,0)*0.01898),"")</f>
        <v>2.1447400000000001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936.42076923076934</v>
      </c>
      <c r="BN315" s="64">
        <f>IFERROR(Y315*I315/H315,"0")</f>
        <v>940.04700000000003</v>
      </c>
      <c r="BO315" s="64">
        <f>IFERROR(1/J315*(X315/H315),"0")</f>
        <v>1.7588141025641026</v>
      </c>
      <c r="BP315" s="64">
        <f>IFERROR(1/J315*(Y315/H315),"0")</f>
        <v>1.765625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133</v>
      </c>
      <c r="Y316" s="544">
        <f>IFERROR(IF(X316="",0,CEILING((X316/$H316),1)*$H316),"")</f>
        <v>134.4</v>
      </c>
      <c r="Z316" s="36">
        <f>IFERROR(IF(Y316=0,"",ROUNDUP(Y316/H316,0)*0.01898),"")</f>
        <v>0.30368000000000001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141.2175</v>
      </c>
      <c r="BN316" s="64">
        <f>IFERROR(Y316*I316/H316,"0")</f>
        <v>142.70400000000001</v>
      </c>
      <c r="BO316" s="64">
        <f>IFERROR(1/J316*(X316/H316),"0")</f>
        <v>0.24739583333333331</v>
      </c>
      <c r="BP316" s="64">
        <f>IFERROR(1/J316*(Y316/H316),"0")</f>
        <v>0.25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136.84981684981685</v>
      </c>
      <c r="Y317" s="545">
        <f>IFERROR(Y314/H314,"0")+IFERROR(Y315/H315,"0")+IFERROR(Y316/H316,"0")</f>
        <v>138</v>
      </c>
      <c r="Z317" s="545">
        <f>IFERROR(IF(Z314="",0,Z314),"0")+IFERROR(IF(Z315="",0,Z315),"0")+IFERROR(IF(Z316="",0,Z316),"0")</f>
        <v>2.61924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1082</v>
      </c>
      <c r="Y318" s="545">
        <f>IFERROR(SUM(Y314:Y316),"0")</f>
        <v>1091.4000000000001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24</v>
      </c>
      <c r="Y321" s="544">
        <f>IFERROR(IF(X321="",0,CEILING((X321/$H321),1)*$H321),"")</f>
        <v>24.32</v>
      </c>
      <c r="Z321" s="36">
        <f>IFERROR(IF(Y321=0,"",ROUNDUP(Y321/H321,0)*0.00902),"")</f>
        <v>7.2160000000000002E-2</v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25.973684210526319</v>
      </c>
      <c r="BN321" s="64">
        <f>IFERROR(Y321*I321/H321,"0")</f>
        <v>26.32</v>
      </c>
      <c r="BO321" s="64">
        <f>IFERROR(1/J321*(X321/H321),"0")</f>
        <v>5.9808612440191387E-2</v>
      </c>
      <c r="BP321" s="64">
        <f>IFERROR(1/J321*(Y321/H321),"0")</f>
        <v>6.0606060606060608E-2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5</v>
      </c>
      <c r="Y322" s="54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5.7941176470588243</v>
      </c>
      <c r="BN322" s="64">
        <f>IFERROR(Y322*I322/H322,"0")</f>
        <v>5.91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4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11.424148606811146</v>
      </c>
      <c r="Y324" s="545">
        <f>IFERROR(Y320/H320,"0")+IFERROR(Y321/H321,"0")+IFERROR(Y322/H322,"0")+IFERROR(Y323/H323,"0")</f>
        <v>12</v>
      </c>
      <c r="Z324" s="545">
        <f>IFERROR(IF(Z320="",0,Z320),"0")+IFERROR(IF(Z321="",0,Z321),"0")+IFERROR(IF(Z322="",0,Z322),"0")+IFERROR(IF(Z323="",0,Z323),"0")</f>
        <v>9.820000000000001E-2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33</v>
      </c>
      <c r="Y325" s="545">
        <f>IFERROR(SUM(Y320:Y323),"0")</f>
        <v>34.520000000000003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5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5.6000000000000005</v>
      </c>
      <c r="BN329" s="64">
        <f>IFERROR(Y329*I329/H329,"0")</f>
        <v>6.7200000000000006</v>
      </c>
      <c r="BO329" s="64">
        <f>IFERROR(1/J329*(X329/H329),"0")</f>
        <v>1.0504201680672268E-2</v>
      </c>
      <c r="BP329" s="64">
        <f>IFERROR(1/J329*(Y329/H329),"0")</f>
        <v>1.2605042016806723E-2</v>
      </c>
    </row>
    <row r="330" spans="1:68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2.5</v>
      </c>
      <c r="Y330" s="545">
        <f>IFERROR(Y327/H327,"0")+IFERROR(Y328/H328,"0")+IFERROR(Y329/H329,"0")</f>
        <v>3</v>
      </c>
      <c r="Z330" s="545">
        <f>IFERROR(IF(Z327="",0,Z327),"0")+IFERROR(IF(Z328="",0,Z328),"0")+IFERROR(IF(Z329="",0,Z329),"0")</f>
        <v>1.422E-2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5</v>
      </c>
      <c r="Y331" s="545">
        <f>IFERROR(SUM(Y327:Y329),"0")</f>
        <v>6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0</v>
      </c>
      <c r="Y342" s="544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852</v>
      </c>
      <c r="Y343" s="544">
        <f t="shared" si="38"/>
        <v>855</v>
      </c>
      <c r="Z343" s="36">
        <f>IFERROR(IF(Y343=0,"",ROUNDUP(Y343/H343,0)*0.02175),"")</f>
        <v>1.2397499999999999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879.26400000000001</v>
      </c>
      <c r="BN343" s="64">
        <f t="shared" si="40"/>
        <v>882.36</v>
      </c>
      <c r="BO343" s="64">
        <f t="shared" si="41"/>
        <v>1.1833333333333331</v>
      </c>
      <c r="BP343" s="64">
        <f t="shared" si="42"/>
        <v>1.1875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56.8</v>
      </c>
      <c r="Y349" s="545">
        <f>IFERROR(Y342/H342,"0")+IFERROR(Y343/H343,"0")+IFERROR(Y344/H344,"0")+IFERROR(Y345/H345,"0")+IFERROR(Y346/H346,"0")+IFERROR(Y347/H347,"0")+IFERROR(Y348/H348,"0")</f>
        <v>57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1.2397499999999999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852</v>
      </c>
      <c r="Y350" s="545">
        <f>IFERROR(SUM(Y342:Y348),"0")</f>
        <v>855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hidden="1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28</v>
      </c>
      <c r="Y358" s="544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29.614666666666665</v>
      </c>
      <c r="BN358" s="64">
        <f>IFERROR(Y358*I358/H358,"0")</f>
        <v>38.076000000000001</v>
      </c>
      <c r="BO358" s="64">
        <f>IFERROR(1/J358*(X358/H358),"0")</f>
        <v>4.8611111111111112E-2</v>
      </c>
      <c r="BP358" s="64">
        <f>IFERROR(1/J358*(Y358/H358),"0")</f>
        <v>6.25E-2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3.1111111111111112</v>
      </c>
      <c r="Y359" s="545">
        <f>IFERROR(Y357/H357,"0")+IFERROR(Y358/H358,"0")</f>
        <v>4</v>
      </c>
      <c r="Z359" s="545">
        <f>IFERROR(IF(Z357="",0,Z357),"0")+IFERROR(IF(Z358="",0,Z358),"0")</f>
        <v>7.5920000000000001E-2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28</v>
      </c>
      <c r="Y360" s="545">
        <f>IFERROR(SUM(Y357:Y358),"0")</f>
        <v>36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51</v>
      </c>
      <c r="Y362" s="544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53.941000000000003</v>
      </c>
      <c r="BN362" s="64">
        <f>IFERROR(Y362*I362/H362,"0")</f>
        <v>57.113999999999997</v>
      </c>
      <c r="BO362" s="64">
        <f>IFERROR(1/J362*(X362/H362),"0")</f>
        <v>8.8541666666666671E-2</v>
      </c>
      <c r="BP362" s="64">
        <f>IFERROR(1/J362*(Y362/H362),"0")</f>
        <v>9.375E-2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5.666666666666667</v>
      </c>
      <c r="Y363" s="545">
        <f>IFERROR(Y362/H362,"0")</f>
        <v>6</v>
      </c>
      <c r="Z363" s="545">
        <f>IFERROR(IF(Z362="",0,Z362),"0")</f>
        <v>0.11388000000000001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51</v>
      </c>
      <c r="Y364" s="545">
        <f>IFERROR(SUM(Y362:Y362),"0")</f>
        <v>54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44</v>
      </c>
      <c r="Y368" s="544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45.594999999999999</v>
      </c>
      <c r="BN368" s="64">
        <f>IFERROR(Y368*I368/H368,"0")</f>
        <v>49.74</v>
      </c>
      <c r="BO368" s="64">
        <f>IFERROR(1/J368*(X368/H368),"0")</f>
        <v>5.7291666666666664E-2</v>
      </c>
      <c r="BP368" s="64">
        <f>IFERROR(1/J368*(Y368/H368),"0")</f>
        <v>6.25E-2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3.6666666666666665</v>
      </c>
      <c r="Y370" s="545">
        <f>IFERROR(Y367/H367,"0")+IFERROR(Y368/H368,"0")+IFERROR(Y369/H369,"0")</f>
        <v>4</v>
      </c>
      <c r="Z370" s="545">
        <f>IFERROR(IF(Z367="",0,Z367),"0")+IFERROR(IF(Z368="",0,Z368),"0")+IFERROR(IF(Z369="",0,Z369),"0")</f>
        <v>7.5920000000000001E-2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44</v>
      </c>
      <c r="Y371" s="545">
        <f>IFERROR(SUM(Y367:Y369),"0")</f>
        <v>48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1104</v>
      </c>
      <c r="Y377" s="544">
        <f>IFERROR(IF(X377="",0,CEILING((X377/$H377),1)*$H377),"")</f>
        <v>1107</v>
      </c>
      <c r="Z377" s="36">
        <f>IFERROR(IF(Y377=0,"",ROUNDUP(Y377/H377,0)*0.01898),"")</f>
        <v>2.3345400000000001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1167.664</v>
      </c>
      <c r="BN377" s="64">
        <f>IFERROR(Y377*I377/H377,"0")</f>
        <v>1170.837</v>
      </c>
      <c r="BO377" s="64">
        <f>IFERROR(1/J377*(X377/H377),"0")</f>
        <v>1.9166666666666667</v>
      </c>
      <c r="BP377" s="64">
        <f>IFERROR(1/J377*(Y377/H377),"0")</f>
        <v>1.921875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122.66666666666667</v>
      </c>
      <c r="Y379" s="545">
        <f>IFERROR(Y377/H377,"0")+IFERROR(Y378/H378,"0")</f>
        <v>123</v>
      </c>
      <c r="Z379" s="545">
        <f>IFERROR(IF(Z377="",0,Z377),"0")+IFERROR(IF(Z378="",0,Z378),"0")</f>
        <v>2.3345400000000001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1104</v>
      </c>
      <c r="Y380" s="545">
        <f>IFERROR(SUM(Y377:Y378),"0")</f>
        <v>1107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176</v>
      </c>
      <c r="Y430" s="544">
        <f t="shared" ref="Y430:Y440" si="49">IFERROR(IF(X430="",0,CEILING((X430/$H430),1)*$H430),"")</f>
        <v>179.52</v>
      </c>
      <c r="Z430" s="36">
        <f t="shared" ref="Z430:Z435" si="50">IFERROR(IF(Y430=0,"",ROUNDUP(Y430/H430,0)*0.01196),"")</f>
        <v>0.40664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188</v>
      </c>
      <c r="BN430" s="64">
        <f t="shared" ref="BN430:BN440" si="52">IFERROR(Y430*I430/H430,"0")</f>
        <v>191.76</v>
      </c>
      <c r="BO430" s="64">
        <f t="shared" ref="BO430:BO440" si="53">IFERROR(1/J430*(X430/H430),"0")</f>
        <v>0.32051282051282048</v>
      </c>
      <c r="BP430" s="64">
        <f t="shared" ref="BP430:BP440" si="54">IFERROR(1/J430*(Y430/H430),"0")</f>
        <v>0.32692307692307693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53</v>
      </c>
      <c r="Y431" s="544">
        <f t="shared" si="49"/>
        <v>58.080000000000005</v>
      </c>
      <c r="Z431" s="36">
        <f t="shared" si="50"/>
        <v>0.13156000000000001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56.613636363636353</v>
      </c>
      <c r="BN431" s="64">
        <f t="shared" si="52"/>
        <v>62.040000000000006</v>
      </c>
      <c r="BO431" s="64">
        <f t="shared" si="53"/>
        <v>9.6518065268065265E-2</v>
      </c>
      <c r="BP431" s="64">
        <f t="shared" si="54"/>
        <v>0.10576923076923078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55</v>
      </c>
      <c r="Y437" s="544">
        <f t="shared" si="49"/>
        <v>57.599999999999994</v>
      </c>
      <c r="Z437" s="36">
        <f>IFERROR(IF(Y437=0,"",ROUNDUP(Y437/H437,0)*0.00902),"")</f>
        <v>0.10824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79.40625</v>
      </c>
      <c r="BN437" s="64">
        <f t="shared" si="52"/>
        <v>83.16</v>
      </c>
      <c r="BO437" s="64">
        <f t="shared" si="53"/>
        <v>8.6805555555555566E-2</v>
      </c>
      <c r="BP437" s="64">
        <f t="shared" si="54"/>
        <v>9.0909090909090912E-2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54.829545454545453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57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0.64644000000000001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284</v>
      </c>
      <c r="Y442" s="545">
        <f>IFERROR(SUM(Y430:Y440),"0")</f>
        <v>295.20000000000005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112</v>
      </c>
      <c r="Y444" s="544">
        <f>IFERROR(IF(X444="",0,CEILING((X444/$H444),1)*$H444),"")</f>
        <v>116.16000000000001</v>
      </c>
      <c r="Z444" s="36">
        <f>IFERROR(IF(Y444=0,"",ROUNDUP(Y444/H444,0)*0.01196),"")</f>
        <v>0.26312000000000002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119.63636363636363</v>
      </c>
      <c r="BN444" s="64">
        <f>IFERROR(Y444*I444/H444,"0")</f>
        <v>124.08000000000001</v>
      </c>
      <c r="BO444" s="64">
        <f>IFERROR(1/J444*(X444/H444),"0")</f>
        <v>0.20396270396270397</v>
      </c>
      <c r="BP444" s="64">
        <f>IFERROR(1/J444*(Y444/H444),"0")</f>
        <v>0.21153846153846156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21.212121212121211</v>
      </c>
      <c r="Y447" s="545">
        <f>IFERROR(Y444/H444,"0")+IFERROR(Y445/H445,"0")+IFERROR(Y446/H446,"0")</f>
        <v>22</v>
      </c>
      <c r="Z447" s="545">
        <f>IFERROR(IF(Z444="",0,Z444),"0")+IFERROR(IF(Z445="",0,Z445),"0")+IFERROR(IF(Z446="",0,Z446),"0")</f>
        <v>0.26312000000000002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112</v>
      </c>
      <c r="Y448" s="545">
        <f>IFERROR(SUM(Y444:Y446),"0")</f>
        <v>116.16000000000001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295</v>
      </c>
      <c r="Y450" s="544">
        <f t="shared" ref="Y450:Y455" si="55">IFERROR(IF(X450="",0,CEILING((X450/$H450),1)*$H450),"")</f>
        <v>295.68</v>
      </c>
      <c r="Z450" s="36">
        <f>IFERROR(IF(Y450=0,"",ROUNDUP(Y450/H450,0)*0.01196),"")</f>
        <v>0.66976000000000002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315.11363636363632</v>
      </c>
      <c r="BN450" s="64">
        <f t="shared" ref="BN450:BN455" si="57">IFERROR(Y450*I450/H450,"0")</f>
        <v>315.83999999999997</v>
      </c>
      <c r="BO450" s="64">
        <f t="shared" ref="BO450:BO455" si="58">IFERROR(1/J450*(X450/H450),"0")</f>
        <v>0.53722319347319347</v>
      </c>
      <c r="BP450" s="64">
        <f t="shared" ref="BP450:BP455" si="59">IFERROR(1/J450*(Y450/H450),"0")</f>
        <v>0.53846153846153855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87</v>
      </c>
      <c r="Y451" s="544">
        <f t="shared" si="55"/>
        <v>89.76</v>
      </c>
      <c r="Z451" s="36">
        <f>IFERROR(IF(Y451=0,"",ROUNDUP(Y451/H451,0)*0.01196),"")</f>
        <v>0.20332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92.931818181818173</v>
      </c>
      <c r="BN451" s="64">
        <f t="shared" si="57"/>
        <v>95.88</v>
      </c>
      <c r="BO451" s="64">
        <f t="shared" si="58"/>
        <v>0.15843531468531469</v>
      </c>
      <c r="BP451" s="64">
        <f t="shared" si="59"/>
        <v>0.16346153846153846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72.348484848484844</v>
      </c>
      <c r="Y456" s="545">
        <f>IFERROR(Y450/H450,"0")+IFERROR(Y451/H451,"0")+IFERROR(Y452/H452,"0")+IFERROR(Y453/H453,"0")+IFERROR(Y454/H454,"0")+IFERROR(Y455/H455,"0")</f>
        <v>73</v>
      </c>
      <c r="Z456" s="545">
        <f>IFERROR(IF(Z450="",0,Z450),"0")+IFERROR(IF(Z451="",0,Z451),"0")+IFERROR(IF(Z452="",0,Z452),"0")+IFERROR(IF(Z453="",0,Z453),"0")+IFERROR(IF(Z454="",0,Z454),"0")+IFERROR(IF(Z455="",0,Z455),"0")</f>
        <v>0.87308000000000008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382</v>
      </c>
      <c r="Y457" s="545">
        <f>IFERROR(SUM(Y450:Y455),"0")</f>
        <v>385.44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9332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9472.6600000000017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9924.9069983669724</v>
      </c>
      <c r="Y499" s="545">
        <f>IFERROR(SUM(BN22:BN495),"0")</f>
        <v>10075.093999999999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17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10349.906998366972</v>
      </c>
      <c r="Y501" s="545">
        <f>GrossWeightTotalR+PalletQtyTotalR*25</f>
        <v>10525.093999999999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1868.1068885642637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1895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20.585280000000004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3</v>
      </c>
      <c r="C508" s="46">
        <f>IFERROR(Y41*1,"0")+IFERROR(Y42*1,"0")+IFERROR(Y43*1,"0")+IFERROR(Y47*1,"0")</f>
        <v>608.79999999999995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633.20000000000005</v>
      </c>
      <c r="E508" s="46">
        <f>IFERROR(Y87*1,"0")+IFERROR(Y88*1,"0")+IFERROR(Y89*1,"0")+IFERROR(Y93*1,"0")+IFERROR(Y94*1,"0")+IFERROR(Y95*1,"0")+IFERROR(Y96*1,"0")</f>
        <v>321.29999999999995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921.90000000000009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654.83999999999992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1911.6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222.2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110.4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1188.6199999999999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945</v>
      </c>
      <c r="U508" s="46">
        <f>IFERROR(Y367*1,"0")+IFERROR(Y368*1,"0")+IFERROR(Y369*1,"0")+IFERROR(Y373*1,"0")+IFERROR(Y377*1,"0")+IFERROR(Y378*1,"0")+IFERROR(Y382*1,"0")</f>
        <v>1155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796.80000000000007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56"/>
        <filter val="1 082,00"/>
        <filter val="1 104,00"/>
        <filter val="1 480,00"/>
        <filter val="1 868,11"/>
        <filter val="1,00"/>
        <filter val="10 349,91"/>
        <filter val="100,69"/>
        <filter val="11,42"/>
        <filter val="110,00"/>
        <filter val="112,00"/>
        <filter val="122,67"/>
        <filter val="133,00"/>
        <filter val="136,00"/>
        <filter val="136,85"/>
        <filter val="14,00"/>
        <filter val="149,00"/>
        <filter val="16,19"/>
        <filter val="17"/>
        <filter val="17,00"/>
        <filter val="17,78"/>
        <filter val="171,00"/>
        <filter val="176,00"/>
        <filter val="19,67"/>
        <filter val="197,00"/>
        <filter val="2,50"/>
        <filter val="201,00"/>
        <filter val="205,00"/>
        <filter val="206,00"/>
        <filter val="21,21"/>
        <filter val="213,00"/>
        <filter val="22,00"/>
        <filter val="23,00"/>
        <filter val="24,00"/>
        <filter val="270,08"/>
        <filter val="272,00"/>
        <filter val="273,00"/>
        <filter val="28,00"/>
        <filter val="284,00"/>
        <filter val="295,00"/>
        <filter val="3,00"/>
        <filter val="3,11"/>
        <filter val="3,17"/>
        <filter val="3,33"/>
        <filter val="3,67"/>
        <filter val="306,00"/>
        <filter val="31,00"/>
        <filter val="317,00"/>
        <filter val="32,00"/>
        <filter val="33,00"/>
        <filter val="334,00"/>
        <filter val="345,00"/>
        <filter val="382,00"/>
        <filter val="39,11"/>
        <filter val="398,00"/>
        <filter val="4,00"/>
        <filter val="411,00"/>
        <filter val="414,00"/>
        <filter val="426,00"/>
        <filter val="44,00"/>
        <filter val="45,83"/>
        <filter val="495,00"/>
        <filter val="5,00"/>
        <filter val="5,67"/>
        <filter val="50,00"/>
        <filter val="51,00"/>
        <filter val="513,00"/>
        <filter val="524,34"/>
        <filter val="53,00"/>
        <filter val="54,83"/>
        <filter val="55,00"/>
        <filter val="56,54"/>
        <filter val="56,80"/>
        <filter val="58,04"/>
        <filter val="586,00"/>
        <filter val="6,00"/>
        <filter val="60,00"/>
        <filter val="600,00"/>
        <filter val="61,00"/>
        <filter val="62,00"/>
        <filter val="645,00"/>
        <filter val="71,00"/>
        <filter val="72,35"/>
        <filter val="78,33"/>
        <filter val="79,36"/>
        <filter val="8,00"/>
        <filter val="8,52"/>
        <filter val="852,00"/>
        <filter val="87,00"/>
        <filter val="878,00"/>
        <filter val="88,00"/>
        <filter val="9 332,00"/>
        <filter val="9 924,91"/>
        <filter val="95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