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7D1E74-9B41-41F2-9464-890574C711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Y90" i="1"/>
  <c r="BP87" i="1"/>
  <c r="BN87" i="1"/>
  <c r="Z87" i="1"/>
  <c r="BP109" i="1"/>
  <c r="BN109" i="1"/>
  <c r="Z109" i="1"/>
  <c r="BP160" i="1"/>
  <c r="BN160" i="1"/>
  <c r="Z160" i="1"/>
  <c r="BP195" i="1"/>
  <c r="BN195" i="1"/>
  <c r="Z195" i="1"/>
  <c r="BP215" i="1"/>
  <c r="BN215" i="1"/>
  <c r="Z215" i="1"/>
  <c r="BP242" i="1"/>
  <c r="BN242" i="1"/>
  <c r="Z242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9" i="1"/>
  <c r="BN439" i="1"/>
  <c r="Z439" i="1"/>
  <c r="X500" i="1"/>
  <c r="X498" i="1"/>
  <c r="BP68" i="1"/>
  <c r="BN68" i="1"/>
  <c r="Z68" i="1"/>
  <c r="BP94" i="1"/>
  <c r="BN94" i="1"/>
  <c r="Z94" i="1"/>
  <c r="BP132" i="1"/>
  <c r="BN132" i="1"/>
  <c r="Z132" i="1"/>
  <c r="BP172" i="1"/>
  <c r="BN172" i="1"/>
  <c r="Z172" i="1"/>
  <c r="BP205" i="1"/>
  <c r="BN205" i="1"/>
  <c r="Z205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Z370" i="1" s="1"/>
  <c r="BP401" i="1"/>
  <c r="BN401" i="1"/>
  <c r="Z401" i="1"/>
  <c r="BP455" i="1"/>
  <c r="BN455" i="1"/>
  <c r="Z455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BP389" i="1"/>
  <c r="BN389" i="1"/>
  <c r="Z389" i="1"/>
  <c r="X499" i="1"/>
  <c r="X501" i="1" s="1"/>
  <c r="X502" i="1"/>
  <c r="Z27" i="1"/>
  <c r="BN27" i="1"/>
  <c r="Z31" i="1"/>
  <c r="BN31" i="1"/>
  <c r="Z43" i="1"/>
  <c r="BN43" i="1"/>
  <c r="Y59" i="1"/>
  <c r="Z54" i="1"/>
  <c r="BN54" i="1"/>
  <c r="Z62" i="1"/>
  <c r="BN62" i="1"/>
  <c r="Y70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Z122" i="1" s="1"/>
  <c r="BN121" i="1"/>
  <c r="BP121" i="1"/>
  <c r="Y122" i="1"/>
  <c r="Z126" i="1"/>
  <c r="BN126" i="1"/>
  <c r="Z136" i="1"/>
  <c r="BN136" i="1"/>
  <c r="BP136" i="1"/>
  <c r="Z148" i="1"/>
  <c r="BN148" i="1"/>
  <c r="Z162" i="1"/>
  <c r="BN162" i="1"/>
  <c r="Z166" i="1"/>
  <c r="BN166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H9" i="1"/>
  <c r="A10" i="1"/>
  <c r="Y24" i="1"/>
  <c r="Y32" i="1"/>
  <c r="Y44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Y36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1" i="1" l="1"/>
  <c r="Z462" i="1"/>
  <c r="Z447" i="1"/>
  <c r="Z359" i="1"/>
  <c r="Z349" i="1"/>
  <c r="Z330" i="1"/>
  <c r="Z324" i="1"/>
  <c r="Z303" i="1"/>
  <c r="Z293" i="1"/>
  <c r="Z246" i="1"/>
  <c r="Z270" i="1"/>
  <c r="Z58" i="1"/>
  <c r="Z184" i="1"/>
  <c r="Z441" i="1"/>
  <c r="Z212" i="1"/>
  <c r="Z105" i="1"/>
  <c r="Z471" i="1"/>
  <c r="Z456" i="1"/>
  <c r="Z263" i="1"/>
  <c r="Z168" i="1"/>
  <c r="Z78" i="1"/>
  <c r="Y502" i="1"/>
  <c r="Y499" i="1"/>
  <c r="Z118" i="1"/>
  <c r="Z97" i="1"/>
  <c r="Y498" i="1"/>
  <c r="Z398" i="1"/>
  <c r="Z230" i="1"/>
  <c r="Z415" i="1"/>
  <c r="Z255" i="1"/>
  <c r="Z174" i="1"/>
  <c r="Z70" i="1"/>
  <c r="Z32" i="1"/>
  <c r="Y500" i="1"/>
  <c r="Z337" i="1"/>
  <c r="Z150" i="1"/>
  <c r="Z503" i="1" s="1"/>
  <c r="Y501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<sst xmlns="http://schemas.openxmlformats.org/spreadsheetml/2006/main" count="2192" uniqueCount="799">
  <si>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</si>
  <si>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</si>
  <si>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</si>
  <si>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</si>
  <si>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</si>
  <si>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</si>
  <si>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</si>
  <si>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</si>
  <si>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</si>
  <si>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</si>
  <si>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</si>
  <si>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</si>
  <si>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</si>
  <si>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</si>
  <si>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</si>
  <si>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</si>
  <si>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</si>
  <si>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</si>
  <si>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</si>
  <si>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</si>
  <si>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</si>
  <si>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</si>
  <si>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</si>
  <si>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</si>
  <si>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</si>
  <si>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</si>
  <si>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</si>
  <si>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</si>
  <si>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</si>
  <si>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</si>
  <si>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</si>
  <si>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</si>
  <si>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</si>
  <si>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</si>
  <si>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</si>
  <si>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</si>
  <si>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</si>
  <si>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</si>
  <si>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</si>
  <si>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</si>
  <si>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</si>
  <si>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</si>
  <si>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</si>
  <si>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</si>
  <si>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</si>
  <si>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</si>
  <si>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</si>
  <si>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</si>
  <si>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</si>
  <si>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</si>
  <si>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</si>
  <si>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</si>
  <si>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</si>
  <si>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</si>
  <si>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</si>
  <si>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</si>
  <si>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</si>
  <si>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</si>
  <si>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</si>
  <si>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</si>
  <si>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</si>
  <si>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</si>
  <si>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</si>
  <si>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</si>
  <si>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</si>
  <si>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</si>
  <si>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</si>
  <si>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</si>
  <si>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</si>
  <si>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</si>
  <si>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</si>
  <si>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</si>
  <si>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</si>
  <si>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</si>
  <si>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</si>
  <si>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</si>
  <si>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</si>
  <si>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</si>
  <si>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</si>
  <si>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</si>
  <si>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</si>
  <si>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</si>
  <si>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</si>
  <si>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</si>
  <si>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</si>
  <si>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</si>
  <si>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</si>
  <si>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</si>
  <si>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</si>
  <si>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</si>
  <si>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</si>
  <si>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</si>
  <si>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</si>
  <si>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</si>
  <si>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</si>
  <si>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</si>
  <si>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</si>
  <si>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</si>
  <si>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</si>
  <si>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</si>
  <si>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</si>
  <si>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</si>
  <si>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</si>
  <si>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</si>
  <si>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</si>
  <si>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</si>
  <si>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</si>
  <si>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</si>
  <si>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</si>
  <si>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</si>
  <si>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</si>
  <si>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</si>
  <si>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</si>
  <si>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</si>
  <si>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</si>
  <si>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</si>
  <si>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</si>
  <si>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</si>
  <si>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</si>
  <si>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</si>
  <si>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</si>
  <si>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</si>
  <si>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</si>
  <si>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</si>
  <si>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</si>
  <si>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</si>
  <si>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</si>
  <si>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</si>
  <si>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</si>
  <si>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</si>
  <si>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</si>
  <si>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</si>
  <si>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</si>
  <si>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</si>
  <si>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</si>
  <si>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</si>
  <si>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</si>
  <si>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</si>
  <si>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</si>
  <si>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</si>
  <si>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</si>
  <si>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</si>
  <si>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</si>
  <si>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</si>
  <si>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</si>
  <si>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</si>
  <si>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</si>
  <si>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</si>
  <si>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</si>
  <si>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</si>
  <si>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</si>
  <si>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</si>
  <si>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</si>
  <si>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</si>
  <si>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</si>
  <si>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</si>
  <si>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</si>
  <si>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</si>
  <si>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</si>
  <si>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</si>
  <si>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</si>
  <si>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</si>
  <si>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</si>
  <si>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</si>
  <si>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</si>
  <si>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</si>
  <si>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</si>
  <si>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</si>
  <si>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</si>
  <si>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</si>
  <si>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</si>
  <si>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</si>
  <si>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</si>
  <si>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</si>
  <si>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</si>
  <si>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</si>
  <si>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</si>
  <si>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</si>
  <si>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</si>
  <si>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</si>
  <si>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</si>
  <si>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</si>
  <si>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</si>
  <si>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</si>
  <si>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</si>
  <si>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</si>
  <si>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</si>
  <si>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</si>
  <si>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</si>
  <si>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</si>
  <si>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</si>
  <si>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</si>
  <si>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</si>
  <si>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</si>
  <si>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</si>
  <si>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</si>
  <si>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</si>
  <si>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</si>
  <si>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</si>
  <si>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</si>
  <si>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</si>
  <si>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</si>
  <si>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</si>
  <si>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</si>
  <si>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</si>
  <si>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</si>
  <si>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</si>
  <si>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</si>
  <si>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</si>
  <si>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</si>
  <si>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</si>
  <si>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</si>
  <si>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</si>
  <si>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</si>
  <si>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</si>
  <si>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</si>
  <si>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</si>
  <si>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</si>
  <si>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</si>
  <si>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</si>
  <si>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</si>
  <si>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</si>
  <si>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</si>
  <si>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</si>
  <si>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</si>
  <si>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</si>
  <si>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</si>
  <si>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</si>
  <si>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</si>
  <si>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</si>
  <si>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</si>
  <si>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</si>
  <si>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</si>
  <si>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</si>
  <si>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</si>
  <si>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</si>
  <si>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</si>
  <si>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</si>
  <si>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</si>
  <si>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</si>
  <si>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</si>
  <si>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</si>
  <si>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</si>
  <si>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</si>
  <si>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</si>
  <si>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</si>
  <si>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</si>
  <si>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</si>
  <si>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</si>
  <si>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</si>
  <si>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</si>
  <si>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</si>
  <si>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</si>
  <si>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</si>
  <si>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</si>
  <si>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</si>
  <si>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</si>
  <si>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</si>
  <si>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</si>
  <si>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</si>
  <si>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</si>
  <si>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</si>
  <si>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</si>
  <si>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</si>
  <si>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</si>
  <si>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</si>
  <si>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</si>
  <si>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</si>
  <si>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</si>
  <si>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</si>
  <si>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</si>
  <si>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</si>
  <si>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</si>
  <si>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</si>
  <si>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</si>
  <si>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</si>
  <si>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</si>
  <si>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</si>
  <si>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</si>
  <si>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</si>
  <si>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</si>
  <si>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</si>
  <si>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</si>
  <si>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</si>
  <si>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</si>
  <si>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</si>
  <si>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</si>
  <si>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</si>
  <si>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</si>
  <si>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</si>
  <si>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</si>
  <si>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</si>
  <si>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</si>
  <si>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</si>
  <si>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</si>
  <si>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</si>
  <si>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</si>
  <si>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</si>
  <si>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</si>
  <si>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</si>
  <si>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</si>
  <si>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</si>
  <si>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</si>
  <si>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</si>
  <si>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</si>
  <si>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</si>
  <si>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</si>
  <si>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</si>
  <si>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</si>
  <si>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</si>
  <si>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</si>
  <si>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</si>
  <si>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</si>
  <si>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</si>
  <si>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</si>
  <si>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</si>
  <si>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</si>
  <si>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</si>
  <si>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</si>
  <si>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</si>
  <si>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</si>
  <si>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</si>
  <si>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</si>
  <si>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</si>
  <si>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</si>
  <si>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</si>
  <si>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</si>
  <si>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</si>
  <si>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</si>
  <si>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</si>
  <si>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</si>
  <si>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</si>
  <si>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</si>
  <si>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</si>
  <si>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</si>
  <si>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</si>
  <si>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</si>
  <si>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</si>
  <si>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</si>
  <si>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</si>
  <si>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</si>
  <si>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</si>
  <si>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</si>
  <si>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</si>
  <si>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</si>
  <si>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</si>
  <si>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</si>
  <si>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</si>
  <si>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</si>
  <si>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</si>
  <si>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</si>
  <si>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</si>
  <si>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</si>
  <si>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</si>
  <si>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</si>
  <si>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</si>
  <si>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</si>
  <si>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</si>
  <si>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</si>
  <si>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</si>
  <si>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</si>
  <si>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</si>
  <si>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</si>
  <si>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</si>
  <si>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</si>
  <si>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</si>
  <si>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</si>
  <si>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</si>
  <si>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</si>
  <si>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</si>
  <si>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</si>
  <si>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</si>
  <si>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</si>
  <si>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</si>
  <si>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</si>
  <si>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</si>
  <si>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</si>
  <si>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</si>
  <si>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</si>
  <si>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</si>
  <si>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</si>
  <si>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</si>
  <si>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</si>
  <si>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</si>
  <si>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</si>
  <si>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</si>
  <si>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</si>
  <si>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</si>
  <si>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</si>
  <si>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</si>
  <si>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</si>
  <si>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</si>
  <si>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</si>
  <si>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</si>
  <si>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</si>
  <si>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</si>
  <si>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</si>
  <si>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</si>
  <si>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</si>
  <si>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</si>
  <si>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</si>
  <si>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</si>
  <si>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</si>
  <si>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</si>
  <si>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</si>
  <si>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</si>
  <si>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</si>
  <si>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</si>
  <si>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</si>
  <si>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</si>
  <si>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</si>
  <si>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</si>
  <si>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</si>
  <si>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</si>
  <si>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</si>
  <si>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</si>
  <si>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</si>
  <si>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</si>
  <si>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</si>
  <si>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</si>
  <si>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</si>
  <si>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</si>
  <si>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</si>
  <si>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</si>
  <si>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</si>
  <si>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</si>
  <si>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</si>
  <si>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</si>
  <si>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</si>
  <si>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</si>
  <si>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</si>
  <si>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</si>
  <si>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</si>
  <si>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</si>
  <si>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</si>
  <si>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</si>
  <si>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</si>
  <si>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</si>
  <si>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</si>
  <si>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</si>
  <si>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</si>
  <si>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</si>
  <si>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</si>
  <si>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</si>
  <si>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</si>
  <si>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</si>
  <si>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</si>
  <si>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</si>
  <si>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</si>
  <si>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</si>
  <si>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</si>
  <si>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</si>
  <si>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</si>
  <si>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</si>
  <si>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</si>
  <si>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</si>
  <si>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</si>
  <si>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</si>
  <si>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</si>
  <si>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</si>
  <si>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</si>
  <si>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</si>
  <si>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</si>
  <si>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</si>
  <si>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</si>
  <si>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</si>
  <si>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</si>
  <si>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</si>
  <si>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</si>
  <si>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</si>
  <si>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</si>
  <si>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</si>
  <si>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</si>
  <si>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</si>
  <si>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</si>
  <si>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</si>
  <si>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</si>
  <si>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</si>
  <si>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</si>
  <si>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</si>
  <si>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</si>
  <si>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</si>
  <si>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</si>
  <si>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</si>
  <si>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</si>
  <si>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</si>
  <si>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</si>
  <si>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</si>
  <si>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</si>
  <si>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</si>
  <si>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</si>
  <si>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</si>
  <si>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</si>
  <si>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</si>
  <si>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</si>
  <si>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</si>
  <si>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</si>
  <si>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</si>
  <si>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</si>
  <si>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</si>
  <si>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</si>
  <si>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</si>
  <si>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</si>
  <si>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</si>
  <si>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</si>
  <si>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</si>
  <si>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</si>
  <si>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</si>
  <si>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</si>
  <si>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</si>
  <si>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</si>
  <si>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</si>
  <si>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</si>
  <si>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</si>
  <si>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</si>
  <si>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</si>
  <si>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</si>
  <si>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</si>
  <si>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</si>
  <si>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</si>
  <si>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</si>
  <si>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</si>
  <si>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</si>
  <si>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</si>
  <si>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</si>
  <si>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</si>
  <si>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</si>
  <si>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</si>
  <si>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</si>
  <si>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</si>
  <si>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</si>
  <si>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</si>
  <si>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</si>
  <si>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</si>
  <si>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</si>
  <si>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</si>
  <si>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</si>
  <si>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</si>
  <si>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</si>
  <si>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</si>
  <si>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</si>
  <si>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</si>
  <si>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</si>
  <si>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</si>
  <si>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</si>
  <si>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</si>
  <si>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</si>
  <si>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</si>
  <si>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</si>
  <si>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</si>
  <si>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</si>
  <si>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</si>
  <si>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</si>
  <si>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</si>
  <si>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</si>
  <si>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</si>
  <si>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</si>
  <si>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</si>
  <si>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</si>
  <si>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</si>
  <si>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</si>
  <si>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</si>
  <si>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</si>
  <si>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</si>
  <si>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</si>
  <si>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</si>
  <si>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</si>
  <si>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</si>
  <si>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</si>
  <si>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</si>
  <si>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</si>
  <si>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</si>
  <si>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</si>
  <si>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</si>
  <si>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</si>
  <si>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</si>
  <si>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</si>
  <si>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</si>
  <si>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</si>
  <si>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</si>
  <si>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</si>
  <si>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</si>
  <si>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</si>
  <si>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</si>
  <si>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</si>
  <si>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</si>
  <si>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</si>
  <si>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</si>
  <si>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</si>
  <si>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</si>
  <si>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</si>
  <si>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</si>
  <si>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</si>
  <si>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</si>
  <si>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</si>
  <si>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</si>
  <si>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</si>
  <si>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</si>
  <si>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</si>
  <si>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</si>
  <si>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</si>
  <si>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</si>
  <si>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</si>
  <si>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</si>
  <si>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</si>
  <si>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</si>
  <si>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</si>
  <si>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</si>
  <si>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</si>
  <si>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</si>
  <si>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</si>
  <si>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</si>
  <si>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</si>
  <si>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</si>
  <si>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</si>
  <si>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</si>
  <si>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</si>
  <si>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</si>
  <si>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</si>
  <si>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</si>
  <si>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</si>
  <si>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</si>
  <si>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</si>
  <si>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</si>
  <si>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</si>
  <si>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</si>
  <si>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</si>
  <si>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</si>
  <si>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</si>
  <si>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</si>
  <si>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</si>
  <si>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</si>
  <si>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</si>
  <si>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</si>
  <si>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</si>
  <si>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</si>
  <si>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</si>
  <si>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</si>
  <si>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</si>
  <si>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</si>
  <si>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</si>
  <si>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</si>
  <si>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</si>
  <si>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</si>
  <si>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</si>
  <si>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</si>
  <si>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</si>
  <si>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</si>
  <si>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</si>
  <si>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</si>
  <si>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</si>
  <si>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</si>
  <si>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</si>
  <si>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</si>
  <si>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</si>
  <si>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</si>
  <si>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</si>
  <si>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</si>
  <si>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</si>
  <si>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</si>
  <si>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</si>
  <si>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</si>
  <si>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</si>
  <si>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</si>
  <si>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</si>
  <si>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</si>
  <si>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</si>
  <si>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</si>
  <si>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</si>
  <si>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</si>
  <si>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</si>
  <si>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</si>
  <si>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</si>
  <si>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</si>
  <si>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</si>
  <si>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</si>
  <si>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</si>
  <si>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</si>
  <si>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</si>
  <si>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</si>
  <si>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</si>
  <si>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</si>
  <si>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</si>
  <si>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</si>
  <si>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</si>
  <si>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</si>
  <si>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</si>
  <si>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</si>
  <si>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</si>
  <si>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</si>
  <si>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</si>
  <si>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</si>
  <si>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</si>
  <si>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</si>
  <si>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</si>
  <si>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</si>
  <si>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</si>
  <si>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</si>
  <si>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</si>
  <si>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</si>
  <si>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</si>
  <si>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</si>
  <si>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</si>
  <si>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</si>
  <si>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</si>
  <si>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</si>
  <si>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</si>
  <si>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</si>
  <si>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</si>
  <si>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</si>
  <si>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</si>
  <si>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</si>
  <si>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</si>
  <si>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</si>
  <si>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</si>
  <si>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</si>
  <si>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</si>
  <si>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</si>
  <si>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</si>
  <si>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</si>
  <si>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</si>
  <si>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</si>
  <si>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</si>
  <si>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</si>
  <si>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</si>
  <si>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</si>
  <si>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</si>
  <si>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</si>
  <si>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</si>
  <si>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</si>
  <si>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</si>
  <si>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</si>
  <si>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</si>
  <si>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</si>
  <si>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</si>
  <si>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</si>
  <si>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</si>
  <si>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</si>
  <si>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</si>
  <si>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</si>
  <si>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</si>
  <si>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</si>
  <si>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</si>
  <si>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</si>
  <si>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</si>
  <si>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</si>
  <si>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</si>
  <si>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</si>
  <si>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</si>
  <si>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</si>
  <si>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</si>
  <si>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</si>
  <si>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</si>
  <si>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</si>
  <si>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</si>
  <si>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</si>
  <si>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</si>
  <si>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</si>
  <si>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</si>
  <si>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</si>
  <si>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</si>
  <si>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</si>
  <si>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</si>
  <si>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</si>
  <si>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</si>
  <si>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</si>
  <si>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</si>
  <si>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</si>
  <si>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</si>
  <si>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</si>
  <si>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</si>
  <si>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</si>
  <si>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</si>
  <si>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</si>
  <si>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</si>
  <si>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</si>
  <si>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</si>
  <si>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</si>
  <si>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</si>
  <si>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</si>
  <si>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</si>
  <si>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</si>
  <si>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</si>
  <si>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</si>
  <si>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</si>
  <si>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</si>
  <si>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</si>
  <si>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</si>
  <si>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</si>
  <si>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</si>
  <si>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</si>
  <si>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</si>
  <si>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</si>
  <si>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</si>
  <si>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</si>
  <si>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</si>
  <si>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</si>
  <si>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</si>
  <si>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9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</si>
</sst>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126</v>
      </c>
      <c r="Y41" s="544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131.07499999999999</v>
      </c>
      <c r="BN41" s="64">
        <f>IFERROR(Y41*I41/H41,"0")</f>
        <v>134.82000000000002</v>
      </c>
      <c r="BO41" s="64">
        <f>IFERROR(1/J41*(X41/H41),"0")</f>
        <v>0.18229166666666666</v>
      </c>
      <c r="BP41" s="64">
        <f>IFERROR(1/J41*(Y41/H41),"0")</f>
        <v>0.18750000000000003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11.666666666666666</v>
      </c>
      <c r="Y44" s="545">
        <f>IFERROR(Y41/H41,"0")+IFERROR(Y42/H42,"0")+IFERROR(Y43/H43,"0")</f>
        <v>12.000000000000002</v>
      </c>
      <c r="Z44" s="545">
        <f>IFERROR(IF(Z41="",0,Z41),"0")+IFERROR(IF(Z42="",0,Z42),"0")+IFERROR(IF(Z43="",0,Z43),"0")</f>
        <v>0.22776000000000002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126</v>
      </c>
      <c r="Y45" s="545">
        <f>IFERROR(SUM(Y41:Y43),"0")</f>
        <v>129.60000000000002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26</v>
      </c>
      <c r="Y52" s="54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27.009821428571428</v>
      </c>
      <c r="BN52" s="64">
        <f t="shared" ref="BN52:BN57" si="8">IFERROR(Y52*I52/H52,"0")</f>
        <v>34.904999999999994</v>
      </c>
      <c r="BO52" s="64">
        <f t="shared" ref="BO52:BO57" si="9">IFERROR(1/J52*(X52/H52),"0")</f>
        <v>3.6272321428571432E-2</v>
      </c>
      <c r="BP52" s="64">
        <f t="shared" ref="BP52:BP57" si="10">IFERROR(1/J52*(Y52/H52),"0")</f>
        <v>4.6874999999999993E-2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27</v>
      </c>
      <c r="Y55" s="544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9.0714285714285712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0.12008000000000001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53</v>
      </c>
      <c r="Y59" s="545">
        <f>IFERROR(SUM(Y52:Y57),"0")</f>
        <v>61.599999999999994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26</v>
      </c>
      <c r="Y61" s="54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27.047222222222221</v>
      </c>
      <c r="BN61" s="64">
        <f>IFERROR(Y61*I61/H61,"0")</f>
        <v>33.705000000000005</v>
      </c>
      <c r="BO61" s="64">
        <f>IFERROR(1/J61*(X61/H61),"0")</f>
        <v>3.7615740740740741E-2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2.4074074074074074</v>
      </c>
      <c r="Y64" s="545">
        <f>IFERROR(Y61/H61,"0")+IFERROR(Y62/H62,"0")+IFERROR(Y63/H63,"0")</f>
        <v>3.0000000000000004</v>
      </c>
      <c r="Z64" s="545">
        <f>IFERROR(IF(Z61="",0,Z61),"0")+IFERROR(IF(Z62="",0,Z62),"0")+IFERROR(IF(Z63="",0,Z63),"0")</f>
        <v>5.6940000000000004E-2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26</v>
      </c>
      <c r="Y65" s="545">
        <f>IFERROR(SUM(Y61:Y63),"0")</f>
        <v>32.400000000000006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4</v>
      </c>
      <c r="Y74" s="544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0.47619047619047616</v>
      </c>
      <c r="Y78" s="545">
        <f>IFERROR(Y73/H73,"0")+IFERROR(Y74/H74,"0")+IFERROR(Y75/H75,"0")+IFERROR(Y76/H76,"0")+IFERROR(Y77/H77,"0")</f>
        <v>1</v>
      </c>
      <c r="Z78" s="545">
        <f>IFERROR(IF(Z73="",0,Z73),"0")+IFERROR(IF(Z74="",0,Z74),"0")+IFERROR(IF(Z75="",0,Z75),"0")+IFERROR(IF(Z76="",0,Z76),"0")+IFERROR(IF(Z77="",0,Z77),"0")</f>
        <v>1.898E-2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4</v>
      </c>
      <c r="Y79" s="545">
        <f>IFERROR(SUM(Y73:Y77),"0")</f>
        <v>8.4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49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50.973611111111104</v>
      </c>
      <c r="BN87" s="64">
        <f>IFERROR(Y87*I87/H87,"0")</f>
        <v>56.17499999999999</v>
      </c>
      <c r="BO87" s="64">
        <f>IFERROR(1/J87*(X87/H87),"0")</f>
        <v>7.0891203703703692E-2</v>
      </c>
      <c r="BP87" s="64">
        <f>IFERROR(1/J87*(Y87/H87),"0")</f>
        <v>7.8125E-2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4.5370370370370363</v>
      </c>
      <c r="Y90" s="545">
        <f>IFERROR(Y87/H87,"0")+IFERROR(Y88/H88,"0")+IFERROR(Y89/H89,"0")</f>
        <v>5</v>
      </c>
      <c r="Z90" s="545">
        <f>IFERROR(IF(Z87="",0,Z87),"0")+IFERROR(IF(Z88="",0,Z88),"0")+IFERROR(IF(Z89="",0,Z89),"0")</f>
        <v>9.4899999999999998E-2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49</v>
      </c>
      <c r="Y91" s="545">
        <f>IFERROR(SUM(Y87:Y89),"0")</f>
        <v>54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21</v>
      </c>
      <c r="Y101" s="544">
        <f>IFERROR(IF(X101="",0,CEILING((X101/$H101),1)*$H101),"")</f>
        <v>21.6</v>
      </c>
      <c r="Z101" s="36">
        <f>IFERROR(IF(Y101=0,"",ROUNDUP(Y101/H101,0)*0.01898),"")</f>
        <v>3.7960000000000001E-2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21.845833333333331</v>
      </c>
      <c r="BN101" s="64">
        <f>IFERROR(Y101*I101/H101,"0")</f>
        <v>22.47</v>
      </c>
      <c r="BO101" s="64">
        <f>IFERROR(1/J101*(X101/H101),"0")</f>
        <v>3.0381944444444444E-2</v>
      </c>
      <c r="BP101" s="64">
        <f>IFERROR(1/J101*(Y101/H101),"0")</f>
        <v>3.125E-2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27</v>
      </c>
      <c r="Y103" s="544">
        <f>IFERROR(IF(X103="",0,CEILING((X103/$H103),1)*$H103),"")</f>
        <v>27</v>
      </c>
      <c r="Z103" s="36">
        <f>IFERROR(IF(Y103=0,"",ROUNDUP(Y103/H103,0)*0.00902),"")</f>
        <v>5.4120000000000001E-2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28.26</v>
      </c>
      <c r="BN103" s="64">
        <f>IFERROR(Y103*I103/H103,"0")</f>
        <v>28.26</v>
      </c>
      <c r="BO103" s="64">
        <f>IFERROR(1/J103*(X103/H103),"0")</f>
        <v>4.5454545454545456E-2</v>
      </c>
      <c r="BP103" s="64">
        <f>IFERROR(1/J103*(Y103/H103),"0")</f>
        <v>4.5454545454545456E-2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7.9444444444444446</v>
      </c>
      <c r="Y105" s="545">
        <f>IFERROR(Y101/H101,"0")+IFERROR(Y102/H102,"0")+IFERROR(Y103/H103,"0")+IFERROR(Y104/H104,"0")</f>
        <v>8</v>
      </c>
      <c r="Z105" s="545">
        <f>IFERROR(IF(Z101="",0,Z101),"0")+IFERROR(IF(Z102="",0,Z102),"0")+IFERROR(IF(Z103="",0,Z103),"0")+IFERROR(IF(Z104="",0,Z104),"0")</f>
        <v>9.2079999999999995E-2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48</v>
      </c>
      <c r="Y106" s="545">
        <f>IFERROR(SUM(Y101:Y104),"0")</f>
        <v>48.6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114</v>
      </c>
      <c r="Y114" s="544">
        <f>IFERROR(IF(X114="",0,CEILING((X114/$H114),1)*$H114),"")</f>
        <v>121.5</v>
      </c>
      <c r="Z114" s="36">
        <f>IFERROR(IF(Y114=0,"",ROUNDUP(Y114/H114,0)*0.01898),"")</f>
        <v>0.28470000000000001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121.22</v>
      </c>
      <c r="BN114" s="64">
        <f>IFERROR(Y114*I114/H114,"0")</f>
        <v>129.19499999999999</v>
      </c>
      <c r="BO114" s="64">
        <f>IFERROR(1/J114*(X114/H114),"0")</f>
        <v>0.21990740740740741</v>
      </c>
      <c r="BP114" s="64">
        <f>IFERROR(1/J114*(Y114/H114),"0")</f>
        <v>0.234375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14.074074074074074</v>
      </c>
      <c r="Y118" s="545">
        <f>IFERROR(Y114/H114,"0")+IFERROR(Y115/H115,"0")+IFERROR(Y116/H116,"0")+IFERROR(Y117/H117,"0")</f>
        <v>15</v>
      </c>
      <c r="Z118" s="545">
        <f>IFERROR(IF(Z114="",0,Z114),"0")+IFERROR(IF(Z115="",0,Z115),"0")+IFERROR(IF(Z116="",0,Z116),"0")+IFERROR(IF(Z117="",0,Z117),"0")</f>
        <v>0.28470000000000001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114</v>
      </c>
      <c r="Y119" s="545">
        <f>IFERROR(SUM(Y114:Y117),"0")</f>
        <v>121.5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130</v>
      </c>
      <c r="Y159" s="544">
        <f t="shared" ref="Y159:Y167" si="11">IFERROR(IF(X159="",0,CEILING((X159/$H159),1)*$H159),"")</f>
        <v>130.20000000000002</v>
      </c>
      <c r="Z159" s="36">
        <f>IFERROR(IF(Y159=0,"",ROUNDUP(Y159/H159,0)*0.00902),"")</f>
        <v>0.27961999999999998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138.35714285714286</v>
      </c>
      <c r="BN159" s="64">
        <f t="shared" ref="BN159:BN167" si="13">IFERROR(Y159*I159/H159,"0")</f>
        <v>138.57</v>
      </c>
      <c r="BO159" s="64">
        <f t="shared" ref="BO159:BO167" si="14">IFERROR(1/J159*(X159/H159),"0")</f>
        <v>0.23448773448773449</v>
      </c>
      <c r="BP159" s="64">
        <f t="shared" ref="BP159:BP167" si="15">IFERROR(1/J159*(Y159/H159),"0")</f>
        <v>0.23484848484848489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118</v>
      </c>
      <c r="Y161" s="544">
        <f t="shared" si="11"/>
        <v>121.80000000000001</v>
      </c>
      <c r="Z161" s="36">
        <f>IFERROR(IF(Y161=0,"",ROUNDUP(Y161/H161,0)*0.00902),"")</f>
        <v>0.26158000000000003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123.89999999999999</v>
      </c>
      <c r="BN161" s="64">
        <f t="shared" si="13"/>
        <v>127.89</v>
      </c>
      <c r="BO161" s="64">
        <f t="shared" si="14"/>
        <v>0.21284271284271283</v>
      </c>
      <c r="BP161" s="64">
        <f t="shared" si="15"/>
        <v>0.2196969696969697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</v>
      </c>
      <c r="Y162" s="544">
        <f t="shared" si="11"/>
        <v>2.1</v>
      </c>
      <c r="Z162" s="36">
        <f>IFERROR(IF(Y162=0,"",ROUNDUP(Y162/H162,0)*0.00502),"")</f>
        <v>5.0200000000000002E-3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2.1238095238095238</v>
      </c>
      <c r="BN162" s="64">
        <f t="shared" si="13"/>
        <v>2.23</v>
      </c>
      <c r="BO162" s="64">
        <f t="shared" si="14"/>
        <v>4.0700040700040706E-3</v>
      </c>
      <c r="BP162" s="64">
        <f t="shared" si="15"/>
        <v>4.2735042735042739E-3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2</v>
      </c>
      <c r="Y164" s="544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105</v>
      </c>
      <c r="Y165" s="544">
        <f t="shared" si="11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110.00000000000001</v>
      </c>
      <c r="BN165" s="64">
        <f t="shared" si="13"/>
        <v>110.00000000000001</v>
      </c>
      <c r="BO165" s="64">
        <f t="shared" si="14"/>
        <v>0.21367521367521369</v>
      </c>
      <c r="BP165" s="64">
        <f t="shared" si="15"/>
        <v>0.21367521367521369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111.11111111111111</v>
      </c>
      <c r="Y168" s="545">
        <f>IFERROR(Y159/H159,"0")+IFERROR(Y160/H160,"0")+IFERROR(Y161/H161,"0")+IFERROR(Y162/H162,"0")+IFERROR(Y163/H163,"0")+IFERROR(Y164/H164,"0")+IFERROR(Y165/H165,"0")+IFERROR(Y166/H166,"0")+IFERROR(Y167/H167,"0")</f>
        <v>113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0.80726000000000009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357</v>
      </c>
      <c r="Y169" s="545">
        <f>IFERROR(SUM(Y159:Y167),"0")</f>
        <v>362.70000000000005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</v>
      </c>
      <c r="Y172" s="54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2</v>
      </c>
      <c r="Y173" s="544">
        <f>IFERROR(IF(X173="",0,CEILING((X173/$H173),1)*$H173),"")</f>
        <v>2.52</v>
      </c>
      <c r="Z173" s="36">
        <f>IFERROR(IF(Y173=0,"",ROUNDUP(Y173/H173,0)*0.0059),"")</f>
        <v>1.18E-2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2.3015873015873014</v>
      </c>
      <c r="BN173" s="64">
        <f>IFERROR(Y173*I173/H173,"0")</f>
        <v>2.9</v>
      </c>
      <c r="BO173" s="64">
        <f>IFERROR(1/J173*(X173/H173),"0")</f>
        <v>7.3486184597295699E-3</v>
      </c>
      <c r="BP173" s="64">
        <f>IFERROR(1/J173*(Y173/H173),"0")</f>
        <v>9.2592592592592587E-3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3.9682539682539684</v>
      </c>
      <c r="Y174" s="545">
        <f>IFERROR(Y171/H171,"0")+IFERROR(Y172/H172,"0")+IFERROR(Y173/H173,"0")</f>
        <v>5</v>
      </c>
      <c r="Z174" s="545">
        <f>IFERROR(IF(Z171="",0,Z171),"0")+IFERROR(IF(Z172="",0,Z172),"0")+IFERROR(IF(Z173="",0,Z173),"0")</f>
        <v>2.9499999999999998E-2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5</v>
      </c>
      <c r="Y175" s="545">
        <f>IFERROR(SUM(Y171:Y173),"0")</f>
        <v>6.3000000000000007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6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6.9047619047619042</v>
      </c>
      <c r="BN177" s="64">
        <f>IFERROR(Y177*I177/H177,"0")</f>
        <v>7.25</v>
      </c>
      <c r="BO177" s="64">
        <f>IFERROR(1/J177*(X177/H177),"0")</f>
        <v>2.2045855379188711E-2</v>
      </c>
      <c r="BP177" s="64">
        <f>IFERROR(1/J177*(Y177/H177),"0")</f>
        <v>2.3148148148148147E-2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4.7619047619047619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6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155</v>
      </c>
      <c r="Y193" s="544">
        <f t="shared" si="16"/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161.02777777777777</v>
      </c>
      <c r="BN193" s="64">
        <f t="shared" si="18"/>
        <v>162.69000000000003</v>
      </c>
      <c r="BO193" s="64">
        <f t="shared" si="19"/>
        <v>0.21745230078563413</v>
      </c>
      <c r="BP193" s="64">
        <f t="shared" si="20"/>
        <v>0.21969696969696972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163</v>
      </c>
      <c r="Y195" s="544">
        <f t="shared" si="16"/>
        <v>167.4</v>
      </c>
      <c r="Z195" s="36">
        <f>IFERROR(IF(Y195=0,"",ROUNDUP(Y195/H195,0)*0.00902),"")</f>
        <v>0.27961999999999998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169.3388888888889</v>
      </c>
      <c r="BN195" s="64">
        <f t="shared" si="18"/>
        <v>173.91</v>
      </c>
      <c r="BO195" s="64">
        <f t="shared" si="19"/>
        <v>0.228675645342312</v>
      </c>
      <c r="BP195" s="64">
        <f t="shared" si="20"/>
        <v>0.23484848484848486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</v>
      </c>
      <c r="Y196" s="544">
        <f t="shared" si="16"/>
        <v>9</v>
      </c>
      <c r="Z196" s="36">
        <f>IFERROR(IF(Y196=0,"",ROUNDUP(Y196/H196,0)*0.00502),"")</f>
        <v>2.5100000000000001E-2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9.65</v>
      </c>
      <c r="BN196" s="64">
        <f t="shared" si="18"/>
        <v>9.65</v>
      </c>
      <c r="BO196" s="64">
        <f t="shared" si="19"/>
        <v>2.1367521367521368E-2</v>
      </c>
      <c r="BP196" s="64">
        <f t="shared" si="20"/>
        <v>2.1367521367521368E-2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3</v>
      </c>
      <c r="Y199" s="544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3.1666666666666661</v>
      </c>
      <c r="BN199" s="64">
        <f t="shared" si="18"/>
        <v>3.8</v>
      </c>
      <c r="BO199" s="64">
        <f t="shared" si="19"/>
        <v>7.1225071225071226E-3</v>
      </c>
      <c r="BP199" s="64">
        <f t="shared" si="20"/>
        <v>8.5470085470085479E-3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65.555555555555557</v>
      </c>
      <c r="Y200" s="545">
        <f>IFERROR(Y192/H192,"0")+IFERROR(Y193/H193,"0")+IFERROR(Y194/H194,"0")+IFERROR(Y195/H195,"0")+IFERROR(Y196/H196,"0")+IFERROR(Y197/H197,"0")+IFERROR(Y198/H198,"0")+IFERROR(Y199/H199,"0")</f>
        <v>67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0.57634000000000007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330</v>
      </c>
      <c r="Y201" s="545">
        <f>IFERROR(SUM(Y192:Y199),"0")</f>
        <v>336.6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52</v>
      </c>
      <c r="Y206" s="544">
        <f t="shared" si="21"/>
        <v>52.8</v>
      </c>
      <c r="Z206" s="36">
        <f t="shared" ref="Z206:Z211" si="26">IFERROR(IF(Y206=0,"",ROUNDUP(Y206/H206,0)*0.00651),"")</f>
        <v>0.14322000000000001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57.85</v>
      </c>
      <c r="BN206" s="64">
        <f t="shared" si="23"/>
        <v>58.74</v>
      </c>
      <c r="BO206" s="64">
        <f t="shared" si="24"/>
        <v>0.11904761904761907</v>
      </c>
      <c r="BP206" s="64">
        <f t="shared" si="25"/>
        <v>0.12087912087912089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106</v>
      </c>
      <c r="Y209" s="544">
        <f t="shared" si="21"/>
        <v>108</v>
      </c>
      <c r="Z209" s="36">
        <f t="shared" si="26"/>
        <v>0.29294999999999999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117.13000000000001</v>
      </c>
      <c r="BN209" s="64">
        <f t="shared" si="23"/>
        <v>119.34</v>
      </c>
      <c r="BO209" s="64">
        <f t="shared" si="24"/>
        <v>0.24267399267399273</v>
      </c>
      <c r="BP209" s="64">
        <f t="shared" si="25"/>
        <v>0.24725274725274726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140</v>
      </c>
      <c r="Y210" s="544">
        <f t="shared" si="21"/>
        <v>141.6</v>
      </c>
      <c r="Z210" s="36">
        <f t="shared" si="26"/>
        <v>0.38408999999999999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160</v>
      </c>
      <c r="Y211" s="544">
        <f t="shared" si="21"/>
        <v>160.79999999999998</v>
      </c>
      <c r="Z211" s="36">
        <f t="shared" si="26"/>
        <v>0.43617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177.2</v>
      </c>
      <c r="BN211" s="64">
        <f t="shared" si="23"/>
        <v>178.08599999999998</v>
      </c>
      <c r="BO211" s="64">
        <f t="shared" si="24"/>
        <v>0.36630036630036633</v>
      </c>
      <c r="BP211" s="64">
        <f t="shared" si="25"/>
        <v>0.36813186813186816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190.83333333333337</v>
      </c>
      <c r="Y212" s="545">
        <f>IFERROR(Y203/H203,"0")+IFERROR(Y204/H204,"0")+IFERROR(Y205/H205,"0")+IFERROR(Y206/H206,"0")+IFERROR(Y207/H207,"0")+IFERROR(Y208/H208,"0")+IFERROR(Y209/H209,"0")+IFERROR(Y210/H210,"0")+IFERROR(Y211/H211,"0")</f>
        <v>193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1.2564299999999999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458</v>
      </c>
      <c r="Y213" s="545">
        <f>IFERROR(SUM(Y203:Y211),"0")</f>
        <v>463.19999999999993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4.166666666666667</v>
      </c>
      <c r="Y217" s="545">
        <f>IFERROR(Y215/H215,"0")+IFERROR(Y216/H216,"0")</f>
        <v>5</v>
      </c>
      <c r="Z217" s="545">
        <f>IFERROR(IF(Z215="",0,Z215),"0")+IFERROR(IF(Z216="",0,Z216),"0")</f>
        <v>3.2550000000000003E-2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10</v>
      </c>
      <c r="Y218" s="545">
        <f>IFERROR(SUM(Y215:Y216),"0")</f>
        <v>12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4</v>
      </c>
      <c r="Y221" s="544">
        <f t="shared" ref="Y221:Y229" si="27">IFERROR(IF(X221="",0,CEILING((X221/$H221),1)*$H221),"")</f>
        <v>11.6</v>
      </c>
      <c r="Z221" s="36">
        <f>IFERROR(IF(Y221=0,"",ROUNDUP(Y221/H221,0)*0.01898),"")</f>
        <v>1.898E-2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4.1500000000000004</v>
      </c>
      <c r="BN221" s="64">
        <f t="shared" ref="BN221:BN229" si="29">IFERROR(Y221*I221/H221,"0")</f>
        <v>12.035</v>
      </c>
      <c r="BO221" s="64">
        <f t="shared" ref="BO221:BO229" si="30">IFERROR(1/J221*(X221/H221),"0")</f>
        <v>5.387931034482759E-3</v>
      </c>
      <c r="BP221" s="64">
        <f t="shared" ref="BP221:BP229" si="31">IFERROR(1/J221*(Y221/H221),"0")</f>
        <v>1.5625E-2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6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6.3149999999999995</v>
      </c>
      <c r="BN224" s="64">
        <f t="shared" si="29"/>
        <v>8.42</v>
      </c>
      <c r="BO224" s="64">
        <f t="shared" si="30"/>
        <v>1.1363636363636364E-2</v>
      </c>
      <c r="BP224" s="64">
        <f t="shared" si="31"/>
        <v>1.5151515151515152E-2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1.8448275862068966</v>
      </c>
      <c r="Y230" s="545">
        <f>IFERROR(Y221/H221,"0")+IFERROR(Y222/H222,"0")+IFERROR(Y223/H223,"0")+IFERROR(Y224/H224,"0")+IFERROR(Y225/H225,"0")+IFERROR(Y226/H226,"0")+IFERROR(Y227/H227,"0")+IFERROR(Y228/H228,"0")+IFERROR(Y229/H229,"0")</f>
        <v>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3.7019999999999997E-2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10</v>
      </c>
      <c r="Y231" s="545">
        <f>IFERROR(SUM(Y221:Y229),"0")</f>
        <v>19.600000000000001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8</v>
      </c>
      <c r="Y237" s="544">
        <f>IFERROR(IF(X237="",0,CEILING((X237/$H237),1)*$H237),"")</f>
        <v>9</v>
      </c>
      <c r="Z237" s="36">
        <f>IFERROR(IF(Y237=0,"",ROUNDUP(Y237/H237,0)*0.0059),"")</f>
        <v>2.9499999999999998E-2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8.7777777777777786</v>
      </c>
      <c r="BN237" s="64">
        <f>IFERROR(Y237*I237/H237,"0")</f>
        <v>9.8750000000000018</v>
      </c>
      <c r="BO237" s="64">
        <f>IFERROR(1/J237*(X237/H237),"0")</f>
        <v>2.0576131687242798E-2</v>
      </c>
      <c r="BP237" s="64">
        <f>IFERROR(1/J237*(Y237/H237),"0")</f>
        <v>2.3148148148148147E-2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4.4444444444444446</v>
      </c>
      <c r="Y238" s="545">
        <f>IFERROR(Y237/H237,"0")</f>
        <v>5</v>
      </c>
      <c r="Z238" s="545">
        <f>IFERROR(IF(Z237="",0,Z237),"0")</f>
        <v>2.9499999999999998E-2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8</v>
      </c>
      <c r="Y239" s="545">
        <f>IFERROR(SUM(Y237:Y237),"0")</f>
        <v>9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4</v>
      </c>
      <c r="Y243" s="544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4</v>
      </c>
      <c r="Y244" s="544">
        <f>IFERROR(IF(X244="",0,CEILING((X244/$H244),1)*$H244),"")</f>
        <v>4.95</v>
      </c>
      <c r="Z244" s="36">
        <f>IFERROR(IF(Y244=0,"",ROUNDUP(Y244/H244,0)*0.0059),"")</f>
        <v>2.9499999999999998E-2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4.7676767676767673</v>
      </c>
      <c r="BN244" s="64">
        <f>IFERROR(Y244*I244/H244,"0")</f>
        <v>5.9</v>
      </c>
      <c r="BO244" s="64">
        <f>IFERROR(1/J244*(X244/H244),"0")</f>
        <v>1.8705574261129818E-2</v>
      </c>
      <c r="BP244" s="64">
        <f>IFERROR(1/J244*(Y244/H244),"0")</f>
        <v>2.3148148148148147E-2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2</v>
      </c>
      <c r="Y245" s="544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10.505050505050505</v>
      </c>
      <c r="Y246" s="545">
        <f>IFERROR(Y241/H241,"0")+IFERROR(Y242/H242,"0")+IFERROR(Y243/H243,"0")+IFERROR(Y244/H244,"0")+IFERROR(Y245/H245,"0")</f>
        <v>13</v>
      </c>
      <c r="Z246" s="545">
        <f>IFERROR(IF(Z241="",0,Z241),"0")+IFERROR(IF(Z242="",0,Z242),"0")+IFERROR(IF(Z243="",0,Z243),"0")+IFERROR(IF(Z244="",0,Z244),"0")+IFERROR(IF(Z245="",0,Z245),"0")</f>
        <v>7.669999999999999E-2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10</v>
      </c>
      <c r="Y247" s="545">
        <f>IFERROR(SUM(Y241:Y245),"0")</f>
        <v>12.419999999999998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</v>
      </c>
      <c r="Y268" s="544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4.4200000000000008</v>
      </c>
      <c r="BN268" s="64">
        <f>IFERROR(Y268*I268/H268,"0")</f>
        <v>5.3040000000000003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42</v>
      </c>
      <c r="Y269" s="544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45.15</v>
      </c>
      <c r="BN269" s="64">
        <f>IFERROR(Y269*I269/H269,"0")</f>
        <v>46.44</v>
      </c>
      <c r="BO269" s="64">
        <f>IFERROR(1/J269*(X269/H269),"0")</f>
        <v>9.6153846153846159E-2</v>
      </c>
      <c r="BP269" s="64">
        <f>IFERROR(1/J269*(Y269/H269),"0")</f>
        <v>9.8901098901098911E-2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19.166666666666668</v>
      </c>
      <c r="Y270" s="545">
        <f>IFERROR(Y267/H267,"0")+IFERROR(Y268/H268,"0")+IFERROR(Y269/H269,"0")</f>
        <v>20</v>
      </c>
      <c r="Z270" s="545">
        <f>IFERROR(IF(Z267="",0,Z267),"0")+IFERROR(IF(Z268="",0,Z268),"0")+IFERROR(IF(Z269="",0,Z269),"0")</f>
        <v>0.13020000000000001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46</v>
      </c>
      <c r="Y271" s="545">
        <f>IFERROR(SUM(Y267:Y269),"0")</f>
        <v>47.999999999999993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100</v>
      </c>
      <c r="Y315" s="544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16</v>
      </c>
      <c r="Y316" s="544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16.988571428571429</v>
      </c>
      <c r="BN316" s="64">
        <f>IFERROR(Y316*I316/H316,"0")</f>
        <v>17.838000000000001</v>
      </c>
      <c r="BO316" s="64">
        <f>IFERROR(1/J316*(X316/H316),"0")</f>
        <v>2.976190476190476E-2</v>
      </c>
      <c r="BP316" s="64">
        <f>IFERROR(1/J316*(Y316/H316),"0")</f>
        <v>3.125E-2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14.725274725274726</v>
      </c>
      <c r="Y317" s="545">
        <f>IFERROR(Y314/H314,"0")+IFERROR(Y315/H315,"0")+IFERROR(Y316/H316,"0")</f>
        <v>15</v>
      </c>
      <c r="Z317" s="545">
        <f>IFERROR(IF(Z314="",0,Z314),"0")+IFERROR(IF(Z315="",0,Z315),"0")+IFERROR(IF(Z316="",0,Z316),"0")</f>
        <v>0.28470000000000001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116</v>
      </c>
      <c r="Y318" s="545">
        <f>IFERROR(SUM(Y314:Y316),"0")</f>
        <v>118.19999999999999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15</v>
      </c>
      <c r="Y327" s="544">
        <f>IFERROR(IF(X327="",0,CEILING((X327/$H327),1)*$H327),"")</f>
        <v>16</v>
      </c>
      <c r="Z327" s="36">
        <f>IFERROR(IF(Y327=0,"",ROUNDUP(Y327/H327,0)*0.00474),"")</f>
        <v>3.7920000000000002E-2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16.8</v>
      </c>
      <c r="BN327" s="64">
        <f>IFERROR(Y327*I327/H327,"0")</f>
        <v>17.920000000000002</v>
      </c>
      <c r="BO327" s="64">
        <f>IFERROR(1/J327*(X327/H327),"0")</f>
        <v>3.1512605042016806E-2</v>
      </c>
      <c r="BP327" s="64">
        <f>IFERROR(1/J327*(Y327/H327),"0")</f>
        <v>3.3613445378151259E-2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15</v>
      </c>
      <c r="Y328" s="544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15</v>
      </c>
      <c r="Y329" s="544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22.5</v>
      </c>
      <c r="Y330" s="545">
        <f>IFERROR(Y327/H327,"0")+IFERROR(Y328/H328,"0")+IFERROR(Y329/H329,"0")</f>
        <v>24</v>
      </c>
      <c r="Z330" s="545">
        <f>IFERROR(IF(Z327="",0,Z327),"0")+IFERROR(IF(Z328="",0,Z328),"0")+IFERROR(IF(Z329="",0,Z329),"0")</f>
        <v>0.11376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45</v>
      </c>
      <c r="Y331" s="545">
        <f>IFERROR(SUM(Y327:Y329),"0")</f>
        <v>48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500</v>
      </c>
      <c r="Y342" s="544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350</v>
      </c>
      <c r="Y343" s="544">
        <f t="shared" si="38"/>
        <v>360</v>
      </c>
      <c r="Z343" s="36">
        <f>IFERROR(IF(Y343=0,"",ROUNDUP(Y343/H343,0)*0.02175),"")</f>
        <v>0.52200000000000002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361.2</v>
      </c>
      <c r="BN343" s="64">
        <f t="shared" si="40"/>
        <v>371.52000000000004</v>
      </c>
      <c r="BO343" s="64">
        <f t="shared" si="41"/>
        <v>0.48611111111111105</v>
      </c>
      <c r="BP343" s="64">
        <f t="shared" si="42"/>
        <v>0.5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400</v>
      </c>
      <c r="Y344" s="544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261</v>
      </c>
      <c r="Y345" s="544">
        <f t="shared" si="38"/>
        <v>270</v>
      </c>
      <c r="Z345" s="36">
        <f>IFERROR(IF(Y345=0,"",ROUNDUP(Y345/H345,0)*0.02175),"")</f>
        <v>0.39149999999999996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269.35200000000003</v>
      </c>
      <c r="BN345" s="64">
        <f t="shared" si="40"/>
        <v>278.64000000000004</v>
      </c>
      <c r="BO345" s="64">
        <f t="shared" si="41"/>
        <v>0.36249999999999993</v>
      </c>
      <c r="BP345" s="64">
        <f t="shared" si="42"/>
        <v>0.375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100.73333333333335</v>
      </c>
      <c r="Y349" s="545">
        <f>IFERROR(Y342/H342,"0")+IFERROR(Y343/H343,"0")+IFERROR(Y344/H344,"0")+IFERROR(Y345/H345,"0")+IFERROR(Y346/H346,"0")+IFERROR(Y347/H347,"0")+IFERROR(Y348/H348,"0")</f>
        <v>103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2.2402499999999996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1511</v>
      </c>
      <c r="Y350" s="545">
        <f>IFERROR(SUM(Y342:Y348),"0")</f>
        <v>1545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38</v>
      </c>
      <c r="Y358" s="544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40.191333333333333</v>
      </c>
      <c r="BN358" s="64">
        <f>IFERROR(Y358*I358/H358,"0")</f>
        <v>47.594999999999999</v>
      </c>
      <c r="BO358" s="64">
        <f>IFERROR(1/J358*(X358/H358),"0")</f>
        <v>6.5972222222222224E-2</v>
      </c>
      <c r="BP358" s="64">
        <f>IFERROR(1/J358*(Y358/H358),"0")</f>
        <v>7.8125E-2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4.2222222222222223</v>
      </c>
      <c r="Y359" s="545">
        <f>IFERROR(Y357/H357,"0")+IFERROR(Y358/H358,"0")</f>
        <v>5</v>
      </c>
      <c r="Z359" s="545">
        <f>IFERROR(IF(Z357="",0,Z357),"0")+IFERROR(IF(Z358="",0,Z358),"0")</f>
        <v>9.4899999999999998E-2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38</v>
      </c>
      <c r="Y360" s="545">
        <f>IFERROR(SUM(Y357:Y358),"0")</f>
        <v>45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350</v>
      </c>
      <c r="Y377" s="544">
        <f>IFERROR(IF(X377="",0,CEILING((X377/$H377),1)*$H377),"")</f>
        <v>351</v>
      </c>
      <c r="Z377" s="36">
        <f>IFERROR(IF(Y377=0,"",ROUNDUP(Y377/H377,0)*0.01898),"")</f>
        <v>0.74021999999999999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370.18333333333334</v>
      </c>
      <c r="BN377" s="64">
        <f>IFERROR(Y377*I377/H377,"0")</f>
        <v>371.24099999999999</v>
      </c>
      <c r="BO377" s="64">
        <f>IFERROR(1/J377*(X377/H377),"0")</f>
        <v>0.60763888888888884</v>
      </c>
      <c r="BP377" s="64">
        <f>IFERROR(1/J377*(Y377/H377),"0")</f>
        <v>0.609375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38.888888888888886</v>
      </c>
      <c r="Y379" s="545">
        <f>IFERROR(Y377/H377,"0")+IFERROR(Y378/H378,"0")</f>
        <v>39</v>
      </c>
      <c r="Z379" s="545">
        <f>IFERROR(IF(Z377="",0,Z377),"0")+IFERROR(IF(Z378="",0,Z378),"0")</f>
        <v>0.74021999999999999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350</v>
      </c>
      <c r="Y380" s="545">
        <f>IFERROR(SUM(Y377:Y378),"0")</f>
        <v>351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4</v>
      </c>
      <c r="Y411" s="544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4.1555555555555559</v>
      </c>
      <c r="BN411" s="64">
        <f>IFERROR(Y411*I411/H411,"0")</f>
        <v>5.61</v>
      </c>
      <c r="BO411" s="64">
        <f>IFERROR(1/J411*(X411/H411),"0")</f>
        <v>5.6116722783389446E-3</v>
      </c>
      <c r="BP411" s="64">
        <f>IFERROR(1/J411*(Y411/H411),"0")</f>
        <v>7.575757575757576E-3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0.7407407407407407</v>
      </c>
      <c r="Y415" s="545">
        <f>IFERROR(Y411/H411,"0")+IFERROR(Y412/H412,"0")+IFERROR(Y413/H413,"0")+IFERROR(Y414/H414,"0")</f>
        <v>1</v>
      </c>
      <c r="Z415" s="545">
        <f>IFERROR(IF(Z411="",0,Z411),"0")+IFERROR(IF(Z412="",0,Z412),"0")+IFERROR(IF(Z413="",0,Z413),"0")+IFERROR(IF(Z414="",0,Z414),"0")</f>
        <v>9.0200000000000002E-3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4</v>
      </c>
      <c r="Y416" s="545">
        <f>IFERROR(SUM(Y411:Y414),"0")</f>
        <v>5.4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84</v>
      </c>
      <c r="Y435" s="544">
        <f t="shared" si="49"/>
        <v>84.48</v>
      </c>
      <c r="Z435" s="36">
        <f t="shared" si="50"/>
        <v>0.19136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89.72727272727272</v>
      </c>
      <c r="BN435" s="64">
        <f t="shared" si="52"/>
        <v>90.24</v>
      </c>
      <c r="BO435" s="64">
        <f t="shared" si="53"/>
        <v>0.15297202797202797</v>
      </c>
      <c r="BP435" s="64">
        <f t="shared" si="54"/>
        <v>0.15384615384615385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15.909090909090908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0.19136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84</v>
      </c>
      <c r="Y442" s="545">
        <f>IFERROR(SUM(Y430:Y440),"0")</f>
        <v>84.48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5.6818181818181817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30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89</v>
      </c>
      <c r="Y485" s="544">
        <f>IFERROR(IF(X485="",0,CEILING((X485/$H485),1)*$H485),"")</f>
        <v>90</v>
      </c>
      <c r="Z485" s="36">
        <f>IFERROR(IF(Y485=0,"",ROUNDUP(Y485/H485,0)*0.01898),"")</f>
        <v>0.1898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94.132333333333335</v>
      </c>
      <c r="BN485" s="64">
        <f>IFERROR(Y485*I485/H485,"0")</f>
        <v>95.19</v>
      </c>
      <c r="BO485" s="64">
        <f>IFERROR(1/J485*(X485/H485),"0")</f>
        <v>0.1545138888888889</v>
      </c>
      <c r="BP485" s="64">
        <f>IFERROR(1/J485*(Y485/H485),"0")</f>
        <v>0.15625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9.8888888888888893</v>
      </c>
      <c r="Y486" s="545">
        <f>IFERROR(Y485/H485,"0")</f>
        <v>10</v>
      </c>
      <c r="Z486" s="545">
        <f>IFERROR(IF(Z485="",0,Z485),"0")</f>
        <v>0.1898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89</v>
      </c>
      <c r="Y487" s="545">
        <f>IFERROR(SUM(Y485:Y485),"0")</f>
        <v>90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4747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4877.4199999999992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4985.5738472360972</v>
      </c>
      <c r="Y499" s="545">
        <f>IFERROR(SUM(BN22:BN495),"0")</f>
        <v>5122.9740000000002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8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5185.5738472360972</v>
      </c>
      <c r="Y501" s="545">
        <f>GrossWeightTotalR+PalletQtyTotalR*25</f>
        <v>5347.9740000000002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749.2192605606399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772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9.13354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129.60000000000002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102.4</v>
      </c>
      <c r="E508" s="46">
        <f>IFERROR(Y87*1,"0")+IFERROR(Y88*1,"0")+IFERROR(Y89*1,"0")+IFERROR(Y93*1,"0")+IFERROR(Y94*1,"0")+IFERROR(Y95*1,"0")+IFERROR(Y96*1,"0")</f>
        <v>54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170.1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375.3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811.8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41.02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47.999999999999993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166.2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2295</v>
      </c>
      <c r="U508" s="46">
        <f>IFERROR(Y367*1,"0")+IFERROR(Y368*1,"0")+IFERROR(Y369*1,"0")+IFERROR(Y373*1,"0")+IFERROR(Y377*1,"0")+IFERROR(Y378*1,"0")+IFERROR(Y382*1,"0")</f>
        <v>351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5.4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237.60000000000002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90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74"/>
        <filter val="1 511,00"/>
        <filter val="1,84"/>
        <filter val="10,00"/>
        <filter val="10,51"/>
        <filter val="100,00"/>
        <filter val="100,73"/>
        <filter val="105,00"/>
        <filter val="106,00"/>
        <filter val="11,67"/>
        <filter val="111,11"/>
        <filter val="114,00"/>
        <filter val="116,00"/>
        <filter val="118,00"/>
        <filter val="120,00"/>
        <filter val="126,00"/>
        <filter val="130,00"/>
        <filter val="14,07"/>
        <filter val="14,73"/>
        <filter val="140,00"/>
        <filter val="15,00"/>
        <filter val="15,91"/>
        <filter val="155,00"/>
        <filter val="16,00"/>
        <filter val="160,00"/>
        <filter val="163,00"/>
        <filter val="19,17"/>
        <filter val="190,83"/>
        <filter val="2,00"/>
        <filter val="2,41"/>
        <filter val="21,00"/>
        <filter val="22,50"/>
        <filter val="22,73"/>
        <filter val="26,00"/>
        <filter val="261,00"/>
        <filter val="27,00"/>
        <filter val="3,00"/>
        <filter val="3,97"/>
        <filter val="30,00"/>
        <filter val="330,00"/>
        <filter val="350,00"/>
        <filter val="357,00"/>
        <filter val="38,00"/>
        <filter val="38,89"/>
        <filter val="4 747,00"/>
        <filter val="4 985,57"/>
        <filter val="4,00"/>
        <filter val="4,17"/>
        <filter val="4,22"/>
        <filter val="4,44"/>
        <filter val="4,54"/>
        <filter val="4,76"/>
        <filter val="400,00"/>
        <filter val="42,00"/>
        <filter val="45,00"/>
        <filter val="458,00"/>
        <filter val="46,00"/>
        <filter val="46,67"/>
        <filter val="48,00"/>
        <filter val="49,00"/>
        <filter val="5 185,57"/>
        <filter val="5,00"/>
        <filter val="5,68"/>
        <filter val="500,00"/>
        <filter val="52,00"/>
        <filter val="53,00"/>
        <filter val="6,00"/>
        <filter val="65,56"/>
        <filter val="7,94"/>
        <filter val="700,00"/>
        <filter val="749,22"/>
        <filter val="8"/>
        <filter val="8,00"/>
        <filter val="84,00"/>
        <filter val="89,00"/>
        <filter val="9,00"/>
        <filter val="9,07"/>
        <filter val="9,89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