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FA3E6FB-2098-4591-A85A-7AF9DB6380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8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Y264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8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K508" i="1" s="1"/>
  <c r="P221" i="1"/>
  <c r="X218" i="1"/>
  <c r="X217" i="1"/>
  <c r="BO216" i="1"/>
  <c r="BM216" i="1"/>
  <c r="Y216" i="1"/>
  <c r="Y218" i="1" s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Y212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8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G508" i="1" s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F508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08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D7" i="1"/>
  <c r="Q6" i="1"/>
  <c r="P2" i="1"/>
  <c r="F10" i="1" l="1"/>
  <c r="J9" i="1"/>
  <c r="F9" i="1"/>
  <c r="A10" i="1"/>
  <c r="H9" i="1"/>
  <c r="B508" i="1"/>
  <c r="X499" i="1"/>
  <c r="X500" i="1"/>
  <c r="X50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Z78" i="1" s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Z97" i="1" s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Z118" i="1" s="1"/>
  <c r="BN115" i="1"/>
  <c r="BP115" i="1"/>
  <c r="Z117" i="1"/>
  <c r="BN117" i="1"/>
  <c r="Z121" i="1"/>
  <c r="Z122" i="1" s="1"/>
  <c r="BN121" i="1"/>
  <c r="BP121" i="1"/>
  <c r="Y122" i="1"/>
  <c r="Z126" i="1"/>
  <c r="Z128" i="1" s="1"/>
  <c r="BN126" i="1"/>
  <c r="BP126" i="1"/>
  <c r="Y129" i="1"/>
  <c r="Z132" i="1"/>
  <c r="Z133" i="1" s="1"/>
  <c r="BN132" i="1"/>
  <c r="BP132" i="1"/>
  <c r="Z136" i="1"/>
  <c r="Z138" i="1" s="1"/>
  <c r="BN136" i="1"/>
  <c r="BP136" i="1"/>
  <c r="Y139" i="1"/>
  <c r="H508" i="1"/>
  <c r="Y145" i="1"/>
  <c r="Z148" i="1"/>
  <c r="Z150" i="1" s="1"/>
  <c r="BN148" i="1"/>
  <c r="BP148" i="1"/>
  <c r="I508" i="1"/>
  <c r="Y157" i="1"/>
  <c r="Z160" i="1"/>
  <c r="Z168" i="1" s="1"/>
  <c r="BN160" i="1"/>
  <c r="Z162" i="1"/>
  <c r="BN162" i="1"/>
  <c r="Z164" i="1"/>
  <c r="BN164" i="1"/>
  <c r="Z166" i="1"/>
  <c r="BN166" i="1"/>
  <c r="Y169" i="1"/>
  <c r="Z172" i="1"/>
  <c r="Z174" i="1" s="1"/>
  <c r="BN172" i="1"/>
  <c r="BP172" i="1"/>
  <c r="J508" i="1"/>
  <c r="Z183" i="1"/>
  <c r="Z184" i="1" s="1"/>
  <c r="BN183" i="1"/>
  <c r="BP183" i="1"/>
  <c r="Y184" i="1"/>
  <c r="Z187" i="1"/>
  <c r="Z189" i="1" s="1"/>
  <c r="BN187" i="1"/>
  <c r="BP187" i="1"/>
  <c r="Y190" i="1"/>
  <c r="Y201" i="1"/>
  <c r="Z193" i="1"/>
  <c r="BN193" i="1"/>
  <c r="Z195" i="1"/>
  <c r="BN195" i="1"/>
  <c r="BP196" i="1"/>
  <c r="Y500" i="1" s="1"/>
  <c r="BN196" i="1"/>
  <c r="Z196" i="1"/>
  <c r="Y200" i="1"/>
  <c r="Y45" i="1"/>
  <c r="Y58" i="1"/>
  <c r="Y502" i="1" s="1"/>
  <c r="Y91" i="1"/>
  <c r="Y105" i="1"/>
  <c r="Y128" i="1"/>
  <c r="Z200" i="1"/>
  <c r="BP198" i="1"/>
  <c r="BN198" i="1"/>
  <c r="Y499" i="1" s="1"/>
  <c r="Z198" i="1"/>
  <c r="Z204" i="1"/>
  <c r="BN204" i="1"/>
  <c r="Z206" i="1"/>
  <c r="Z212" i="1" s="1"/>
  <c r="BN206" i="1"/>
  <c r="Z208" i="1"/>
  <c r="BN208" i="1"/>
  <c r="Z210" i="1"/>
  <c r="BN210" i="1"/>
  <c r="Y213" i="1"/>
  <c r="Z216" i="1"/>
  <c r="Z217" i="1" s="1"/>
  <c r="BN216" i="1"/>
  <c r="BP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43" i="1"/>
  <c r="Z246" i="1" s="1"/>
  <c r="BN243" i="1"/>
  <c r="Z245" i="1"/>
  <c r="BN245" i="1"/>
  <c r="Y246" i="1"/>
  <c r="Z250" i="1"/>
  <c r="BN250" i="1"/>
  <c r="BP250" i="1"/>
  <c r="Z252" i="1"/>
  <c r="BN252" i="1"/>
  <c r="Y255" i="1"/>
  <c r="Y271" i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Q508" i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BP353" i="1"/>
  <c r="BN353" i="1"/>
  <c r="Z353" i="1"/>
  <c r="Z354" i="1" s="1"/>
  <c r="Y355" i="1"/>
  <c r="Y231" i="1"/>
  <c r="Z253" i="1"/>
  <c r="BN253" i="1"/>
  <c r="Y256" i="1"/>
  <c r="M508" i="1"/>
  <c r="Z261" i="1"/>
  <c r="Z263" i="1" s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08" i="1"/>
  <c r="Y337" i="1"/>
  <c r="BP343" i="1"/>
  <c r="BN343" i="1"/>
  <c r="Z343" i="1"/>
  <c r="Z349" i="1" s="1"/>
  <c r="BP347" i="1"/>
  <c r="BN347" i="1"/>
  <c r="Z347" i="1"/>
  <c r="Y354" i="1"/>
  <c r="Y359" i="1"/>
  <c r="Y364" i="1"/>
  <c r="Y371" i="1"/>
  <c r="Y375" i="1"/>
  <c r="Y379" i="1"/>
  <c r="Y399" i="1"/>
  <c r="Y403" i="1"/>
  <c r="Y416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Y456" i="1"/>
  <c r="BP460" i="1"/>
  <c r="BN460" i="1"/>
  <c r="Z460" i="1"/>
  <c r="Z462" i="1" s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U508" i="1"/>
  <c r="Y508" i="1"/>
  <c r="Y338" i="1"/>
  <c r="T508" i="1"/>
  <c r="Y350" i="1"/>
  <c r="Z357" i="1"/>
  <c r="Z359" i="1" s="1"/>
  <c r="BN357" i="1"/>
  <c r="BP357" i="1"/>
  <c r="Z362" i="1"/>
  <c r="Z363" i="1" s="1"/>
  <c r="BN362" i="1"/>
  <c r="BP362" i="1"/>
  <c r="Z367" i="1"/>
  <c r="Z370" i="1" s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08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Z441" i="1" s="1"/>
  <c r="BN430" i="1"/>
  <c r="BP430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BP454" i="1"/>
  <c r="BN454" i="1"/>
  <c r="Z454" i="1"/>
  <c r="Y463" i="1"/>
  <c r="Y462" i="1"/>
  <c r="BP468" i="1"/>
  <c r="BN468" i="1"/>
  <c r="Z468" i="1"/>
  <c r="Z471" i="1" s="1"/>
  <c r="BP475" i="1"/>
  <c r="BN475" i="1"/>
  <c r="Z475" i="1"/>
  <c r="Y482" i="1"/>
  <c r="Y491" i="1"/>
  <c r="AB508" i="1"/>
  <c r="Y496" i="1"/>
  <c r="BP495" i="1"/>
  <c r="BN495" i="1"/>
  <c r="Z495" i="1"/>
  <c r="Z496" i="1" s="1"/>
  <c r="Y497" i="1"/>
  <c r="AA508" i="1"/>
  <c r="Y501" i="1" l="1"/>
  <c r="Z456" i="1"/>
  <c r="Z270" i="1"/>
  <c r="Z303" i="1"/>
  <c r="Z293" i="1"/>
  <c r="Z230" i="1"/>
  <c r="Z90" i="1"/>
  <c r="Z58" i="1"/>
  <c r="Z44" i="1"/>
  <c r="Z503" i="1" s="1"/>
  <c r="Y498" i="1"/>
  <c r="Z477" i="1"/>
  <c r="Z447" i="1"/>
  <c r="Z255" i="1"/>
  <c r="X501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<sst xmlns="http://schemas.openxmlformats.org/spreadsheetml/2006/main" count="2191" uniqueCount="798">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</sst>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106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110.26944444444442</v>
      </c>
      <c r="BN41" s="64">
        <f>IFERROR(Y41*I41/H41,"0")</f>
        <v>112.34999999999998</v>
      </c>
      <c r="BO41" s="64">
        <f>IFERROR(1/J41*(X41/H41),"0")</f>
        <v>0.15335648148148148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9.8148148148148149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106</v>
      </c>
      <c r="Y45" s="545">
        <f>IFERROR(SUM(Y41:Y43),"0")</f>
        <v>108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19</v>
      </c>
      <c r="Y52" s="544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19.73794642857143</v>
      </c>
      <c r="BN52" s="64">
        <f t="shared" ref="BN52:BN57" si="8">IFERROR(Y52*I52/H52,"0")</f>
        <v>23.27</v>
      </c>
      <c r="BO52" s="64">
        <f t="shared" ref="BO52:BO57" si="9">IFERROR(1/J52*(X52/H52),"0")</f>
        <v>2.6506696428571432E-2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1.6964285714285716</v>
      </c>
      <c r="Y58" s="545">
        <f>IFERROR(Y52/H52,"0")+IFERROR(Y53/H53,"0")+IFERROR(Y54/H54,"0")+IFERROR(Y55/H55,"0")+IFERROR(Y56/H56,"0")+IFERROR(Y57/H57,"0")</f>
        <v>2</v>
      </c>
      <c r="Z58" s="545">
        <f>IFERROR(IF(Z52="",0,Z52),"0")+IFERROR(IF(Z53="",0,Z53),"0")+IFERROR(IF(Z54="",0,Z54),"0")+IFERROR(IF(Z55="",0,Z55),"0")+IFERROR(IF(Z56="",0,Z56),"0")+IFERROR(IF(Z57="",0,Z57),"0")</f>
        <v>3.7960000000000001E-2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19</v>
      </c>
      <c r="Y59" s="545">
        <f>IFERROR(SUM(Y52:Y57),"0")</f>
        <v>22.4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55</v>
      </c>
      <c r="Y61" s="544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57.215277777777771</v>
      </c>
      <c r="BN61" s="64">
        <f>IFERROR(Y61*I61/H61,"0")</f>
        <v>67.410000000000011</v>
      </c>
      <c r="BO61" s="64">
        <f>IFERROR(1/J61*(X61/H61),"0")</f>
        <v>7.9571759259259259E-2</v>
      </c>
      <c r="BP61" s="64">
        <f>IFERROR(1/J61*(Y61/H61),"0")</f>
        <v>9.3750000000000014E-2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5.0925925925925926</v>
      </c>
      <c r="Y64" s="545">
        <f>IFERROR(Y61/H61,"0")+IFERROR(Y62/H62,"0")+IFERROR(Y63/H63,"0")</f>
        <v>6.0000000000000009</v>
      </c>
      <c r="Z64" s="545">
        <f>IFERROR(IF(Z61="",0,Z61),"0")+IFERROR(IF(Z62="",0,Z62),"0")+IFERROR(IF(Z63="",0,Z63),"0")</f>
        <v>0.11388000000000001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55</v>
      </c>
      <c r="Y65" s="545">
        <f>IFERROR(SUM(Y61:Y63),"0")</f>
        <v>64.800000000000011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171</v>
      </c>
      <c r="Y87" s="544">
        <f>IFERROR(IF(X87="",0,CEILING((X87/$H87),1)*$H87),"")</f>
        <v>172.8</v>
      </c>
      <c r="Z87" s="36">
        <f>IFERROR(IF(Y87=0,"",ROUNDUP(Y87/H87,0)*0.01898),"")</f>
        <v>0.30368000000000001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177.88749999999999</v>
      </c>
      <c r="BN87" s="64">
        <f>IFERROR(Y87*I87/H87,"0")</f>
        <v>179.76</v>
      </c>
      <c r="BO87" s="64">
        <f>IFERROR(1/J87*(X87/H87),"0")</f>
        <v>0.24739583333333331</v>
      </c>
      <c r="BP87" s="64">
        <f>IFERROR(1/J87*(Y87/H87),"0")</f>
        <v>0.25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32</v>
      </c>
      <c r="Y89" s="544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33.493333333333332</v>
      </c>
      <c r="BN89" s="64">
        <f>IFERROR(Y89*I89/H89,"0")</f>
        <v>37.68</v>
      </c>
      <c r="BO89" s="64">
        <f>IFERROR(1/J89*(X89/H89),"0")</f>
        <v>5.387205387205387E-2</v>
      </c>
      <c r="BP89" s="64">
        <f>IFERROR(1/J89*(Y89/H89),"0")</f>
        <v>6.0606060606060608E-2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22.944444444444443</v>
      </c>
      <c r="Y90" s="545">
        <f>IFERROR(Y87/H87,"0")+IFERROR(Y88/H88,"0")+IFERROR(Y89/H89,"0")</f>
        <v>24</v>
      </c>
      <c r="Z90" s="545">
        <f>IFERROR(IF(Z87="",0,Z87),"0")+IFERROR(IF(Z88="",0,Z88),"0")+IFERROR(IF(Z89="",0,Z89),"0")</f>
        <v>0.37584000000000001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203</v>
      </c>
      <c r="Y91" s="545">
        <f>IFERROR(SUM(Y87:Y89),"0")</f>
        <v>208.8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5</v>
      </c>
      <c r="Y93" s="544">
        <f>IFERROR(IF(X93="",0,CEILING((X93/$H93),1)*$H93),"")</f>
        <v>8.1</v>
      </c>
      <c r="Z93" s="36">
        <f>IFERROR(IF(Y93=0,"",ROUNDUP(Y93/H93,0)*0.01898),"")</f>
        <v>1.898E-2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5.3203703703703704</v>
      </c>
      <c r="BN93" s="64">
        <f>IFERROR(Y93*I93/H93,"0")</f>
        <v>8.6189999999999998</v>
      </c>
      <c r="BO93" s="64">
        <f>IFERROR(1/J93*(X93/H93),"0")</f>
        <v>9.6450617283950629E-3</v>
      </c>
      <c r="BP93" s="64">
        <f>IFERROR(1/J93*(Y93/H93),"0")</f>
        <v>1.5625E-2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0.61728395061728403</v>
      </c>
      <c r="Y97" s="545">
        <f>IFERROR(Y93/H93,"0")+IFERROR(Y94/H94,"0")+IFERROR(Y95/H95,"0")+IFERROR(Y96/H96,"0")</f>
        <v>1</v>
      </c>
      <c r="Z97" s="545">
        <f>IFERROR(IF(Z93="",0,Z93),"0")+IFERROR(IF(Z94="",0,Z94),"0")+IFERROR(IF(Z95="",0,Z95),"0")+IFERROR(IF(Z96="",0,Z96),"0")</f>
        <v>1.898E-2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5</v>
      </c>
      <c r="Y98" s="545">
        <f>IFERROR(SUM(Y93:Y96),"0")</f>
        <v>8.1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11</v>
      </c>
      <c r="Y108" s="544">
        <f>IFERROR(IF(X108="",0,CEILING((X108/$H108),1)*$H108),"")</f>
        <v>21.6</v>
      </c>
      <c r="Z108" s="36">
        <f>IFERROR(IF(Y108=0,"",ROUNDUP(Y108/H108,0)*0.01898),"")</f>
        <v>3.7960000000000001E-2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11.443055555555555</v>
      </c>
      <c r="BN108" s="64">
        <f>IFERROR(Y108*I108/H108,"0")</f>
        <v>22.47</v>
      </c>
      <c r="BO108" s="64">
        <f>IFERROR(1/J108*(X108/H108),"0")</f>
        <v>1.591435185185185E-2</v>
      </c>
      <c r="BP108" s="64">
        <f>IFERROR(1/J108*(Y108/H108),"0")</f>
        <v>3.125E-2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16</v>
      </c>
      <c r="Y110" s="544">
        <f>IFERROR(IF(X110="",0,CEILING((X110/$H110),1)*$H110),"")</f>
        <v>16.8</v>
      </c>
      <c r="Z110" s="36">
        <f>IFERROR(IF(Y110=0,"",ROUNDUP(Y110/H110,0)*0.00651),"")</f>
        <v>4.5569999999999999E-2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17.200000000000003</v>
      </c>
      <c r="BN110" s="64">
        <f>IFERROR(Y110*I110/H110,"0")</f>
        <v>18.060000000000002</v>
      </c>
      <c r="BO110" s="64">
        <f>IFERROR(1/J110*(X110/H110),"0")</f>
        <v>3.6630036630036632E-2</v>
      </c>
      <c r="BP110" s="64">
        <f>IFERROR(1/J110*(Y110/H110),"0")</f>
        <v>3.8461538461538471E-2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7.6851851851851851</v>
      </c>
      <c r="Y111" s="545">
        <f>IFERROR(Y108/H108,"0")+IFERROR(Y109/H109,"0")+IFERROR(Y110/H110,"0")</f>
        <v>9</v>
      </c>
      <c r="Z111" s="545">
        <f>IFERROR(IF(Z108="",0,Z108),"0")+IFERROR(IF(Z109="",0,Z109),"0")+IFERROR(IF(Z110="",0,Z110),"0")</f>
        <v>8.3529999999999993E-2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27</v>
      </c>
      <c r="Y112" s="545">
        <f>IFERROR(SUM(Y108:Y110),"0")</f>
        <v>38.400000000000006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79</v>
      </c>
      <c r="Y114" s="544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84.00333333333333</v>
      </c>
      <c r="BN114" s="64">
        <f>IFERROR(Y114*I114/H114,"0")</f>
        <v>86.13000000000001</v>
      </c>
      <c r="BO114" s="64">
        <f>IFERROR(1/J114*(X114/H114),"0")</f>
        <v>0.15239197530864199</v>
      </c>
      <c r="BP114" s="64">
        <f>IFERROR(1/J114*(Y114/H114),"0")</f>
        <v>0.15625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9.7530864197530871</v>
      </c>
      <c r="Y118" s="545">
        <f>IFERROR(Y114/H114,"0")+IFERROR(Y115/H115,"0")+IFERROR(Y116/H116,"0")+IFERROR(Y117/H117,"0")</f>
        <v>10</v>
      </c>
      <c r="Z118" s="545">
        <f>IFERROR(IF(Z114="",0,Z114),"0")+IFERROR(IF(Z115="",0,Z115),"0")+IFERROR(IF(Z116="",0,Z116),"0")+IFERROR(IF(Z117="",0,Z117),"0")</f>
        <v>0.1898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79</v>
      </c>
      <c r="Y119" s="545">
        <f>IFERROR(SUM(Y114:Y117),"0")</f>
        <v>81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184</v>
      </c>
      <c r="Y159" s="544">
        <f t="shared" ref="Y159:Y167" si="11">IFERROR(IF(X159="",0,CEILING((X159/$H159),1)*$H159),"")</f>
        <v>184.8</v>
      </c>
      <c r="Z159" s="36">
        <f>IFERROR(IF(Y159=0,"",ROUNDUP(Y159/H159,0)*0.00902),"")</f>
        <v>0.39688000000000001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195.82857142857139</v>
      </c>
      <c r="BN159" s="64">
        <f t="shared" ref="BN159:BN167" si="13">IFERROR(Y159*I159/H159,"0")</f>
        <v>196.68</v>
      </c>
      <c r="BO159" s="64">
        <f t="shared" ref="BO159:BO167" si="14">IFERROR(1/J159*(X159/H159),"0")</f>
        <v>0.3318903318903319</v>
      </c>
      <c r="BP159" s="64">
        <f t="shared" ref="BP159:BP167" si="15">IFERROR(1/J159*(Y159/H159),"0")</f>
        <v>0.33333333333333337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11</v>
      </c>
      <c r="Y165" s="544">
        <f t="shared" si="11"/>
        <v>12.600000000000001</v>
      </c>
      <c r="Z165" s="36">
        <f>IFERROR(IF(Y165=0,"",ROUNDUP(Y165/H165,0)*0.00502),"")</f>
        <v>3.0120000000000001E-2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11.523809523809526</v>
      </c>
      <c r="BN165" s="64">
        <f t="shared" si="13"/>
        <v>13.200000000000003</v>
      </c>
      <c r="BO165" s="64">
        <f t="shared" si="14"/>
        <v>2.2385022385022386E-2</v>
      </c>
      <c r="BP165" s="64">
        <f t="shared" si="15"/>
        <v>2.5641025641025644E-2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49.047619047619051</v>
      </c>
      <c r="Y168" s="545">
        <f>IFERROR(Y159/H159,"0")+IFERROR(Y160/H160,"0")+IFERROR(Y161/H161,"0")+IFERROR(Y162/H162,"0")+IFERROR(Y163/H163,"0")+IFERROR(Y164/H164,"0")+IFERROR(Y165/H165,"0")+IFERROR(Y166/H166,"0")+IFERROR(Y167/H167,"0")</f>
        <v>50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0.42699999999999999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195</v>
      </c>
      <c r="Y169" s="545">
        <f>IFERROR(SUM(Y159:Y167),"0")</f>
        <v>197.4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</v>
      </c>
      <c r="Y172" s="544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1.1507936507936507</v>
      </c>
      <c r="BN172" s="64">
        <f>IFERROR(Y172*I172/H172,"0")</f>
        <v>1.45</v>
      </c>
      <c r="BO172" s="64">
        <f>IFERROR(1/J172*(X172/H172),"0")</f>
        <v>3.6743092298647849E-3</v>
      </c>
      <c r="BP172" s="64">
        <f>IFERROR(1/J172*(Y172/H172),"0")</f>
        <v>4.6296296296296294E-3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</v>
      </c>
      <c r="Y173" s="544">
        <f>IFERROR(IF(X173="",0,CEILING((X173/$H173),1)*$H173),"")</f>
        <v>1.26</v>
      </c>
      <c r="Z173" s="36">
        <f>IFERROR(IF(Y173=0,"",ROUNDUP(Y173/H173,0)*0.0059),"")</f>
        <v>5.8999999999999999E-3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1.1507936507936507</v>
      </c>
      <c r="BN173" s="64">
        <f>IFERROR(Y173*I173/H173,"0")</f>
        <v>1.45</v>
      </c>
      <c r="BO173" s="64">
        <f>IFERROR(1/J173*(X173/H173),"0")</f>
        <v>3.6743092298647849E-3</v>
      </c>
      <c r="BP173" s="64">
        <f>IFERROR(1/J173*(Y173/H173),"0")</f>
        <v>4.6296296296296294E-3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1.5873015873015872</v>
      </c>
      <c r="Y174" s="545">
        <f>IFERROR(Y171/H171,"0")+IFERROR(Y172/H172,"0")+IFERROR(Y173/H173,"0")</f>
        <v>2</v>
      </c>
      <c r="Z174" s="545">
        <f>IFERROR(IF(Z171="",0,Z171),"0")+IFERROR(IF(Z172="",0,Z172),"0")+IFERROR(IF(Z173="",0,Z173),"0")</f>
        <v>1.18E-2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2</v>
      </c>
      <c r="Y175" s="545">
        <f>IFERROR(SUM(Y171:Y173),"0")</f>
        <v>2.52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4</v>
      </c>
      <c r="Y177" s="544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3.1746031746031744</v>
      </c>
      <c r="Y178" s="545">
        <f>IFERROR(Y177/H177,"0")</f>
        <v>4</v>
      </c>
      <c r="Z178" s="545">
        <f>IFERROR(IF(Z177="",0,Z177),"0")</f>
        <v>2.3599999999999999E-2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4</v>
      </c>
      <c r="Y179" s="545">
        <f>IFERROR(SUM(Y177:Y177),"0")</f>
        <v>5.04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43</v>
      </c>
      <c r="Y192" s="544">
        <f t="shared" ref="Y192:Y199" si="16">IFERROR(IF(X192="",0,CEILING((X192/$H192),1)*$H192),"")</f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44.672222222222224</v>
      </c>
      <c r="BN192" s="64">
        <f t="shared" ref="BN192:BN199" si="18">IFERROR(Y192*I192/H192,"0")</f>
        <v>44.88</v>
      </c>
      <c r="BO192" s="64">
        <f t="shared" ref="BO192:BO199" si="19">IFERROR(1/J192*(X192/H192),"0")</f>
        <v>6.0325476992143662E-2</v>
      </c>
      <c r="BP192" s="64">
        <f t="shared" ref="BP192:BP199" si="20">IFERROR(1/J192*(Y192/H192),"0")</f>
        <v>6.0606060606060608E-2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155</v>
      </c>
      <c r="Y193" s="544">
        <f t="shared" si="16"/>
        <v>156.60000000000002</v>
      </c>
      <c r="Z193" s="36">
        <f>IFERROR(IF(Y193=0,"",ROUNDUP(Y193/H193,0)*0.00902),"")</f>
        <v>0.26158000000000003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161.02777777777777</v>
      </c>
      <c r="BN193" s="64">
        <f t="shared" si="18"/>
        <v>162.69000000000003</v>
      </c>
      <c r="BO193" s="64">
        <f t="shared" si="19"/>
        <v>0.21745230078563413</v>
      </c>
      <c r="BP193" s="64">
        <f t="shared" si="20"/>
        <v>0.21969696969696972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17</v>
      </c>
      <c r="Y197" s="544">
        <f t="shared" si="16"/>
        <v>18</v>
      </c>
      <c r="Z197" s="36">
        <f>IFERROR(IF(Y197=0,"",ROUNDUP(Y197/H197,0)*0.00502),"")</f>
        <v>5.0200000000000002E-2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17.944444444444443</v>
      </c>
      <c r="BN197" s="64">
        <f t="shared" si="18"/>
        <v>18.999999999999996</v>
      </c>
      <c r="BO197" s="64">
        <f t="shared" si="19"/>
        <v>4.0360873694207031E-2</v>
      </c>
      <c r="BP197" s="64">
        <f t="shared" si="20"/>
        <v>4.2735042735042736E-2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2</v>
      </c>
      <c r="Y199" s="544">
        <f t="shared" si="16"/>
        <v>3.6</v>
      </c>
      <c r="Z199" s="36">
        <f>IFERROR(IF(Y199=0,"",ROUNDUP(Y199/H199,0)*0.00502),"")</f>
        <v>1.004E-2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2.1111111111111112</v>
      </c>
      <c r="BN199" s="64">
        <f t="shared" si="18"/>
        <v>3.8</v>
      </c>
      <c r="BO199" s="64">
        <f t="shared" si="19"/>
        <v>4.7483380816714157E-3</v>
      </c>
      <c r="BP199" s="64">
        <f t="shared" si="20"/>
        <v>8.5470085470085479E-3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47.222222222222221</v>
      </c>
      <c r="Y200" s="545">
        <f>IFERROR(Y192/H192,"0")+IFERROR(Y193/H193,"0")+IFERROR(Y194/H194,"0")+IFERROR(Y195/H195,"0")+IFERROR(Y196/H196,"0")+IFERROR(Y197/H197,"0")+IFERROR(Y198/H198,"0")+IFERROR(Y199/H199,"0")</f>
        <v>49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0.39398000000000005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217</v>
      </c>
      <c r="Y201" s="545">
        <f>IFERROR(SUM(Y192:Y199),"0")</f>
        <v>221.4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22</v>
      </c>
      <c r="Y205" s="544">
        <f t="shared" si="21"/>
        <v>26.099999999999998</v>
      </c>
      <c r="Z205" s="36">
        <f>IFERROR(IF(Y205=0,"",ROUNDUP(Y205/H205,0)*0.01898),"")</f>
        <v>5.6940000000000004E-2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23.312413793103449</v>
      </c>
      <c r="BN205" s="64">
        <f t="shared" si="23"/>
        <v>27.656999999999996</v>
      </c>
      <c r="BO205" s="64">
        <f t="shared" si="24"/>
        <v>3.9511494252873564E-2</v>
      </c>
      <c r="BP205" s="64">
        <f t="shared" si="25"/>
        <v>4.6875E-2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146</v>
      </c>
      <c r="Y206" s="544">
        <f t="shared" si="21"/>
        <v>146.4</v>
      </c>
      <c r="Z206" s="36">
        <f t="shared" ref="Z206:Z211" si="26">IFERROR(IF(Y206=0,"",ROUNDUP(Y206/H206,0)*0.00651),"")</f>
        <v>0.39711000000000002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162.42500000000001</v>
      </c>
      <c r="BN206" s="64">
        <f t="shared" si="23"/>
        <v>162.87</v>
      </c>
      <c r="BO206" s="64">
        <f t="shared" si="24"/>
        <v>0.33424908424908428</v>
      </c>
      <c r="BP206" s="64">
        <f t="shared" si="25"/>
        <v>0.33516483516483525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31</v>
      </c>
      <c r="Y208" s="544">
        <f t="shared" si="21"/>
        <v>31.2</v>
      </c>
      <c r="Z208" s="36">
        <f t="shared" si="26"/>
        <v>8.4629999999999997E-2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34.255000000000003</v>
      </c>
      <c r="BN208" s="64">
        <f t="shared" si="23"/>
        <v>34.476000000000006</v>
      </c>
      <c r="BO208" s="64">
        <f t="shared" si="24"/>
        <v>7.0970695970695982E-2</v>
      </c>
      <c r="BP208" s="64">
        <f t="shared" si="25"/>
        <v>7.1428571428571438E-2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118</v>
      </c>
      <c r="Y210" s="544">
        <f t="shared" si="21"/>
        <v>120</v>
      </c>
      <c r="Z210" s="36">
        <f t="shared" si="26"/>
        <v>0.32550000000000001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130.39000000000001</v>
      </c>
      <c r="BN210" s="64">
        <f t="shared" si="23"/>
        <v>132.60000000000002</v>
      </c>
      <c r="BO210" s="64">
        <f t="shared" si="24"/>
        <v>0.27014652014652019</v>
      </c>
      <c r="BP210" s="64">
        <f t="shared" si="25"/>
        <v>0.27472527472527475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17</v>
      </c>
      <c r="Y211" s="544">
        <f t="shared" si="21"/>
        <v>19.2</v>
      </c>
      <c r="Z211" s="36">
        <f t="shared" si="26"/>
        <v>5.2080000000000001E-2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18.827500000000001</v>
      </c>
      <c r="BN211" s="64">
        <f t="shared" si="23"/>
        <v>21.263999999999999</v>
      </c>
      <c r="BO211" s="64">
        <f t="shared" si="24"/>
        <v>3.8919413919413927E-2</v>
      </c>
      <c r="BP211" s="64">
        <f t="shared" si="25"/>
        <v>4.3956043956043959E-2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132.52873563218392</v>
      </c>
      <c r="Y212" s="545">
        <f>IFERROR(Y203/H203,"0")+IFERROR(Y204/H204,"0")+IFERROR(Y205/H205,"0")+IFERROR(Y206/H206,"0")+IFERROR(Y207/H207,"0")+IFERROR(Y208/H208,"0")+IFERROR(Y209/H209,"0")+IFERROR(Y210/H210,"0")+IFERROR(Y211/H211,"0")</f>
        <v>135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0.91626000000000007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334</v>
      </c>
      <c r="Y213" s="545">
        <f>IFERROR(SUM(Y203:Y211),"0")</f>
        <v>342.9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2</v>
      </c>
      <c r="Y244" s="544">
        <f>IFERROR(IF(X244="",0,CEILING((X244/$H244),1)*$H244),"")</f>
        <v>2.9699999999999998</v>
      </c>
      <c r="Z244" s="36">
        <f>IFERROR(IF(Y244=0,"",ROUNDUP(Y244/H244,0)*0.0059),"")</f>
        <v>1.77E-2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2.3838383838383836</v>
      </c>
      <c r="BN244" s="64">
        <f>IFERROR(Y244*I244/H244,"0")</f>
        <v>3.5399999999999996</v>
      </c>
      <c r="BO244" s="64">
        <f>IFERROR(1/J244*(X244/H244),"0")</f>
        <v>9.3527871305649091E-3</v>
      </c>
      <c r="BP244" s="64">
        <f>IFERROR(1/J244*(Y244/H244),"0")</f>
        <v>1.3888888888888886E-2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5.3535353535353529</v>
      </c>
      <c r="Y246" s="545">
        <f>IFERROR(Y241/H241,"0")+IFERROR(Y242/H242,"0")+IFERROR(Y243/H243,"0")+IFERROR(Y244/H244,"0")+IFERROR(Y245/H245,"0")</f>
        <v>7</v>
      </c>
      <c r="Z246" s="545">
        <f>IFERROR(IF(Z241="",0,Z241),"0")+IFERROR(IF(Z242="",0,Z242),"0")+IFERROR(IF(Z243="",0,Z243),"0")+IFERROR(IF(Z244="",0,Z244),"0")+IFERROR(IF(Z245="",0,Z245),"0")</f>
        <v>4.1300000000000003E-2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5</v>
      </c>
      <c r="Y247" s="545">
        <f>IFERROR(SUM(Y241:Y245),"0")</f>
        <v>6.57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</v>
      </c>
      <c r="Y302" s="544">
        <f t="shared" si="33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3.38</v>
      </c>
      <c r="BN302" s="64">
        <f t="shared" si="35"/>
        <v>4.056</v>
      </c>
      <c r="BO302" s="64">
        <f t="shared" si="36"/>
        <v>9.1575091575091579E-3</v>
      </c>
      <c r="BP302" s="64">
        <f t="shared" si="37"/>
        <v>1.098901098901099E-2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1.6666666666666665</v>
      </c>
      <c r="Y303" s="545">
        <f>IFERROR(Y296/H296,"0")+IFERROR(Y297/H297,"0")+IFERROR(Y298/H298,"0")+IFERROR(Y299/H299,"0")+IFERROR(Y300/H300,"0")+IFERROR(Y301/H301,"0")+IFERROR(Y302/H302,"0")</f>
        <v>2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3</v>
      </c>
      <c r="Y304" s="545">
        <f>IFERROR(SUM(Y296:Y302),"0")</f>
        <v>3.6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84</v>
      </c>
      <c r="Y315" s="544">
        <f>IFERROR(IF(X315="",0,CEILING((X315/$H315),1)*$H315),"")</f>
        <v>85.8</v>
      </c>
      <c r="Z315" s="36">
        <f>IFERROR(IF(Y315=0,"",ROUNDUP(Y315/H315,0)*0.01898),"")</f>
        <v>0.20877999999999999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89.589230769230781</v>
      </c>
      <c r="BN315" s="64">
        <f>IFERROR(Y315*I315/H315,"0")</f>
        <v>91.509000000000015</v>
      </c>
      <c r="BO315" s="64">
        <f>IFERROR(1/J315*(X315/H315),"0")</f>
        <v>0.16826923076923078</v>
      </c>
      <c r="BP315" s="64">
        <f>IFERROR(1/J315*(Y315/H315),"0")</f>
        <v>0.171875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33</v>
      </c>
      <c r="Y316" s="544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35.038928571428571</v>
      </c>
      <c r="BN316" s="64">
        <f>IFERROR(Y316*I316/H316,"0")</f>
        <v>35.676000000000002</v>
      </c>
      <c r="BO316" s="64">
        <f>IFERROR(1/J316*(X316/H316),"0")</f>
        <v>6.1383928571428568E-2</v>
      </c>
      <c r="BP316" s="64">
        <f>IFERROR(1/J316*(Y316/H316),"0")</f>
        <v>6.25E-2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14.697802197802199</v>
      </c>
      <c r="Y317" s="545">
        <f>IFERROR(Y314/H314,"0")+IFERROR(Y315/H315,"0")+IFERROR(Y316/H316,"0")</f>
        <v>15</v>
      </c>
      <c r="Z317" s="545">
        <f>IFERROR(IF(Z314="",0,Z314),"0")+IFERROR(IF(Z315="",0,Z315),"0")+IFERROR(IF(Z316="",0,Z316),"0")</f>
        <v>0.28470000000000001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117</v>
      </c>
      <c r="Y318" s="545">
        <f>IFERROR(SUM(Y314:Y316),"0")</f>
        <v>119.4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6</v>
      </c>
      <c r="Y322" s="544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6.9529411764705893</v>
      </c>
      <c r="BN322" s="64">
        <f>IFERROR(Y322*I322/H322,"0")</f>
        <v>8.8650000000000002</v>
      </c>
      <c r="BO322" s="64">
        <f>IFERROR(1/J322*(X322/H322),"0")</f>
        <v>1.292824822236587E-2</v>
      </c>
      <c r="BP322" s="64">
        <f>IFERROR(1/J322*(Y322/H322),"0")</f>
        <v>1.6483516483516484E-2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3.5294117647058822</v>
      </c>
      <c r="Y324" s="545">
        <f>IFERROR(Y320/H320,"0")+IFERROR(Y321/H321,"0")+IFERROR(Y322/H322,"0")+IFERROR(Y323/H323,"0")</f>
        <v>5</v>
      </c>
      <c r="Z324" s="545">
        <f>IFERROR(IF(Z320="",0,Z320),"0")+IFERROR(IF(Z321="",0,Z321),"0")+IFERROR(IF(Z322="",0,Z322),"0")+IFERROR(IF(Z323="",0,Z323),"0")</f>
        <v>3.2549999999999996E-2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9</v>
      </c>
      <c r="Y325" s="545">
        <f>IFERROR(SUM(Y320:Y323),"0")</f>
        <v>12.75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12</v>
      </c>
      <c r="Y327" s="544">
        <f>IFERROR(IF(X327="",0,CEILING((X327/$H327),1)*$H327),"")</f>
        <v>12</v>
      </c>
      <c r="Z327" s="36">
        <f>IFERROR(IF(Y327=0,"",ROUNDUP(Y327/H327,0)*0.00474),"")</f>
        <v>2.844E-2</v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13.440000000000001</v>
      </c>
      <c r="BN327" s="64">
        <f>IFERROR(Y327*I327/H327,"0")</f>
        <v>13.440000000000001</v>
      </c>
      <c r="BO327" s="64">
        <f>IFERROR(1/J327*(X327/H327),"0")</f>
        <v>2.5210084033613446E-2</v>
      </c>
      <c r="BP327" s="64">
        <f>IFERROR(1/J327*(Y327/H327),"0")</f>
        <v>2.5210084033613446E-2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12</v>
      </c>
      <c r="Y328" s="544">
        <f>IFERROR(IF(X328="",0,CEILING((X328/$H328),1)*$H328),"")</f>
        <v>12</v>
      </c>
      <c r="Z328" s="36">
        <f>IFERROR(IF(Y328=0,"",ROUNDUP(Y328/H328,0)*0.00474),"")</f>
        <v>2.844E-2</v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13.440000000000001</v>
      </c>
      <c r="BN328" s="64">
        <f>IFERROR(Y328*I328/H328,"0")</f>
        <v>13.440000000000001</v>
      </c>
      <c r="BO328" s="64">
        <f>IFERROR(1/J328*(X328/H328),"0")</f>
        <v>2.5210084033613446E-2</v>
      </c>
      <c r="BP328" s="64">
        <f>IFERROR(1/J328*(Y328/H328),"0")</f>
        <v>2.5210084033613446E-2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12</v>
      </c>
      <c r="Y329" s="544">
        <f>IFERROR(IF(X329="",0,CEILING((X329/$H329),1)*$H329),"")</f>
        <v>12</v>
      </c>
      <c r="Z329" s="36">
        <f>IFERROR(IF(Y329=0,"",ROUNDUP(Y329/H329,0)*0.00474),"")</f>
        <v>2.844E-2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13.440000000000001</v>
      </c>
      <c r="BN329" s="64">
        <f>IFERROR(Y329*I329/H329,"0")</f>
        <v>13.440000000000001</v>
      </c>
      <c r="BO329" s="64">
        <f>IFERROR(1/J329*(X329/H329),"0")</f>
        <v>2.5210084033613446E-2</v>
      </c>
      <c r="BP329" s="64">
        <f>IFERROR(1/J329*(Y329/H329),"0")</f>
        <v>2.5210084033613446E-2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18</v>
      </c>
      <c r="Y330" s="545">
        <f>IFERROR(Y327/H327,"0")+IFERROR(Y328/H328,"0")+IFERROR(Y329/H329,"0")</f>
        <v>18</v>
      </c>
      <c r="Z330" s="545">
        <f>IFERROR(IF(Z327="",0,Z327),"0")+IFERROR(IF(Z328="",0,Z328),"0")+IFERROR(IF(Z329="",0,Z329),"0")</f>
        <v>8.5320000000000007E-2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36</v>
      </c>
      <c r="Y331" s="545">
        <f>IFERROR(SUM(Y327:Y329),"0")</f>
        <v>36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272</v>
      </c>
      <c r="Y342" s="544">
        <f t="shared" ref="Y342:Y348" si="38">IFERROR(IF(X342="",0,CEILING((X342/$H342),1)*$H342),"")</f>
        <v>285</v>
      </c>
      <c r="Z342" s="36">
        <f>IFERROR(IF(Y342=0,"",ROUNDUP(Y342/H342,0)*0.02175),"")</f>
        <v>0.41324999999999995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280.70400000000001</v>
      </c>
      <c r="BN342" s="64">
        <f t="shared" ref="BN342:BN348" si="40">IFERROR(Y342*I342/H342,"0")</f>
        <v>294.12</v>
      </c>
      <c r="BO342" s="64">
        <f t="shared" ref="BO342:BO348" si="41">IFERROR(1/J342*(X342/H342),"0")</f>
        <v>0.37777777777777777</v>
      </c>
      <c r="BP342" s="64">
        <f t="shared" ref="BP342:BP348" si="42">IFERROR(1/J342*(Y342/H342),"0")</f>
        <v>0.39583333333333331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631</v>
      </c>
      <c r="Y343" s="544">
        <f t="shared" si="38"/>
        <v>645</v>
      </c>
      <c r="Z343" s="36">
        <f>IFERROR(IF(Y343=0,"",ROUNDUP(Y343/H343,0)*0.02175),"")</f>
        <v>0.93524999999999991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651.19200000000012</v>
      </c>
      <c r="BN343" s="64">
        <f t="shared" si="40"/>
        <v>665.64</v>
      </c>
      <c r="BO343" s="64">
        <f t="shared" si="41"/>
        <v>0.87638888888888888</v>
      </c>
      <c r="BP343" s="64">
        <f t="shared" si="42"/>
        <v>0.89583333333333326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200</v>
      </c>
      <c r="Y344" s="544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592</v>
      </c>
      <c r="Y345" s="544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610.94399999999996</v>
      </c>
      <c r="BN345" s="64">
        <f t="shared" si="40"/>
        <v>619.20000000000005</v>
      </c>
      <c r="BO345" s="64">
        <f t="shared" si="41"/>
        <v>0.82222222222222219</v>
      </c>
      <c r="BP345" s="64">
        <f t="shared" si="42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113</v>
      </c>
      <c r="Y349" s="545">
        <f>IFERROR(Y342/H342,"0")+IFERROR(Y343/H343,"0")+IFERROR(Y344/H344,"0")+IFERROR(Y345/H345,"0")+IFERROR(Y346/H346,"0")+IFERROR(Y347/H347,"0")+IFERROR(Y348/H348,"0")</f>
        <v>116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2.5229999999999997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1695</v>
      </c>
      <c r="Y350" s="545">
        <f>IFERROR(SUM(Y342:Y348),"0")</f>
        <v>1740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7</v>
      </c>
      <c r="Y358" s="544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7.4036666666666662</v>
      </c>
      <c r="BN358" s="64">
        <f>IFERROR(Y358*I358/H358,"0")</f>
        <v>9.5190000000000001</v>
      </c>
      <c r="BO358" s="64">
        <f>IFERROR(1/J358*(X358/H358),"0")</f>
        <v>1.2152777777777778E-2</v>
      </c>
      <c r="BP358" s="64">
        <f>IFERROR(1/J358*(Y358/H358),"0")</f>
        <v>1.5625E-2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0.77777777777777779</v>
      </c>
      <c r="Y359" s="545">
        <f>IFERROR(Y357/H357,"0")+IFERROR(Y358/H358,"0")</f>
        <v>1</v>
      </c>
      <c r="Z359" s="545">
        <f>IFERROR(IF(Z357="",0,Z357),"0")+IFERROR(IF(Z358="",0,Z358),"0")</f>
        <v>1.898E-2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7</v>
      </c>
      <c r="Y360" s="545">
        <f>IFERROR(SUM(Y357:Y358),"0")</f>
        <v>9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33</v>
      </c>
      <c r="Y362" s="544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34.902999999999999</v>
      </c>
      <c r="BN362" s="64">
        <f>IFERROR(Y362*I362/H362,"0")</f>
        <v>38.076000000000001</v>
      </c>
      <c r="BO362" s="64">
        <f>IFERROR(1/J362*(X362/H362),"0")</f>
        <v>5.7291666666666664E-2</v>
      </c>
      <c r="BP362" s="64">
        <f>IFERROR(1/J362*(Y362/H362),"0")</f>
        <v>6.25E-2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3.6666666666666665</v>
      </c>
      <c r="Y363" s="545">
        <f>IFERROR(Y362/H362,"0")</f>
        <v>4</v>
      </c>
      <c r="Z363" s="545">
        <f>IFERROR(IF(Z362="",0,Z362),"0")</f>
        <v>7.5920000000000001E-2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33</v>
      </c>
      <c r="Y364" s="545">
        <f>IFERROR(SUM(Y362:Y362),"0")</f>
        <v>36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400</v>
      </c>
      <c r="Y377" s="544">
        <f>IFERROR(IF(X377="",0,CEILING((X377/$H377),1)*$H377),"")</f>
        <v>405</v>
      </c>
      <c r="Z377" s="36">
        <f>IFERROR(IF(Y377=0,"",ROUNDUP(Y377/H377,0)*0.01898),"")</f>
        <v>0.85409999999999997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423.06666666666666</v>
      </c>
      <c r="BN377" s="64">
        <f>IFERROR(Y377*I377/H377,"0")</f>
        <v>428.35500000000002</v>
      </c>
      <c r="BO377" s="64">
        <f>IFERROR(1/J377*(X377/H377),"0")</f>
        <v>0.69444444444444442</v>
      </c>
      <c r="BP377" s="64">
        <f>IFERROR(1/J377*(Y377/H377),"0")</f>
        <v>0.703125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44.444444444444443</v>
      </c>
      <c r="Y379" s="545">
        <f>IFERROR(Y377/H377,"0")+IFERROR(Y378/H378,"0")</f>
        <v>45</v>
      </c>
      <c r="Z379" s="545">
        <f>IFERROR(IF(Z377="",0,Z377),"0")+IFERROR(IF(Z378="",0,Z378),"0")</f>
        <v>0.85409999999999997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400</v>
      </c>
      <c r="Y380" s="545">
        <f>IFERROR(SUM(Y377:Y378),"0")</f>
        <v>405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7</v>
      </c>
      <c r="Y388" s="544">
        <f t="shared" ref="Y388:Y397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7.2722222222222221</v>
      </c>
      <c r="BN388" s="64">
        <f t="shared" ref="BN388:BN397" si="45">IFERROR(Y388*I388/H388,"0")</f>
        <v>11.22</v>
      </c>
      <c r="BO388" s="64">
        <f t="shared" ref="BO388:BO397" si="46">IFERROR(1/J388*(X388/H388),"0")</f>
        <v>9.8204264870931542E-3</v>
      </c>
      <c r="BP388" s="64">
        <f t="shared" ref="BP388:BP397" si="47">IFERROR(1/J388*(Y388/H388),"0")</f>
        <v>1.5151515151515152E-2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1.2962962962962963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1.804E-2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7</v>
      </c>
      <c r="Y399" s="545">
        <f>IFERROR(SUM(Y388:Y397),"0")</f>
        <v>10.8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24</v>
      </c>
      <c r="Y411" s="544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24.933333333333334</v>
      </c>
      <c r="BN411" s="64">
        <f>IFERROR(Y411*I411/H411,"0")</f>
        <v>28.049999999999997</v>
      </c>
      <c r="BO411" s="64">
        <f>IFERROR(1/J411*(X411/H411),"0")</f>
        <v>3.3670033670033662E-2</v>
      </c>
      <c r="BP411" s="64">
        <f>IFERROR(1/J411*(Y411/H411),"0")</f>
        <v>3.787878787878788E-2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4.4444444444444438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4.5100000000000001E-2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24</v>
      </c>
      <c r="Y416" s="545">
        <f>IFERROR(SUM(Y411:Y414),"0")</f>
        <v>27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40</v>
      </c>
      <c r="Y430" s="544">
        <f t="shared" ref="Y430:Y440" si="49">IFERROR(IF(X430="",0,CEILING((X430/$H430),1)*$H430),"")</f>
        <v>42.24</v>
      </c>
      <c r="Z430" s="36">
        <f t="shared" ref="Z430:Z435" si="50">IFERROR(IF(Y430=0,"",ROUNDUP(Y430/H430,0)*0.01196),"")</f>
        <v>9.5680000000000001E-2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42.727272727272727</v>
      </c>
      <c r="BN430" s="64">
        <f t="shared" ref="BN430:BN440" si="52">IFERROR(Y430*I430/H430,"0")</f>
        <v>45.12</v>
      </c>
      <c r="BO430" s="64">
        <f t="shared" ref="BO430:BO440" si="53">IFERROR(1/J430*(X430/H430),"0")</f>
        <v>7.2843822843822847E-2</v>
      </c>
      <c r="BP430" s="64">
        <f t="shared" ref="BP430:BP440" si="54">IFERROR(1/J430*(Y430/H430),"0")</f>
        <v>7.6923076923076927E-2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7.5757575757575752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9.5680000000000001E-2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40</v>
      </c>
      <c r="Y442" s="545">
        <f>IFERROR(SUM(Y430:Y440),"0")</f>
        <v>42.24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236</v>
      </c>
      <c r="Y444" s="544">
        <f>IFERROR(IF(X444="",0,CEILING((X444/$H444),1)*$H444),"")</f>
        <v>237.60000000000002</v>
      </c>
      <c r="Z444" s="36">
        <f>IFERROR(IF(Y444=0,"",ROUNDUP(Y444/H444,0)*0.01196),"")</f>
        <v>0.53820000000000001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252.09090909090907</v>
      </c>
      <c r="BN444" s="64">
        <f>IFERROR(Y444*I444/H444,"0")</f>
        <v>253.8</v>
      </c>
      <c r="BO444" s="64">
        <f>IFERROR(1/J444*(X444/H444),"0")</f>
        <v>0.42977855477855481</v>
      </c>
      <c r="BP444" s="64">
        <f>IFERROR(1/J444*(Y444/H444),"0")</f>
        <v>0.43269230769230771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44.696969696969695</v>
      </c>
      <c r="Y447" s="545">
        <f>IFERROR(Y444/H444,"0")+IFERROR(Y445/H445,"0")+IFERROR(Y446/H446,"0")</f>
        <v>45</v>
      </c>
      <c r="Z447" s="545">
        <f>IFERROR(IF(Z444="",0,Z444),"0")+IFERROR(IF(Z445="",0,Z445),"0")+IFERROR(IF(Z446="",0,Z446),"0")</f>
        <v>0.53820000000000001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236</v>
      </c>
      <c r="Y448" s="545">
        <f>IFERROR(SUM(Y444:Y446),"0")</f>
        <v>237.60000000000002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12</v>
      </c>
      <c r="Y450" s="544">
        <f t="shared" ref="Y450:Y455" si="55">IFERROR(IF(X450="",0,CEILING((X450/$H450),1)*$H450),"")</f>
        <v>15.84</v>
      </c>
      <c r="Z450" s="36">
        <f>IFERROR(IF(Y450=0,"",ROUNDUP(Y450/H450,0)*0.01196),"")</f>
        <v>3.5880000000000002E-2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12.818181818181817</v>
      </c>
      <c r="BN450" s="64">
        <f t="shared" ref="BN450:BN455" si="57">IFERROR(Y450*I450/H450,"0")</f>
        <v>16.919999999999998</v>
      </c>
      <c r="BO450" s="64">
        <f t="shared" ref="BO450:BO455" si="58">IFERROR(1/J450*(X450/H450),"0")</f>
        <v>2.1853146853146852E-2</v>
      </c>
      <c r="BP450" s="64">
        <f t="shared" ref="BP450:BP455" si="59">IFERROR(1/J450*(Y450/H450),"0")</f>
        <v>2.8846153846153848E-2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11</v>
      </c>
      <c r="Y452" s="544">
        <f t="shared" si="55"/>
        <v>15.84</v>
      </c>
      <c r="Z452" s="36">
        <f>IFERROR(IF(Y452=0,"",ROUNDUP(Y452/H452,0)*0.01196),"")</f>
        <v>3.5880000000000002E-2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11.75</v>
      </c>
      <c r="BN452" s="64">
        <f t="shared" si="57"/>
        <v>16.919999999999998</v>
      </c>
      <c r="BO452" s="64">
        <f t="shared" si="58"/>
        <v>2.003205128205128E-2</v>
      </c>
      <c r="BP452" s="64">
        <f t="shared" si="59"/>
        <v>2.8846153846153848E-2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4.3560606060606055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23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62</v>
      </c>
      <c r="Y485" s="544">
        <f>IFERROR(IF(X485="",0,CEILING((X485/$H485),1)*$H485),"")</f>
        <v>63</v>
      </c>
      <c r="Z485" s="36">
        <f>IFERROR(IF(Y485=0,"",ROUNDUP(Y485/H485,0)*0.01898),"")</f>
        <v>0.13286000000000001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65.575333333333333</v>
      </c>
      <c r="BN485" s="64">
        <f>IFERROR(Y485*I485/H485,"0")</f>
        <v>66.632999999999996</v>
      </c>
      <c r="BO485" s="64">
        <f>IFERROR(1/J485*(X485/H485),"0")</f>
        <v>0.1076388888888889</v>
      </c>
      <c r="BP485" s="64">
        <f>IFERROR(1/J485*(Y485/H485),"0")</f>
        <v>0.109375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6.8888888888888893</v>
      </c>
      <c r="Y486" s="545">
        <f>IFERROR(Y485/H485,"0")</f>
        <v>7</v>
      </c>
      <c r="Z486" s="545">
        <f>IFERROR(IF(Z485="",0,Z485),"0")</f>
        <v>0.13286000000000001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62</v>
      </c>
      <c r="Y487" s="545">
        <f>IFERROR(SUM(Y485:Y485),"0")</f>
        <v>63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3943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4081.3999999999996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4142.2599668361936</v>
      </c>
      <c r="Y499" s="545">
        <f>IFERROR(SUM(BN22:BN495),"0")</f>
        <v>4287.9449999999988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7</v>
      </c>
      <c r="Y500" s="38">
        <f>ROUNDUP(SUM(BP22:BP495),0)</f>
        <v>7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4317.2599668361936</v>
      </c>
      <c r="Y501" s="545">
        <f>GrossWeightTotalR+PalletQtyTotalR*25</f>
        <v>4462.9449999999988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565.55904002278248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588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7.6129599999999993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87.200000000000017</v>
      </c>
      <c r="E508" s="46">
        <f>IFERROR(Y87*1,"0")+IFERROR(Y88*1,"0")+IFERROR(Y89*1,"0")+IFERROR(Y93*1,"0")+IFERROR(Y94*1,"0")+IFERROR(Y95*1,"0")+IFERROR(Y96*1,"0")</f>
        <v>216.9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119.4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204.95999999999998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564.29999999999995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6.57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171.75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1785</v>
      </c>
      <c r="U508" s="46">
        <f>IFERROR(Y367*1,"0")+IFERROR(Y368*1,"0")+IFERROR(Y369*1,"0")+IFERROR(Y373*1,"0")+IFERROR(Y377*1,"0")+IFERROR(Y378*1,"0")+IFERROR(Y382*1,"0")</f>
        <v>405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10.8</v>
      </c>
      <c r="W508" s="46">
        <f>IFERROR(Y407*1,"0")+IFERROR(Y411*1,"0")+IFERROR(Y412*1,"0")+IFERROR(Y413*1,"0")+IFERROR(Y414*1,"0")</f>
        <v>27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311.52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63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2025-10-08T08:39:25Z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