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1C1054D-9F5B-4251-89B0-12542274EF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58" i="1" l="1"/>
  <c r="Z189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Z150" i="1" s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Z337" i="1" s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Z168" i="1" s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Z311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1" i="1" s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56" i="1" l="1"/>
  <c r="Z263" i="1"/>
  <c r="Z78" i="1"/>
  <c r="Y500" i="1"/>
  <c r="Y498" i="1"/>
  <c r="Z398" i="1"/>
  <c r="Z230" i="1"/>
  <c r="Z415" i="1"/>
  <c r="Z255" i="1"/>
  <c r="Z111" i="1"/>
  <c r="Z70" i="1"/>
  <c r="Z32" i="1"/>
  <c r="Z503" i="1" s="1"/>
  <c r="Y502" i="1"/>
  <c r="Y499" i="1"/>
  <c r="Y501" i="1" s="1"/>
  <c r="Z118" i="1"/>
  <c r="Z97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<sst xmlns="http://schemas.openxmlformats.org/spreadsheetml/2006/main" count="2191" uniqueCount="798">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</sst>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9.2592592592592595</v>
      </c>
      <c r="Y44" s="545">
        <f>IFERROR(Y41/H41,"0")+IFERROR(Y42/H42,"0")+IFERROR(Y43/H43,"0")</f>
        <v>10</v>
      </c>
      <c r="Z44" s="545">
        <f>IFERROR(IF(Z41="",0,Z41),"0")+IFERROR(IF(Z42="",0,Z42),"0")+IFERROR(IF(Z43="",0,Z43),"0")</f>
        <v>0.1898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100</v>
      </c>
      <c r="Y45" s="545">
        <f>IFERROR(SUM(Y41:Y43),"0")</f>
        <v>108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30</v>
      </c>
      <c r="Y53" s="544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2.7777777777777777</v>
      </c>
      <c r="Y58" s="545">
        <f>IFERROR(Y52/H52,"0")+IFERROR(Y53/H53,"0")+IFERROR(Y54/H54,"0")+IFERROR(Y55/H55,"0")+IFERROR(Y56/H56,"0")+IFERROR(Y57/H57,"0")</f>
        <v>3.0000000000000004</v>
      </c>
      <c r="Z58" s="545">
        <f>IFERROR(IF(Z52="",0,Z52),"0")+IFERROR(IF(Z53="",0,Z53),"0")+IFERROR(IF(Z54="",0,Z54),"0")+IFERROR(IF(Z55="",0,Z55),"0")+IFERROR(IF(Z56="",0,Z56),"0")+IFERROR(IF(Z57="",0,Z57),"0")</f>
        <v>5.6940000000000004E-2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30</v>
      </c>
      <c r="Y59" s="545">
        <f>IFERROR(SUM(Y52:Y57),"0")</f>
        <v>32.400000000000006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100</v>
      </c>
      <c r="Y87" s="544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9.2592592592592595</v>
      </c>
      <c r="Y90" s="545">
        <f>IFERROR(Y87/H87,"0")+IFERROR(Y88/H88,"0")+IFERROR(Y89/H89,"0")</f>
        <v>10</v>
      </c>
      <c r="Z90" s="545">
        <f>IFERROR(IF(Z87="",0,Z87),"0")+IFERROR(IF(Z88="",0,Z88),"0")+IFERROR(IF(Z89="",0,Z89),"0")</f>
        <v>0.1898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100</v>
      </c>
      <c r="Y91" s="545">
        <f>IFERROR(SUM(Y87:Y89),"0")</f>
        <v>108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50</v>
      </c>
      <c r="Y93" s="544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6.1728395061728394</v>
      </c>
      <c r="Y97" s="545">
        <f>IFERROR(Y93/H93,"0")+IFERROR(Y94/H94,"0")+IFERROR(Y95/H95,"0")+IFERROR(Y96/H96,"0")</f>
        <v>7</v>
      </c>
      <c r="Z97" s="545">
        <f>IFERROR(IF(Z93="",0,Z93),"0")+IFERROR(IF(Z94="",0,Z94),"0")+IFERROR(IF(Z95="",0,Z95),"0")+IFERROR(IF(Z96="",0,Z96),"0")</f>
        <v>0.13286000000000001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50</v>
      </c>
      <c r="Y98" s="545">
        <f>IFERROR(SUM(Y93:Y96),"0")</f>
        <v>56.699999999999996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150</v>
      </c>
      <c r="Y114" s="544">
        <f>IFERROR(IF(X114="",0,CEILING((X114/$H114),1)*$H114),"")</f>
        <v>153.9</v>
      </c>
      <c r="Z114" s="36">
        <f>IFERROR(IF(Y114=0,"",ROUNDUP(Y114/H114,0)*0.01898),"")</f>
        <v>0.36062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159.49999999999997</v>
      </c>
      <c r="BN114" s="64">
        <f>IFERROR(Y114*I114/H114,"0")</f>
        <v>163.64700000000002</v>
      </c>
      <c r="BO114" s="64">
        <f>IFERROR(1/J114*(X114/H114),"0")</f>
        <v>0.28935185185185186</v>
      </c>
      <c r="BP114" s="64">
        <f>IFERROR(1/J114*(Y114/H114),"0")</f>
        <v>0.296875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18.518518518518519</v>
      </c>
      <c r="Y118" s="545">
        <f>IFERROR(Y114/H114,"0")+IFERROR(Y115/H115,"0")+IFERROR(Y116/H116,"0")+IFERROR(Y117/H117,"0")</f>
        <v>19</v>
      </c>
      <c r="Z118" s="545">
        <f>IFERROR(IF(Z114="",0,Z114),"0")+IFERROR(IF(Z115="",0,Z115),"0")+IFERROR(IF(Z116="",0,Z116),"0")+IFERROR(IF(Z117="",0,Z117),"0")</f>
        <v>0.36062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150</v>
      </c>
      <c r="Y119" s="545">
        <f>IFERROR(SUM(Y114:Y117),"0")</f>
        <v>153.9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100</v>
      </c>
      <c r="Y159" s="544">
        <f t="shared" ref="Y159:Y167" si="11">IFERROR(IF(X159="",0,CEILING((X159/$H159),1)*$H159),"")</f>
        <v>100.80000000000001</v>
      </c>
      <c r="Z159" s="36">
        <f>IFERROR(IF(Y159=0,"",ROUNDUP(Y159/H159,0)*0.00902),"")</f>
        <v>0.21648000000000001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106.42857142857143</v>
      </c>
      <c r="BN159" s="64">
        <f t="shared" ref="BN159:BN167" si="13">IFERROR(Y159*I159/H159,"0")</f>
        <v>107.28</v>
      </c>
      <c r="BO159" s="64">
        <f t="shared" ref="BO159:BO167" si="14">IFERROR(1/J159*(X159/H159),"0")</f>
        <v>0.18037518037518038</v>
      </c>
      <c r="BP159" s="64">
        <f t="shared" ref="BP159:BP167" si="15">IFERROR(1/J159*(Y159/H159),"0")</f>
        <v>0.18181818181818182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20</v>
      </c>
      <c r="Y160" s="544">
        <f t="shared" si="11"/>
        <v>21</v>
      </c>
      <c r="Z160" s="36">
        <f>IFERROR(IF(Y160=0,"",ROUNDUP(Y160/H160,0)*0.00902),"")</f>
        <v>4.5100000000000001E-2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21.285714285714281</v>
      </c>
      <c r="BN160" s="64">
        <f t="shared" si="13"/>
        <v>22.349999999999998</v>
      </c>
      <c r="BO160" s="64">
        <f t="shared" si="14"/>
        <v>3.6075036075036072E-2</v>
      </c>
      <c r="BP160" s="64">
        <f t="shared" si="15"/>
        <v>3.787878787878788E-2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80</v>
      </c>
      <c r="Y161" s="544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84</v>
      </c>
      <c r="BN161" s="64">
        <f t="shared" si="13"/>
        <v>88.199999999999989</v>
      </c>
      <c r="BO161" s="64">
        <f t="shared" si="14"/>
        <v>0.14430014430014429</v>
      </c>
      <c r="BP161" s="64">
        <f t="shared" si="15"/>
        <v>0.15151515151515152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8.3999999999999986</v>
      </c>
      <c r="Y165" s="544">
        <f t="shared" si="11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8.7999999999999989</v>
      </c>
      <c r="BN165" s="64">
        <f t="shared" si="13"/>
        <v>8.8000000000000007</v>
      </c>
      <c r="BO165" s="64">
        <f t="shared" si="14"/>
        <v>1.7094017094017092E-2</v>
      </c>
      <c r="BP165" s="64">
        <f t="shared" si="15"/>
        <v>1.7094017094017096E-2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51.61904761904762</v>
      </c>
      <c r="Y168" s="545">
        <f>IFERROR(Y159/H159,"0")+IFERROR(Y160/H160,"0")+IFERROR(Y161/H161,"0")+IFERROR(Y162/H162,"0")+IFERROR(Y163/H163,"0")+IFERROR(Y164/H164,"0")+IFERROR(Y165/H165,"0")+IFERROR(Y166/H166,"0")+IFERROR(Y167/H167,"0")</f>
        <v>53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0.46206000000000003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208.4</v>
      </c>
      <c r="Y169" s="545">
        <f>IFERROR(SUM(Y159:Y167),"0")</f>
        <v>214.20000000000002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250</v>
      </c>
      <c r="Y192" s="544">
        <f t="shared" ref="Y192:Y199" si="16">IFERROR(IF(X192="",0,CEILING((X192/$H192),1)*$H192),"")</f>
        <v>253.8</v>
      </c>
      <c r="Z192" s="36">
        <f>IFERROR(IF(Y192=0,"",ROUNDUP(Y192/H192,0)*0.00902),"")</f>
        <v>0.42393999999999998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259.72222222222223</v>
      </c>
      <c r="BN192" s="64">
        <f t="shared" ref="BN192:BN199" si="18">IFERROR(Y192*I192/H192,"0")</f>
        <v>263.67</v>
      </c>
      <c r="BO192" s="64">
        <f t="shared" ref="BO192:BO199" si="19">IFERROR(1/J192*(X192/H192),"0")</f>
        <v>0.35072951739618402</v>
      </c>
      <c r="BP192" s="64">
        <f t="shared" ref="BP192:BP199" si="20">IFERROR(1/J192*(Y192/H192),"0")</f>
        <v>0.35606060606060608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80</v>
      </c>
      <c r="Y193" s="544">
        <f t="shared" si="16"/>
        <v>81</v>
      </c>
      <c r="Z193" s="36">
        <f>IFERROR(IF(Y193=0,"",ROUNDUP(Y193/H193,0)*0.00902),"")</f>
        <v>0.1353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83.111111111111114</v>
      </c>
      <c r="BN193" s="64">
        <f t="shared" si="18"/>
        <v>84.15</v>
      </c>
      <c r="BO193" s="64">
        <f t="shared" si="19"/>
        <v>0.11223344556677889</v>
      </c>
      <c r="BP193" s="64">
        <f t="shared" si="20"/>
        <v>0.11363636363636363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240</v>
      </c>
      <c r="Y194" s="544">
        <f t="shared" si="16"/>
        <v>243.00000000000003</v>
      </c>
      <c r="Z194" s="36">
        <f>IFERROR(IF(Y194=0,"",ROUNDUP(Y194/H194,0)*0.00902),"")</f>
        <v>0.40590000000000004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249.33333333333334</v>
      </c>
      <c r="BN194" s="64">
        <f t="shared" si="18"/>
        <v>252.45000000000002</v>
      </c>
      <c r="BO194" s="64">
        <f t="shared" si="19"/>
        <v>0.33670033670033672</v>
      </c>
      <c r="BP194" s="64">
        <f t="shared" si="20"/>
        <v>0.34090909090909094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240</v>
      </c>
      <c r="Y195" s="544">
        <f t="shared" si="16"/>
        <v>243.00000000000003</v>
      </c>
      <c r="Z195" s="36">
        <f>IFERROR(IF(Y195=0,"",ROUNDUP(Y195/H195,0)*0.00902),"")</f>
        <v>0.40590000000000004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249.33333333333334</v>
      </c>
      <c r="BN195" s="64">
        <f t="shared" si="18"/>
        <v>252.45000000000002</v>
      </c>
      <c r="BO195" s="64">
        <f t="shared" si="19"/>
        <v>0.33670033670033672</v>
      </c>
      <c r="BP195" s="64">
        <f t="shared" si="20"/>
        <v>0.34090909090909094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150</v>
      </c>
      <c r="Y200" s="545">
        <f>IFERROR(Y192/H192,"0")+IFERROR(Y193/H193,"0")+IFERROR(Y194/H194,"0")+IFERROR(Y195/H195,"0")+IFERROR(Y196/H196,"0")+IFERROR(Y197/H197,"0")+IFERROR(Y198/H198,"0")+IFERROR(Y199/H199,"0")</f>
        <v>152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1.37104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810</v>
      </c>
      <c r="Y201" s="545">
        <f>IFERROR(SUM(Y192:Y199),"0")</f>
        <v>820.80000000000007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30</v>
      </c>
      <c r="Y205" s="544">
        <f t="shared" si="21"/>
        <v>34.799999999999997</v>
      </c>
      <c r="Z205" s="36">
        <f>IFERROR(IF(Y205=0,"",ROUNDUP(Y205/H205,0)*0.01898),"")</f>
        <v>7.5920000000000001E-2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31.789655172413795</v>
      </c>
      <c r="BN205" s="64">
        <f t="shared" si="23"/>
        <v>36.875999999999998</v>
      </c>
      <c r="BO205" s="64">
        <f t="shared" si="24"/>
        <v>5.387931034482759E-2</v>
      </c>
      <c r="BP205" s="64">
        <f t="shared" si="25"/>
        <v>6.25E-2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192</v>
      </c>
      <c r="Y206" s="544">
        <f t="shared" si="21"/>
        <v>192</v>
      </c>
      <c r="Z206" s="36">
        <f t="shared" ref="Z206:Z211" si="26">IFERROR(IF(Y206=0,"",ROUNDUP(Y206/H206,0)*0.00651),"")</f>
        <v>0.52080000000000004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213.6</v>
      </c>
      <c r="BN206" s="64">
        <f t="shared" si="23"/>
        <v>213.6</v>
      </c>
      <c r="BO206" s="64">
        <f t="shared" si="24"/>
        <v>0.43956043956043961</v>
      </c>
      <c r="BP206" s="64">
        <f t="shared" si="25"/>
        <v>0.43956043956043961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120</v>
      </c>
      <c r="Y208" s="544">
        <f t="shared" si="21"/>
        <v>120</v>
      </c>
      <c r="Z208" s="36">
        <f t="shared" si="26"/>
        <v>0.32550000000000001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132.60000000000002</v>
      </c>
      <c r="BN208" s="64">
        <f t="shared" si="23"/>
        <v>132.60000000000002</v>
      </c>
      <c r="BO208" s="64">
        <f t="shared" si="24"/>
        <v>0.27472527472527475</v>
      </c>
      <c r="BP208" s="64">
        <f t="shared" si="25"/>
        <v>0.27472527472527475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120</v>
      </c>
      <c r="Y209" s="544">
        <f t="shared" si="21"/>
        <v>120</v>
      </c>
      <c r="Z209" s="36">
        <f t="shared" si="26"/>
        <v>0.32550000000000001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120</v>
      </c>
      <c r="Y210" s="544">
        <f t="shared" si="21"/>
        <v>120</v>
      </c>
      <c r="Z210" s="36">
        <f t="shared" si="26"/>
        <v>0.32550000000000001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240</v>
      </c>
      <c r="Y211" s="544">
        <f t="shared" si="21"/>
        <v>240</v>
      </c>
      <c r="Z211" s="36">
        <f t="shared" si="26"/>
        <v>0.65100000000000002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265.8</v>
      </c>
      <c r="BN211" s="64">
        <f t="shared" si="23"/>
        <v>265.8</v>
      </c>
      <c r="BO211" s="64">
        <f t="shared" si="24"/>
        <v>0.5494505494505495</v>
      </c>
      <c r="BP211" s="64">
        <f t="shared" si="25"/>
        <v>0.5494505494505495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333.44827586206895</v>
      </c>
      <c r="Y212" s="545">
        <f>IFERROR(Y203/H203,"0")+IFERROR(Y204/H204,"0")+IFERROR(Y205/H205,"0")+IFERROR(Y206/H206,"0")+IFERROR(Y207/H207,"0")+IFERROR(Y208/H208,"0")+IFERROR(Y209/H209,"0")+IFERROR(Y210/H210,"0")+IFERROR(Y211/H211,"0")</f>
        <v>334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2.2242199999999999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822</v>
      </c>
      <c r="Y213" s="545">
        <f>IFERROR(SUM(Y203:Y211),"0")</f>
        <v>826.8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14.4</v>
      </c>
      <c r="Y215" s="544">
        <f>IFERROR(IF(X215="",0,CEILING((X215/$H215),1)*$H215),"")</f>
        <v>14.399999999999999</v>
      </c>
      <c r="Z215" s="36">
        <f>IFERROR(IF(Y215=0,"",ROUNDUP(Y215/H215,0)*0.00651),"")</f>
        <v>3.9059999999999997E-2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15.912000000000001</v>
      </c>
      <c r="BN215" s="64">
        <f>IFERROR(Y215*I215/H215,"0")</f>
        <v>15.912000000000001</v>
      </c>
      <c r="BO215" s="64">
        <f>IFERROR(1/J215*(X215/H215),"0")</f>
        <v>3.2967032967032968E-2</v>
      </c>
      <c r="BP215" s="64">
        <f>IFERROR(1/J215*(Y215/H215),"0")</f>
        <v>3.2967032967032968E-2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14.4</v>
      </c>
      <c r="Y216" s="544">
        <f>IFERROR(IF(X216="",0,CEILING((X216/$H216),1)*$H216),"")</f>
        <v>14.399999999999999</v>
      </c>
      <c r="Z216" s="36">
        <f>IFERROR(IF(Y216=0,"",ROUNDUP(Y216/H216,0)*0.00651),"")</f>
        <v>3.9059999999999997E-2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15.912000000000001</v>
      </c>
      <c r="BN216" s="64">
        <f>IFERROR(Y216*I216/H216,"0")</f>
        <v>15.912000000000001</v>
      </c>
      <c r="BO216" s="64">
        <f>IFERROR(1/J216*(X216/H216),"0")</f>
        <v>3.2967032967032968E-2</v>
      </c>
      <c r="BP216" s="64">
        <f>IFERROR(1/J216*(Y216/H216),"0")</f>
        <v>3.2967032967032968E-2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12</v>
      </c>
      <c r="Y217" s="545">
        <f>IFERROR(Y215/H215,"0")+IFERROR(Y216/H216,"0")</f>
        <v>12</v>
      </c>
      <c r="Z217" s="545">
        <f>IFERROR(IF(Z215="",0,Z215),"0")+IFERROR(IF(Z216="",0,Z216),"0")</f>
        <v>7.8119999999999995E-2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28.8</v>
      </c>
      <c r="Y218" s="545">
        <f>IFERROR(SUM(Y215:Y216),"0")</f>
        <v>28.799999999999997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80</v>
      </c>
      <c r="Y296" s="544">
        <f t="shared" ref="Y296:Y302" si="33">IFERROR(IF(X296="",0,CEILING((X296/$H296),1)*$H296),"")</f>
        <v>84</v>
      </c>
      <c r="Z296" s="36">
        <f>IFERROR(IF(Y296=0,"",ROUNDUP(Y296/H296,0)*0.00902),"")</f>
        <v>0.1804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85.142857142857125</v>
      </c>
      <c r="BN296" s="64">
        <f t="shared" ref="BN296:BN302" si="35">IFERROR(Y296*I296/H296,"0")</f>
        <v>89.399999999999991</v>
      </c>
      <c r="BO296" s="64">
        <f t="shared" ref="BO296:BO302" si="36">IFERROR(1/J296*(X296/H296),"0")</f>
        <v>0.14430014430014429</v>
      </c>
      <c r="BP296" s="64">
        <f t="shared" ref="BP296:BP302" si="37">IFERROR(1/J296*(Y296/H296),"0")</f>
        <v>0.15151515151515152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19.047619047619047</v>
      </c>
      <c r="Y303" s="545">
        <f>IFERROR(Y296/H296,"0")+IFERROR(Y297/H297,"0")+IFERROR(Y298/H298,"0")+IFERROR(Y299/H299,"0")+IFERROR(Y300/H300,"0")+IFERROR(Y301/H301,"0")+IFERROR(Y302/H302,"0")</f>
        <v>20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0.1804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80</v>
      </c>
      <c r="Y304" s="545">
        <f>IFERROR(SUM(Y296:Y302),"0")</f>
        <v>84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80</v>
      </c>
      <c r="Y314" s="544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84.942857142857136</v>
      </c>
      <c r="BN314" s="64">
        <f>IFERROR(Y314*I314/H314,"0")</f>
        <v>89.19</v>
      </c>
      <c r="BO314" s="64">
        <f>IFERROR(1/J314*(X314/H314),"0")</f>
        <v>0.14880952380952381</v>
      </c>
      <c r="BP314" s="64">
        <f>IFERROR(1/J314*(Y314/H314),"0")</f>
        <v>0.15625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50</v>
      </c>
      <c r="Y315" s="544">
        <f>IFERROR(IF(X315="",0,CEILING((X315/$H315),1)*$H315),"")</f>
        <v>54.6</v>
      </c>
      <c r="Z315" s="36">
        <f>IFERROR(IF(Y315=0,"",ROUNDUP(Y315/H315,0)*0.01898),"")</f>
        <v>0.13286000000000001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53.326923076923087</v>
      </c>
      <c r="BN315" s="64">
        <f>IFERROR(Y315*I315/H315,"0")</f>
        <v>58.233000000000011</v>
      </c>
      <c r="BO315" s="64">
        <f>IFERROR(1/J315*(X315/H315),"0")</f>
        <v>0.10016025641025642</v>
      </c>
      <c r="BP315" s="64">
        <f>IFERROR(1/J315*(Y315/H315),"0")</f>
        <v>0.109375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40</v>
      </c>
      <c r="Y316" s="544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20.695970695970697</v>
      </c>
      <c r="Y317" s="545">
        <f>IFERROR(Y314/H314,"0")+IFERROR(Y315/H315,"0")+IFERROR(Y316/H316,"0")</f>
        <v>22</v>
      </c>
      <c r="Z317" s="545">
        <f>IFERROR(IF(Z314="",0,Z314),"0")+IFERROR(IF(Z315="",0,Z315),"0")+IFERROR(IF(Z316="",0,Z316),"0")</f>
        <v>0.41755999999999999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170</v>
      </c>
      <c r="Y318" s="545">
        <f>IFERROR(SUM(Y314:Y316),"0")</f>
        <v>180.6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2500</v>
      </c>
      <c r="Y342" s="544">
        <f t="shared" ref="Y342:Y348" si="38">IFERROR(IF(X342="",0,CEILING((X342/$H342),1)*$H342),"")</f>
        <v>2505</v>
      </c>
      <c r="Z342" s="36">
        <f>IFERROR(IF(Y342=0,"",ROUNDUP(Y342/H342,0)*0.02175),"")</f>
        <v>3.6322499999999995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2580</v>
      </c>
      <c r="BN342" s="64">
        <f t="shared" ref="BN342:BN348" si="40">IFERROR(Y342*I342/H342,"0")</f>
        <v>2585.1600000000003</v>
      </c>
      <c r="BO342" s="64">
        <f t="shared" ref="BO342:BO348" si="41">IFERROR(1/J342*(X342/H342),"0")</f>
        <v>3.4722222222222219</v>
      </c>
      <c r="BP342" s="64">
        <f t="shared" ref="BP342:BP348" si="42">IFERROR(1/J342*(Y342/H342),"0")</f>
        <v>3.4791666666666665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2000</v>
      </c>
      <c r="Y343" s="544">
        <f t="shared" si="38"/>
        <v>2010</v>
      </c>
      <c r="Z343" s="36">
        <f>IFERROR(IF(Y343=0,"",ROUNDUP(Y343/H343,0)*0.02175),"")</f>
        <v>2.9144999999999999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2064</v>
      </c>
      <c r="BN343" s="64">
        <f t="shared" si="40"/>
        <v>2074.3200000000002</v>
      </c>
      <c r="BO343" s="64">
        <f t="shared" si="41"/>
        <v>2.7777777777777777</v>
      </c>
      <c r="BP343" s="64">
        <f t="shared" si="42"/>
        <v>2.7916666666666665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2500</v>
      </c>
      <c r="Y344" s="544">
        <f t="shared" si="38"/>
        <v>2505</v>
      </c>
      <c r="Z344" s="36">
        <f>IFERROR(IF(Y344=0,"",ROUNDUP(Y344/H344,0)*0.02175),"")</f>
        <v>3.6322499999999995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2580</v>
      </c>
      <c r="BN344" s="64">
        <f t="shared" si="40"/>
        <v>2585.1600000000003</v>
      </c>
      <c r="BO344" s="64">
        <f t="shared" si="41"/>
        <v>3.4722222222222219</v>
      </c>
      <c r="BP344" s="64">
        <f t="shared" si="42"/>
        <v>3.4791666666666665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466.66666666666663</v>
      </c>
      <c r="Y349" s="545">
        <f>IFERROR(Y342/H342,"0")+IFERROR(Y343/H343,"0")+IFERROR(Y344/H344,"0")+IFERROR(Y345/H345,"0")+IFERROR(Y346/H346,"0")+IFERROR(Y347/H347,"0")+IFERROR(Y348/H348,"0")</f>
        <v>468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10.178999999999998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7000</v>
      </c>
      <c r="Y350" s="545">
        <f>IFERROR(SUM(Y342:Y348),"0")</f>
        <v>7020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1500</v>
      </c>
      <c r="Y352" s="544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100</v>
      </c>
      <c r="Y354" s="545">
        <f>IFERROR(Y352/H352,"0")+IFERROR(Y353/H353,"0")</f>
        <v>100</v>
      </c>
      <c r="Z354" s="545">
        <f>IFERROR(IF(Z352="",0,Z352),"0")+IFERROR(IF(Z353="",0,Z353),"0")</f>
        <v>2.1749999999999998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1500</v>
      </c>
      <c r="Y355" s="545">
        <f>IFERROR(SUM(Y352:Y353),"0")</f>
        <v>1500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130</v>
      </c>
      <c r="Y358" s="544">
        <f>IFERROR(IF(X358="",0,CEILING((X358/$H358),1)*$H358),"")</f>
        <v>135</v>
      </c>
      <c r="Z358" s="36">
        <f>IFERROR(IF(Y358=0,"",ROUNDUP(Y358/H358,0)*0.01898),"")</f>
        <v>0.28470000000000001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137.49666666666667</v>
      </c>
      <c r="BN358" s="64">
        <f>IFERROR(Y358*I358/H358,"0")</f>
        <v>142.785</v>
      </c>
      <c r="BO358" s="64">
        <f>IFERROR(1/J358*(X358/H358),"0")</f>
        <v>0.22569444444444445</v>
      </c>
      <c r="BP358" s="64">
        <f>IFERROR(1/J358*(Y358/H358),"0")</f>
        <v>0.234375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14.444444444444445</v>
      </c>
      <c r="Y359" s="545">
        <f>IFERROR(Y357/H357,"0")+IFERROR(Y358/H358,"0")</f>
        <v>15</v>
      </c>
      <c r="Z359" s="545">
        <f>IFERROR(IF(Z357="",0,Z357),"0")+IFERROR(IF(Z358="",0,Z358),"0")</f>
        <v>0.28470000000000001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130</v>
      </c>
      <c r="Y360" s="545">
        <f>IFERROR(SUM(Y357:Y358),"0")</f>
        <v>135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300</v>
      </c>
      <c r="Y362" s="544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33.333333333333336</v>
      </c>
      <c r="Y363" s="545">
        <f>IFERROR(Y362/H362,"0")</f>
        <v>34</v>
      </c>
      <c r="Z363" s="545">
        <f>IFERROR(IF(Z362="",0,Z362),"0")</f>
        <v>0.64532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300</v>
      </c>
      <c r="Y364" s="545">
        <f>IFERROR(SUM(Y362:Y362),"0")</f>
        <v>306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40</v>
      </c>
      <c r="Y377" s="544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4.4444444444444446</v>
      </c>
      <c r="Y379" s="545">
        <f>IFERROR(Y377/H377,"0")+IFERROR(Y378/H378,"0")</f>
        <v>5</v>
      </c>
      <c r="Z379" s="545">
        <f>IFERROR(IF(Z377="",0,Z377),"0")+IFERROR(IF(Z378="",0,Z378),"0")</f>
        <v>9.4899999999999998E-2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40</v>
      </c>
      <c r="Y380" s="545">
        <f>IFERROR(SUM(Y377:Y378),"0")</f>
        <v>45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150</v>
      </c>
      <c r="Y391" s="544">
        <f t="shared" si="43"/>
        <v>151.20000000000002</v>
      </c>
      <c r="Z391" s="36">
        <f>IFERROR(IF(Y391=0,"",ROUNDUP(Y391/H391,0)*0.00902),"")</f>
        <v>0.25256000000000001</v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155.83333333333331</v>
      </c>
      <c r="BN391" s="64">
        <f t="shared" si="45"/>
        <v>157.08000000000001</v>
      </c>
      <c r="BO391" s="64">
        <f t="shared" si="46"/>
        <v>0.21043771043771042</v>
      </c>
      <c r="BP391" s="64">
        <f t="shared" si="47"/>
        <v>0.21212121212121213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27.777777777777775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28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0.25256000000000001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150</v>
      </c>
      <c r="Y399" s="545">
        <f>IFERROR(SUM(Y388:Y397),"0")</f>
        <v>151.20000000000002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400</v>
      </c>
      <c r="Y411" s="544">
        <f>IFERROR(IF(X411="",0,CEILING((X411/$H411),1)*$H411),"")</f>
        <v>405</v>
      </c>
      <c r="Z411" s="36">
        <f>IFERROR(IF(Y411=0,"",ROUNDUP(Y411/H411,0)*0.00902),"")</f>
        <v>0.67649999999999999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415.55555555555554</v>
      </c>
      <c r="BN411" s="64">
        <f>IFERROR(Y411*I411/H411,"0")</f>
        <v>420.75</v>
      </c>
      <c r="BO411" s="64">
        <f>IFERROR(1/J411*(X411/H411),"0")</f>
        <v>0.5611672278338945</v>
      </c>
      <c r="BP411" s="64">
        <f>IFERROR(1/J411*(Y411/H411),"0")</f>
        <v>0.56818181818181823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74.074074074074076</v>
      </c>
      <c r="Y415" s="545">
        <f>IFERROR(Y411/H411,"0")+IFERROR(Y412/H412,"0")+IFERROR(Y413/H413,"0")+IFERROR(Y414/H414,"0")</f>
        <v>75</v>
      </c>
      <c r="Z415" s="545">
        <f>IFERROR(IF(Z411="",0,Z411),"0")+IFERROR(IF(Z412="",0,Z412),"0")+IFERROR(IF(Z413="",0,Z413),"0")+IFERROR(IF(Z414="",0,Z414),"0")</f>
        <v>0.67649999999999999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400</v>
      </c>
      <c r="Y416" s="545">
        <f>IFERROR(SUM(Y411:Y414),"0")</f>
        <v>405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200</v>
      </c>
      <c r="Y435" s="544">
        <f t="shared" si="49"/>
        <v>200.64000000000001</v>
      </c>
      <c r="Z435" s="36">
        <f t="shared" si="50"/>
        <v>0.45448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213.63636363636363</v>
      </c>
      <c r="BN435" s="64">
        <f t="shared" si="52"/>
        <v>214.32</v>
      </c>
      <c r="BO435" s="64">
        <f t="shared" si="53"/>
        <v>0.36421911421911418</v>
      </c>
      <c r="BP435" s="64">
        <f t="shared" si="54"/>
        <v>0.36538461538461542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37.878787878787875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0.45448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200</v>
      </c>
      <c r="Y442" s="545">
        <f>IFERROR(SUM(Y430:Y440),"0")</f>
        <v>200.64000000000001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100</v>
      </c>
      <c r="Y444" s="544">
        <f>IFERROR(IF(X444="",0,CEILING((X444/$H444),1)*$H444),"")</f>
        <v>100.32000000000001</v>
      </c>
      <c r="Z444" s="36">
        <f>IFERROR(IF(Y444=0,"",ROUNDUP(Y444/H444,0)*0.01196),"")</f>
        <v>0.22724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106.81818181818181</v>
      </c>
      <c r="BN444" s="64">
        <f>IFERROR(Y444*I444/H444,"0")</f>
        <v>107.16</v>
      </c>
      <c r="BO444" s="64">
        <f>IFERROR(1/J444*(X444/H444),"0")</f>
        <v>0.18210955710955709</v>
      </c>
      <c r="BP444" s="64">
        <f>IFERROR(1/J444*(Y444/H444),"0")</f>
        <v>0.18269230769230771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18.939393939393938</v>
      </c>
      <c r="Y447" s="545">
        <f>IFERROR(Y444/H444,"0")+IFERROR(Y445/H445,"0")+IFERROR(Y446/H446,"0")</f>
        <v>19</v>
      </c>
      <c r="Z447" s="545">
        <f>IFERROR(IF(Z444="",0,Z444),"0")+IFERROR(IF(Z445="",0,Z445),"0")+IFERROR(IF(Z446="",0,Z446),"0")</f>
        <v>0.22724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100</v>
      </c>
      <c r="Y448" s="545">
        <f>IFERROR(SUM(Y444:Y446),"0")</f>
        <v>100.32000000000001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100</v>
      </c>
      <c r="Y450" s="544">
        <f t="shared" ref="Y450:Y455" si="55"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106.81818181818181</v>
      </c>
      <c r="BN450" s="64">
        <f t="shared" ref="BN450:BN455" si="57">IFERROR(Y450*I450/H450,"0")</f>
        <v>107.16</v>
      </c>
      <c r="BO450" s="64">
        <f t="shared" ref="BO450:BO455" si="58">IFERROR(1/J450*(X450/H450),"0")</f>
        <v>0.18210955710955709</v>
      </c>
      <c r="BP450" s="64">
        <f t="shared" ref="BP450:BP455" si="59">IFERROR(1/J450*(Y450/H450),"0")</f>
        <v>0.18269230769230771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50</v>
      </c>
      <c r="Y451" s="544">
        <f t="shared" si="55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53.409090909090907</v>
      </c>
      <c r="BN451" s="64">
        <f t="shared" si="57"/>
        <v>56.400000000000006</v>
      </c>
      <c r="BO451" s="64">
        <f t="shared" si="58"/>
        <v>9.1054778554778545E-2</v>
      </c>
      <c r="BP451" s="64">
        <f t="shared" si="59"/>
        <v>9.6153846153846159E-2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100</v>
      </c>
      <c r="Y452" s="544">
        <f t="shared" si="55"/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106.81818181818181</v>
      </c>
      <c r="BN452" s="64">
        <f t="shared" si="57"/>
        <v>107.16</v>
      </c>
      <c r="BO452" s="64">
        <f t="shared" si="58"/>
        <v>0.18210955710955709</v>
      </c>
      <c r="BP452" s="64">
        <f t="shared" si="59"/>
        <v>0.18269230769230771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47.348484848484844</v>
      </c>
      <c r="Y456" s="545">
        <f>IFERROR(Y450/H450,"0")+IFERROR(Y451/H451,"0")+IFERROR(Y452/H452,"0")+IFERROR(Y453/H453,"0")+IFERROR(Y454/H454,"0")+IFERROR(Y455/H455,"0")</f>
        <v>48</v>
      </c>
      <c r="Z456" s="545">
        <f>IFERROR(IF(Z450="",0,Z450),"0")+IFERROR(IF(Z451="",0,Z451),"0")+IFERROR(IF(Z452="",0,Z452),"0")+IFERROR(IF(Z453="",0,Z453),"0")+IFERROR(IF(Z454="",0,Z454),"0")+IFERROR(IF(Z455="",0,Z455),"0")</f>
        <v>0.57407999999999992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250</v>
      </c>
      <c r="Y457" s="545">
        <f>IFERROR(SUM(Y450:Y455),"0")</f>
        <v>253.44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30</v>
      </c>
      <c r="Y481" s="544">
        <f>IFERROR(IF(X481="",0,CEILING((X481/$H481),1)*$H481),"")</f>
        <v>33.6</v>
      </c>
      <c r="Z481" s="36">
        <f>IFERROR(IF(Y481=0,"",ROUNDUP(Y481/H481,0)*0.00902),"")</f>
        <v>7.2160000000000002E-2</v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31.928571428571427</v>
      </c>
      <c r="BN481" s="64">
        <f>IFERROR(Y481*I481/H481,"0")</f>
        <v>35.76</v>
      </c>
      <c r="BO481" s="64">
        <f>IFERROR(1/J481*(X481/H481),"0")</f>
        <v>5.4112554112554112E-2</v>
      </c>
      <c r="BP481" s="64">
        <f>IFERROR(1/J481*(Y481/H481),"0")</f>
        <v>6.0606060606060608E-2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7.1428571428571423</v>
      </c>
      <c r="Y482" s="545">
        <f>IFERROR(Y480/H480,"0")+IFERROR(Y481/H481,"0")</f>
        <v>8</v>
      </c>
      <c r="Z482" s="545">
        <f>IFERROR(IF(Z480="",0,Z480),"0")+IFERROR(IF(Z481="",0,Z481),"0")</f>
        <v>7.2160000000000002E-2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30</v>
      </c>
      <c r="Y483" s="545">
        <f>IFERROR(SUM(Y480:Y481),"0")</f>
        <v>33.6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500</v>
      </c>
      <c r="Y485" s="544">
        <f>IFERROR(IF(X485="",0,CEILING((X485/$H485),1)*$H485),"")</f>
        <v>504</v>
      </c>
      <c r="Z485" s="36">
        <f>IFERROR(IF(Y485=0,"",ROUNDUP(Y485/H485,0)*0.01898),"")</f>
        <v>1.06288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528.83333333333337</v>
      </c>
      <c r="BN485" s="64">
        <f>IFERROR(Y485*I485/H485,"0")</f>
        <v>533.06399999999996</v>
      </c>
      <c r="BO485" s="64">
        <f>IFERROR(1/J485*(X485/H485),"0")</f>
        <v>0.86805555555555558</v>
      </c>
      <c r="BP485" s="64">
        <f>IFERROR(1/J485*(Y485/H485),"0")</f>
        <v>0.875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55.555555555555557</v>
      </c>
      <c r="Y486" s="545">
        <f>IFERROR(Y485/H485,"0")</f>
        <v>56</v>
      </c>
      <c r="Z486" s="545">
        <f>IFERROR(IF(Z485="",0,Z485),"0")</f>
        <v>1.06288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500</v>
      </c>
      <c r="Y487" s="545">
        <f>IFERROR(SUM(Y485:Y485),"0")</f>
        <v>504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13149.2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13268.400000000001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13709.433726397483</v>
      </c>
      <c r="Y499" s="545">
        <f>IFERROR(SUM(BN22:BN495),"0")</f>
        <v>13834.572999999999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20</v>
      </c>
      <c r="Y500" s="38">
        <f>ROUNDUP(SUM(BP22:BP495),0)</f>
        <v>21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14209.433726397483</v>
      </c>
      <c r="Y501" s="545">
        <f>GrossWeightTotalR+PalletQtyTotalR*25</f>
        <v>14359.572999999999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1520.4043876515138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1536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22.362239999999996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32.400000000000006</v>
      </c>
      <c r="E508" s="46">
        <f>IFERROR(Y87*1,"0")+IFERROR(Y88*1,"0")+IFERROR(Y89*1,"0")+IFERROR(Y93*1,"0")+IFERROR(Y94*1,"0")+IFERROR(Y95*1,"0")+IFERROR(Y96*1,"0")</f>
        <v>164.7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153.9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214.20000000000002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1676.4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264.60000000000002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8961</v>
      </c>
      <c r="U508" s="46">
        <f>IFERROR(Y367*1,"0")+IFERROR(Y368*1,"0")+IFERROR(Y369*1,"0")+IFERROR(Y373*1,"0")+IFERROR(Y377*1,"0")+IFERROR(Y378*1,"0")+IFERROR(Y382*1,"0")</f>
        <v>45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151.20000000000002</v>
      </c>
      <c r="W508" s="46">
        <f>IFERROR(Y407*1,"0")+IFERROR(Y411*1,"0")+IFERROR(Y412*1,"0")+IFERROR(Y413*1,"0")+IFERROR(Y414*1,"0")</f>
        <v>405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554.40000000000009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537.6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2025-10-08T07:44:20Z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