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МИРАТОРГ\2025\10,25\20,10,25 Мираторг КИ Ташкент\"/>
    </mc:Choice>
  </mc:AlternateContent>
  <xr:revisionPtr revIDLastSave="0" documentId="13_ncr:1_{1714344B-FBA5-49CA-BBD6-A5FC1A4690D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Лист1!$A$1:$Q$35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K10" i="1"/>
  <c r="Q10" i="1"/>
  <c r="Q11" i="1"/>
  <c r="O3" i="1" l="1"/>
  <c r="O6" i="1"/>
  <c r="O7" i="1"/>
  <c r="O9" i="1"/>
  <c r="O11" i="1"/>
  <c r="O12" i="1"/>
  <c r="O13" i="1"/>
  <c r="O17" i="1"/>
  <c r="O18" i="1"/>
  <c r="O19" i="1"/>
  <c r="O21" i="1"/>
  <c r="O22" i="1"/>
  <c r="O23" i="1"/>
  <c r="O24" i="1"/>
  <c r="O25" i="1"/>
  <c r="O26" i="1"/>
  <c r="O29" i="1"/>
  <c r="Q15" i="1" l="1"/>
  <c r="Q16" i="1"/>
  <c r="Q30" i="1"/>
  <c r="Q22" i="1"/>
  <c r="K3" i="1"/>
  <c r="K4" i="1"/>
  <c r="K5" i="1"/>
  <c r="K27" i="1"/>
  <c r="K20" i="1"/>
  <c r="K21" i="1"/>
  <c r="K8" i="1"/>
  <c r="K9" i="1"/>
  <c r="K11" i="1"/>
  <c r="K12" i="1"/>
  <c r="K13" i="1"/>
  <c r="K17" i="1"/>
  <c r="K6" i="1"/>
  <c r="K7" i="1"/>
  <c r="K18" i="1"/>
  <c r="K19" i="1"/>
  <c r="K14" i="1"/>
  <c r="K28" i="1"/>
  <c r="K29" i="1"/>
  <c r="K16" i="1"/>
  <c r="K30" i="1"/>
  <c r="K22" i="1"/>
  <c r="K23" i="1"/>
  <c r="K24" i="1"/>
  <c r="K25" i="1"/>
  <c r="K26" i="1"/>
  <c r="K32" i="1"/>
  <c r="K33" i="1"/>
  <c r="K34" i="1"/>
  <c r="K2" i="1"/>
  <c r="Q31" i="1"/>
  <c r="G28" i="1" l="1"/>
  <c r="Q28" i="1" s="1"/>
  <c r="G29" i="1"/>
  <c r="Q29" i="1" s="1"/>
  <c r="L15" i="1" l="1"/>
  <c r="K15" i="1" s="1"/>
  <c r="G8" i="1"/>
  <c r="P35" i="1" l="1"/>
  <c r="Q3" i="1"/>
  <c r="Q4" i="1"/>
  <c r="Q5" i="1"/>
  <c r="Q27" i="1"/>
  <c r="Q20" i="1"/>
  <c r="Q21" i="1"/>
  <c r="Q8" i="1"/>
  <c r="Q9" i="1"/>
  <c r="Q12" i="1"/>
  <c r="Q13" i="1"/>
  <c r="Q17" i="1"/>
  <c r="Q6" i="1"/>
  <c r="Q7" i="1"/>
  <c r="Q18" i="1"/>
  <c r="Q19" i="1"/>
  <c r="Q14" i="1"/>
  <c r="Q23" i="1"/>
  <c r="Q24" i="1"/>
  <c r="Q25" i="1"/>
  <c r="Q26" i="1"/>
  <c r="Q32" i="1"/>
  <c r="Q33" i="1"/>
  <c r="Q34" i="1"/>
  <c r="Q2" i="1"/>
  <c r="Q35" i="1" l="1"/>
</calcChain>
</file>

<file path=xl/sharedStrings.xml><?xml version="1.0" encoding="utf-8"?>
<sst xmlns="http://schemas.openxmlformats.org/spreadsheetml/2006/main" count="186" uniqueCount="92">
  <si>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</si>
  <si>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</si>
  <si>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</si>
  <si>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</si>
  <si>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</si>
  <si>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</si>
  <si>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</si>
  <si>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</si>
  <si>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</si>
  <si>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МХБ Курск</t>
  </si>
  <si>
    <t>Шт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</si>
  <si>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</si>
  <si>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</si>
  <si>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</si>
  <si>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</si>
  <si>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</si>
  <si>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</si>
  <si>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</si>
  <si>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СОСИСКИ</t>
  </si>
  <si>
    <t>Заказ короб</t>
  </si>
  <si>
    <t>Заказ КГ</t>
  </si>
  <si>
    <t>ШК шт</t>
  </si>
  <si>
    <t>4670002945201</t>
  </si>
  <si>
    <t>4670002947304</t>
  </si>
  <si>
    <t>4670002944754</t>
  </si>
  <si>
    <t>4670002947298</t>
  </si>
  <si>
    <t>4670002949933</t>
  </si>
  <si>
    <t>4670002944860</t>
  </si>
  <si>
    <t>4670002944846</t>
  </si>
  <si>
    <t>4640106720424</t>
  </si>
  <si>
    <t>4670002949858</t>
  </si>
  <si>
    <t>4670002946130</t>
  </si>
  <si>
    <t>4670002948004</t>
  </si>
  <si>
    <t>4670002945409</t>
  </si>
  <si>
    <t>4640106722411</t>
  </si>
  <si>
    <t>4640106722800</t>
  </si>
  <si>
    <t>4640106724149</t>
  </si>
  <si>
    <t>4640106724163</t>
  </si>
  <si>
    <t>4670002945584</t>
  </si>
  <si>
    <t>4670081570479</t>
  </si>
  <si>
    <t>4670002945577</t>
  </si>
  <si>
    <t>4670081570431</t>
  </si>
  <si>
    <t>4670081570448</t>
  </si>
  <si>
    <t>4640106725184</t>
  </si>
  <si>
    <t>4640106725061</t>
  </si>
  <si>
    <t>3 кв 2025, руб/кг РЕГУЛЯР</t>
  </si>
  <si>
    <t>3 кв 2025, руб/кг с возмещением ЭТК</t>
  </si>
  <si>
    <t>Номенклатура</t>
  </si>
  <si>
    <t>Колбаса п/к Краковская ОХЛ ВУ 330г*5 (1,65 кг)  МИРАТОРГ</t>
  </si>
  <si>
    <t>КП Колбаса в/к Балыковая ВУ охл 300г*6  МИРАТОРГ</t>
  </si>
  <si>
    <t>Колбаса с/к Сальчичон ВУ ОХЛ 280г*6 (1,68 кг)  МИРАТОРГ</t>
  </si>
  <si>
    <t>КП Колбаса с/к Брауншвейгская ВУ ОХЛ 300г*6 (1,8кг)  МИРАТОРГ</t>
  </si>
  <si>
    <t>Колбаса с/к Сервелат ГОСТ ВУ ОХЛ 0,3кг*6(1,8кг)  МИРАТОРГ</t>
  </si>
  <si>
    <t>1601009901</t>
  </si>
  <si>
    <t>МХБ Колбаса сырокопченая Сервелат полусухой ф/о охл 300г*6 (1,8кг) ООО "Мираторг-Курск" РОССИЯ</t>
  </si>
  <si>
    <t>4640106724194</t>
  </si>
  <si>
    <t>3 кв 2025, руб/шт. РЕГУЛЯР</t>
  </si>
  <si>
    <t>Колбаса вареная Молочная п/а ОХЛ 470*6 (2,82 кг) ООО "Мираторг-Курск" РОССИЯ</t>
  </si>
  <si>
    <t>Колбаса вареная С молоком ОХЛ п/а 470г*6 (2,82кг) ООО "Мираторг-Курск" РОССИЯ</t>
  </si>
  <si>
    <t>Колбаса вареная Докторская п/а ОХЛ 470г*6 (2,82 кг) ООО "Мираторг-Курск" РОССИЯ</t>
  </si>
  <si>
    <t>Колбаса вареная Классическая ОХЛ п/а 470г*6 (2,82кг) ООО "Мираторг-Курск" РОССИЯ</t>
  </si>
  <si>
    <t>Продукт из свинины копчено-вареный Грудинка Классическая ОХЛ ВУ 360г*6 (2,16кг) ООО "Мираторг-Курск" РОССИЯ</t>
  </si>
  <si>
    <t>Продукт из свинины копчено-вареный Карбонад классический 360г*6 (2,16кг)ООО "Мираторг-Курск" РОССИЯ</t>
  </si>
  <si>
    <t>Колбаса в/к Балыковая ВУ охл 300г*6  МИРАТОРГ</t>
  </si>
  <si>
    <t>Колбаса варено-копченая Московская Ф/О ОХЛ В/У 375г*6 (2,25кг) ООО "Мираторг-Курск" РОССИЯ</t>
  </si>
  <si>
    <t>Колбаса варено-копченая Сервелат Ф/О ОХЛ В/У 375г*6 (2,25кг) ООО "Мираторг-Курск" РОССИЯ</t>
  </si>
  <si>
    <t>Колбаса варено-копченая Сервелат Коньячный Ф/О ОХЛ В/У 375г*6 (2,25кг)ООО "Мираторг-Курск" РОССИЯ</t>
  </si>
  <si>
    <t>Колбаса варено-копченая Сервелат Финский Ф/О ОХЛ В/У 375г*6 (2,25кг) ООО "Мираторг-Курск" РОССИЯ</t>
  </si>
  <si>
    <t>Сервелат Мраморный в/к ВУ ОХЛ 330г*6</t>
  </si>
  <si>
    <t>Колбаса вк Сервелат ГОСТ охл 300г*6</t>
  </si>
  <si>
    <t>Cервелат в/к Коньячный ОХЛ ВУ 300г*6</t>
  </si>
  <si>
    <t>Ветчина для завтрака ОХЛ п/а 400г*6 (2,4кг) ООО "Мираторг-Курск" РОССИЯ</t>
  </si>
  <si>
    <t>Мясной продукт из свинины сырокопченый Бекон  ОХЛ ВУ 200г*10 (2 кг) ООО "Мираторг-Курск" РОССИЯ</t>
  </si>
  <si>
    <t>Карбонад классический нарезка охл ВУ 150г*10 (1,5кг) ООО "Мираторг-Курск" Россия</t>
  </si>
  <si>
    <t>Колбаса полукопченая Чесночная ф/о ОХЛ 375г*6 (2,25кг)ООО "Мираторг-Курск" РОССИЯ</t>
  </si>
  <si>
    <t>Cосиски Сливочные ц/о ОХЛ 400г*6 (2,4 кг) ООО "Мираторг-Курск" РОССИЯ</t>
  </si>
  <si>
    <t>Сосиски Молочные б/о ОХЛ 350г*6 (2,1кг) ООО "Мираторг-Курск" РОССИЯ</t>
  </si>
  <si>
    <t>Сосиски Молочные ц/о ОХЛ 400г*6 (2,4кг) ООО "Мираторг-Курск" РОССИЯ</t>
  </si>
  <si>
    <t>Сосис Венские ОХЛ ГЗМС 350г*6(2,1кг)</t>
  </si>
  <si>
    <t>Сос Баварские ОХЛ ГЗМС 350г*6(2,1кг)</t>
  </si>
  <si>
    <t>Колбаса с/к Брауншвейгская ВУ ОХЛ 300г*6 (1,8кг)  МИРАТОРГ</t>
  </si>
  <si>
    <t>Колбаса сырокопченая Сервелат полусухой ф/о охл 300г*6 (1,8кг) ООО "Мираторг-Курск" РОССИЯ</t>
  </si>
  <si>
    <t>Колбаса сырокопченая Сервелат полусухой ф/о охл 280г*6 (1,8кг) ООО "Мираторг-Курск" РОССИЯ</t>
  </si>
  <si>
    <t>Колбаса "Брауншвейгская" 280гр*8</t>
  </si>
  <si>
    <t>Колбаса пс Салями ВУ ОХЛ 280г*6</t>
  </si>
  <si>
    <t>Колб ск Тапас ОХЛ ГЗМС 70г*10</t>
  </si>
  <si>
    <t>Колб ск Тапас с чили ОХЛ ГЗМС 70г*10</t>
  </si>
  <si>
    <t>1601009101</t>
  </si>
  <si>
    <t>Колбаса в/к Московская ОХЛ ВУ 300г*6</t>
  </si>
  <si>
    <t>4640106725535</t>
  </si>
  <si>
    <t>3 кв 2025, руб/кг РЕГУЛЯР при увеличенном объеме от 7 тонн с учетом промо.</t>
  </si>
  <si>
    <t>3 кв 2025, руб/кг с возмещением ЭТК от 7 тонн отгрузки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</si>
</sst>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b/>
      <sz val="10"/>
      <name val="Calibri"/>
      <family val="2"/>
      <scheme val="minor"/>
    </font>
    <font>
      <sz val="10"/>
      <color rgb="FF333333"/>
      <name val="Arial"/>
      <family val="2"/>
      <charset val="204"/>
    </font>
    <font>
      <sz val="8.5"/>
      <color rgb="FF333333"/>
      <name val="Arial"/>
      <family val="2"/>
      <charset val="204"/>
    </font>
    <font>
      <sz val="10"/>
      <name val="Calibri "/>
      <charset val="204"/>
    </font>
    <font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969696"/>
      </right>
      <top style="medium">
        <color rgb="FF969696"/>
      </top>
      <bottom style="medium">
        <color rgb="FF969696"/>
      </bottom>
      <diagonal/>
    </border>
    <border>
      <left/>
      <right style="medium">
        <color rgb="FF969696"/>
      </right>
      <top/>
      <bottom style="medium">
        <color rgb="FF969696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59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7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4" fontId="1" fillId="0" borderId="0" xfId="0" applyNumberFormat="1" applyFont="1" applyAlignment="1">
      <alignment horizontal="center" vertical="center"/>
    </xf>
    <xf numFmtId="4" fontId="3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2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4" fontId="3" fillId="7" borderId="1" xfId="0" applyNumberFormat="1" applyFont="1" applyFill="1" applyBorder="1" applyAlignment="1">
      <alignment horizont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1" defaultTableStyle="TableStyleMedium2" defaultPivotStyle="PivotStyleLight16">
    <tableStyle name="Invisible" pivot="0" table="0" count="0" xr9:uid="{334ADB3F-D479-4A80-8A9F-DC7BD9A0FF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serditova/Desktop/&#1050;&#1091;&#1073;%20&#1052;&#1086;&#1089;&#1087;&#1088;&#1086;&#1076;&#1090;&#1086;&#1088;&#1075;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ФФ"/>
    </sheetNames>
    <sheetDataSet>
      <sheetData sheetId="0"/>
      <sheetData sheetId="1">
        <row r="1">
          <cell r="A1" t="str">
            <v>Артикул</v>
          </cell>
          <cell r="B1" t="str">
            <v>Наименование</v>
          </cell>
          <cell r="C1" t="str">
            <v>3 кв 2025, руб/кг</v>
          </cell>
          <cell r="D1" t="str">
            <v>Промо цены, руб/кг</v>
          </cell>
          <cell r="E1" t="str">
            <v>НОВЫЕ ПРОМО ЦЕНЫ</v>
          </cell>
        </row>
        <row r="2">
          <cell r="A2">
            <v>1010016094</v>
          </cell>
          <cell r="B2" t="str">
            <v>МХБ Колбаса вареная С молоком ОХЛ п/а 470г*6 (2,82кг) ООО "Мираторг-Курск" РОССИЯ</v>
          </cell>
          <cell r="C2">
            <v>275.94</v>
          </cell>
          <cell r="D2"/>
          <cell r="E2">
            <v>206.96</v>
          </cell>
        </row>
        <row r="3">
          <cell r="A3">
            <v>1010016024</v>
          </cell>
          <cell r="B3" t="str">
            <v>МХБ Колбаса полукопченая Краковская н/о ОХЛ 430*6 (2,58кг)ООО "Мираторг-Курск" РОССИЯ</v>
          </cell>
          <cell r="C3">
            <v>601.77</v>
          </cell>
          <cell r="D3">
            <v>511.51</v>
          </cell>
          <cell r="E3">
            <v>421.24</v>
          </cell>
        </row>
        <row r="4">
          <cell r="A4">
            <v>1010023122</v>
          </cell>
          <cell r="B4" t="str">
            <v>МХБ Колбаса полукопченая Чесночная ф/о ОХЛ 375г*6 (2,25кг)ООО "Мираторг-Курск" РОССИЯ</v>
          </cell>
          <cell r="C4">
            <v>370.42</v>
          </cell>
          <cell r="D4">
            <v>353.75</v>
          </cell>
          <cell r="E4">
            <v>277.82</v>
          </cell>
        </row>
        <row r="5">
          <cell r="A5">
            <v>1010023348</v>
          </cell>
          <cell r="B5" t="str">
            <v>МХБ Колбаса варено-копченая Балыковая Ф/О ОХЛ В/У 375г*6 (2,25кг) ООО "Мираторг-Курск" РОССИЯ</v>
          </cell>
          <cell r="C5">
            <v>413.85</v>
          </cell>
          <cell r="D5">
            <v>375.51</v>
          </cell>
          <cell r="E5">
            <v>310</v>
          </cell>
        </row>
        <row r="6">
          <cell r="A6">
            <v>1010016038</v>
          </cell>
          <cell r="B6" t="str">
            <v>МХБ Колбаса варено-копченая Московская Ф/О ОХЛ В/У 375г*6 (2,25кг) ООО "Мираторг-Курск" РОССИЯ</v>
          </cell>
          <cell r="C6">
            <v>810.21</v>
          </cell>
          <cell r="D6"/>
          <cell r="E6">
            <v>648.16999999999996</v>
          </cell>
        </row>
        <row r="7">
          <cell r="A7">
            <v>1010016034</v>
          </cell>
          <cell r="B7" t="str">
            <v>МХБ Колбаса варено-копченая Сервелат Ф/О ОХЛ В/У 375г*6 (2,25кг) ООО "Мираторг-Курск" РОССИЯ</v>
          </cell>
          <cell r="C7">
            <v>459.58</v>
          </cell>
          <cell r="D7">
            <v>381.95</v>
          </cell>
          <cell r="E7">
            <v>321.70999999999998</v>
          </cell>
        </row>
        <row r="8">
          <cell r="A8">
            <v>1010022952</v>
          </cell>
          <cell r="B8" t="str">
            <v>МХБ Колбаса варено-копченая Сервелат Коньячный Ф/О ОХЛ В/У 375г*6 (2,25кг)ООО "Мираторг-Курск" РОССИЯ</v>
          </cell>
          <cell r="C8">
            <v>385.83</v>
          </cell>
          <cell r="D8">
            <v>340.47</v>
          </cell>
          <cell r="E8">
            <v>270.08</v>
          </cell>
        </row>
        <row r="9">
          <cell r="A9">
            <v>1010022954</v>
          </cell>
          <cell r="B9" t="str">
            <v>МХБ Колбаса варено-копченая Сервелат Финский Ф/О ОХЛ В/У 375г*6 (2,25кг) ООО "Мираторг-Курск" РОССИЯ</v>
          </cell>
          <cell r="C9">
            <v>400.21</v>
          </cell>
          <cell r="D9">
            <v>355.75</v>
          </cell>
          <cell r="E9">
            <v>280.14999999999998</v>
          </cell>
        </row>
        <row r="10">
          <cell r="A10">
            <v>1010016111</v>
          </cell>
          <cell r="B10" t="str">
            <v>МХБ Ветчина для завтрака ОХЛ п/а 400г*6 (2,4кг) ООО "Мираторг-Курск" РОССИЯ</v>
          </cell>
          <cell r="C10">
            <v>461.98</v>
          </cell>
          <cell r="D10">
            <v>408.11</v>
          </cell>
          <cell r="E10">
            <v>323.39</v>
          </cell>
        </row>
        <row r="11">
          <cell r="A11">
            <v>1010022846</v>
          </cell>
          <cell r="B11" t="str">
            <v>МХБ Продукт из свинины копчено-вареный Грудинка Классическая ОХЛ ВУ 360г*6 (2,16кг) ООО "Мираторг-Курск" РОССИЯ</v>
          </cell>
          <cell r="C11">
            <v>685.52</v>
          </cell>
          <cell r="D11">
            <v>612.55999999999995</v>
          </cell>
          <cell r="E11">
            <v>514.14</v>
          </cell>
        </row>
        <row r="12">
          <cell r="A12">
            <v>1010022854</v>
          </cell>
          <cell r="B12" t="str">
            <v>МХБ Продукт из свинины копчено-вареный Карбонад классический 360г*6 (2,16кг)ООО "Мираторг-Курск" РОССИЯ</v>
          </cell>
          <cell r="C12">
            <v>535</v>
          </cell>
          <cell r="D12"/>
          <cell r="E12">
            <v>401.25</v>
          </cell>
        </row>
        <row r="13">
          <cell r="A13">
            <v>1010025585</v>
          </cell>
          <cell r="B13" t="str">
            <v>МХБ Мясной продукт из свинины сырокопченый Бекон  ОХЛ ВУ 200г*10 (2 кг) ООО "Мираторг-Курск" РОССИЯ</v>
          </cell>
          <cell r="C13">
            <v>558.96</v>
          </cell>
          <cell r="D13"/>
          <cell r="E13">
            <v>419.22</v>
          </cell>
        </row>
        <row r="14">
          <cell r="A14">
            <v>1010026651</v>
          </cell>
          <cell r="B14" t="str">
            <v>МХБ Карбонад классический нарезка охл ВУ 150г*10 (1,5кг) ООО "Мираторг-Курск" Россия</v>
          </cell>
          <cell r="C14">
            <v>660.21</v>
          </cell>
          <cell r="D14">
            <v>560.70000000000005</v>
          </cell>
          <cell r="E14">
            <v>462.15</v>
          </cell>
        </row>
        <row r="15">
          <cell r="A15">
            <v>1010033333</v>
          </cell>
          <cell r="B15" t="str">
            <v>МХБ Колбаса сырокопченая Сервелат полусухой ф/о охл 300г*6 (2,4кг) ООО "Мираторг-Курск" РОССИЯ</v>
          </cell>
          <cell r="C15">
            <v>860.21</v>
          </cell>
          <cell r="D15">
            <v>797.83</v>
          </cell>
          <cell r="E15">
            <v>602.15</v>
          </cell>
        </row>
        <row r="16">
          <cell r="A16">
            <v>1010015950</v>
          </cell>
          <cell r="B16" t="str">
            <v>МХБ Cосиски Сливочные ц/о ОХЛ 400г*6 (2,4 кг) ООО "Мираторг-Курск" РОССИЯ</v>
          </cell>
          <cell r="C16">
            <v>407.6</v>
          </cell>
          <cell r="D16"/>
          <cell r="E16">
            <v>285.32</v>
          </cell>
        </row>
        <row r="17">
          <cell r="A17">
            <v>1010015947</v>
          </cell>
          <cell r="B17" t="str">
            <v>МХБ Сосиски Молочные б/о ОХЛ 350г*6 (2,1кг) ООО "Мираторг-Курск" РОССИЯ</v>
          </cell>
          <cell r="C17">
            <v>406.67</v>
          </cell>
          <cell r="D17"/>
          <cell r="E17">
            <v>284.67</v>
          </cell>
        </row>
        <row r="18">
          <cell r="A18">
            <v>1010015949</v>
          </cell>
          <cell r="B18" t="str">
            <v>МХБ Сосиски Молочные ц/о ОХЛ 400г*6 (2,4кг) ООО "Мираторг-Курск" РОССИЯ</v>
          </cell>
          <cell r="C18">
            <v>375.83</v>
          </cell>
          <cell r="D18">
            <v>343.19</v>
          </cell>
          <cell r="E18">
            <v>263.08</v>
          </cell>
        </row>
        <row r="19">
          <cell r="A19">
            <v>1010031948</v>
          </cell>
          <cell r="B19" t="str">
            <v>МХБ Сосис Венские ОХЛ ГЗМС 350г*6(2,1кг)</v>
          </cell>
          <cell r="C19">
            <v>354.06</v>
          </cell>
          <cell r="D19"/>
          <cell r="E19">
            <v>247.84</v>
          </cell>
        </row>
        <row r="20">
          <cell r="A20">
            <v>1010031947</v>
          </cell>
          <cell r="B20" t="str">
            <v>МХБ Сос Баварские ОХЛ ГЗМС 350г*6(2,1кг)</v>
          </cell>
          <cell r="C20">
            <v>345.31</v>
          </cell>
          <cell r="D20"/>
          <cell r="E20">
            <v>258.98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="85" zoomScaleNormal="85" workbookViewId="0">
      <selection activeCell="R7" sqref="R7"/>
    </sheetView>
  </sheetViews>
  <sheetFormatPr defaultRowHeight="15" outlineLevelCol="1"/>
  <cols>
    <col min="1" max="1" width="15.7109375" style="3" customWidth="1"/>
    <col min="2" max="2" width="70.140625" style="4" customWidth="1"/>
    <col min="3" max="3" width="19.42578125" style="5" customWidth="1" outlineLevel="1"/>
    <col min="4" max="4" width="15.7109375" style="5" customWidth="1" outlineLevel="1"/>
    <col min="5" max="7" width="5.7109375" style="5" customWidth="1" outlineLevel="1"/>
    <col min="8" max="8" width="9.5703125" style="5" customWidth="1" outlineLevel="1"/>
    <col min="9" max="9" width="15.7109375" style="5" customWidth="1" outlineLevel="1"/>
    <col min="10" max="10" width="18.140625" style="5" customWidth="1" outlineLevel="1"/>
    <col min="11" max="11" width="18.140625" style="25" customWidth="1" outlineLevel="1"/>
    <col min="12" max="12" width="15.7109375" style="25" customWidth="1"/>
    <col min="13" max="13" width="15.7109375" style="5" customWidth="1"/>
    <col min="14" max="14" width="18.5703125" style="5" customWidth="1"/>
    <col min="15" max="15" width="15.7109375" style="5" customWidth="1"/>
    <col min="16" max="16" width="11" style="7" customWidth="1"/>
    <col min="17" max="17" width="9.140625" style="7"/>
  </cols>
  <sheetData>
    <row r="1" spans="1:17" s="10" customFormat="1" ht="51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21</v>
      </c>
      <c r="K1" s="55" t="s">
        <v>56</v>
      </c>
      <c r="L1" s="55" t="s">
        <v>45</v>
      </c>
      <c r="M1" s="56" t="s">
        <v>46</v>
      </c>
      <c r="N1" s="57" t="s">
        <v>90</v>
      </c>
      <c r="O1" s="57" t="s">
        <v>91</v>
      </c>
      <c r="P1" s="12" t="s">
        <v>19</v>
      </c>
      <c r="Q1" s="12" t="s">
        <v>20</v>
      </c>
    </row>
    <row r="2" spans="1:17" ht="15" customHeight="1">
      <c r="A2" s="39">
        <v>1010015952</v>
      </c>
      <c r="B2" s="40" t="s">
        <v>57</v>
      </c>
      <c r="C2" s="41" t="s">
        <v>11</v>
      </c>
      <c r="D2" s="27" t="s">
        <v>9</v>
      </c>
      <c r="E2" s="15" t="s">
        <v>10</v>
      </c>
      <c r="F2" s="28">
        <v>0.47</v>
      </c>
      <c r="G2" s="28">
        <v>2.82</v>
      </c>
      <c r="H2" s="15">
        <v>75</v>
      </c>
      <c r="I2" s="15">
        <v>1601009901</v>
      </c>
      <c r="J2" s="15" t="s">
        <v>22</v>
      </c>
      <c r="K2" s="29">
        <f t="shared" ref="K2:K30" si="0">L2*F2</f>
        <v>163.42369999999997</v>
      </c>
      <c r="L2" s="17">
        <v>347.71</v>
      </c>
      <c r="M2" s="17">
        <v>316.09999999999997</v>
      </c>
      <c r="N2" s="17">
        <v>347.71</v>
      </c>
      <c r="O2" s="17"/>
      <c r="P2" s="6">
        <v>10</v>
      </c>
      <c r="Q2" s="6">
        <f t="shared" ref="Q2:Q34" si="1">P2*G2</f>
        <v>28.2</v>
      </c>
    </row>
    <row r="3" spans="1:17" ht="15" customHeight="1">
      <c r="A3" s="42">
        <v>1010016094</v>
      </c>
      <c r="B3" s="43" t="s">
        <v>58</v>
      </c>
      <c r="C3" s="41" t="s">
        <v>11</v>
      </c>
      <c r="D3" s="2" t="s">
        <v>9</v>
      </c>
      <c r="E3" s="13" t="s">
        <v>10</v>
      </c>
      <c r="F3" s="30">
        <v>0.47</v>
      </c>
      <c r="G3" s="30">
        <v>2.82</v>
      </c>
      <c r="H3" s="13">
        <v>75</v>
      </c>
      <c r="I3" s="15">
        <v>1601009901</v>
      </c>
      <c r="J3" s="15" t="s">
        <v>23</v>
      </c>
      <c r="K3" s="29">
        <f t="shared" si="0"/>
        <v>137.57369999999997</v>
      </c>
      <c r="L3" s="17">
        <v>292.70999999999998</v>
      </c>
      <c r="M3" s="17">
        <v>266.09999999999997</v>
      </c>
      <c r="N3" s="58">
        <f>M3</f>
        <v>266.09999999999997</v>
      </c>
      <c r="O3" s="58">
        <f>VLOOKUP(A3,[1]ФФ!$A:$E,5,0)</f>
        <v>206.96</v>
      </c>
      <c r="P3" s="6">
        <v>0</v>
      </c>
      <c r="Q3" s="6">
        <f t="shared" si="1"/>
        <v>0</v>
      </c>
    </row>
    <row r="4" spans="1:17" ht="15" customHeight="1">
      <c r="A4" s="42">
        <v>1010015954</v>
      </c>
      <c r="B4" s="43" t="s">
        <v>59</v>
      </c>
      <c r="C4" s="41" t="s">
        <v>11</v>
      </c>
      <c r="D4" s="2" t="s">
        <v>9</v>
      </c>
      <c r="E4" s="13" t="s">
        <v>10</v>
      </c>
      <c r="F4" s="30">
        <v>0.47</v>
      </c>
      <c r="G4" s="30">
        <v>2.82</v>
      </c>
      <c r="H4" s="13">
        <v>75</v>
      </c>
      <c r="I4" s="15">
        <v>1601009901</v>
      </c>
      <c r="J4" s="15" t="s">
        <v>24</v>
      </c>
      <c r="K4" s="29">
        <f t="shared" si="0"/>
        <v>172.52289999999999</v>
      </c>
      <c r="L4" s="17">
        <v>367.07</v>
      </c>
      <c r="M4" s="17">
        <v>300.31</v>
      </c>
      <c r="N4" s="17">
        <v>367.07</v>
      </c>
      <c r="O4" s="17"/>
      <c r="P4" s="6">
        <v>13</v>
      </c>
      <c r="Q4" s="6">
        <f t="shared" si="1"/>
        <v>36.659999999999997</v>
      </c>
    </row>
    <row r="5" spans="1:17" ht="15" customHeight="1">
      <c r="A5" s="42">
        <v>1010016092</v>
      </c>
      <c r="B5" s="43" t="s">
        <v>60</v>
      </c>
      <c r="C5" s="41" t="s">
        <v>11</v>
      </c>
      <c r="D5" s="2" t="s">
        <v>9</v>
      </c>
      <c r="E5" s="13" t="s">
        <v>10</v>
      </c>
      <c r="F5" s="30">
        <v>0.47</v>
      </c>
      <c r="G5" s="30">
        <v>2.82</v>
      </c>
      <c r="H5" s="13">
        <v>75</v>
      </c>
      <c r="I5" s="15">
        <v>1601009901</v>
      </c>
      <c r="J5" s="15" t="s">
        <v>25</v>
      </c>
      <c r="K5" s="29">
        <f t="shared" si="0"/>
        <v>124.7521</v>
      </c>
      <c r="L5" s="17">
        <v>265.43</v>
      </c>
      <c r="M5" s="17">
        <v>241.3</v>
      </c>
      <c r="N5" s="17">
        <v>265.43</v>
      </c>
      <c r="O5" s="17"/>
      <c r="P5" s="6">
        <v>13</v>
      </c>
      <c r="Q5" s="6">
        <f t="shared" si="1"/>
        <v>36.659999999999997</v>
      </c>
    </row>
    <row r="6" spans="1:17" ht="15" customHeight="1" thickBot="1">
      <c r="A6" s="44">
        <v>1010022846</v>
      </c>
      <c r="B6" s="45" t="s">
        <v>61</v>
      </c>
      <c r="C6" s="41" t="s">
        <v>16</v>
      </c>
      <c r="D6" s="2" t="s">
        <v>9</v>
      </c>
      <c r="E6" s="13" t="s">
        <v>10</v>
      </c>
      <c r="F6" s="30">
        <v>0.36</v>
      </c>
      <c r="G6" s="30">
        <v>2.16</v>
      </c>
      <c r="H6" s="13">
        <v>45</v>
      </c>
      <c r="I6" s="15">
        <v>1602491900</v>
      </c>
      <c r="J6" s="15" t="s">
        <v>32</v>
      </c>
      <c r="K6" s="29">
        <f t="shared" si="0"/>
        <v>261.08280000000002</v>
      </c>
      <c r="L6" s="17">
        <v>725.23000000000013</v>
      </c>
      <c r="M6" s="17">
        <v>589.26</v>
      </c>
      <c r="N6" s="58">
        <v>589.26</v>
      </c>
      <c r="O6" s="58">
        <f>VLOOKUP(A6,[1]ФФ!$A:$E,5,0)</f>
        <v>514.14</v>
      </c>
      <c r="P6" s="6">
        <v>0</v>
      </c>
      <c r="Q6" s="6">
        <f t="shared" si="1"/>
        <v>0</v>
      </c>
    </row>
    <row r="7" spans="1:17" ht="15" customHeight="1" thickBot="1">
      <c r="A7" s="44">
        <v>1010022854</v>
      </c>
      <c r="B7" s="45" t="s">
        <v>62</v>
      </c>
      <c r="C7" s="41" t="s">
        <v>16</v>
      </c>
      <c r="D7" s="2" t="s">
        <v>9</v>
      </c>
      <c r="E7" s="13" t="s">
        <v>10</v>
      </c>
      <c r="F7" s="30">
        <v>0.36</v>
      </c>
      <c r="G7" s="30">
        <v>2.16</v>
      </c>
      <c r="H7" s="13">
        <v>45</v>
      </c>
      <c r="I7" s="13">
        <v>1602491900</v>
      </c>
      <c r="J7" s="15" t="s">
        <v>33</v>
      </c>
      <c r="K7" s="29">
        <f t="shared" si="0"/>
        <v>203.86080000000001</v>
      </c>
      <c r="L7" s="26">
        <v>566.28000000000009</v>
      </c>
      <c r="M7" s="17">
        <v>514.80000000000007</v>
      </c>
      <c r="N7" s="58">
        <v>514.80000000000007</v>
      </c>
      <c r="O7" s="58">
        <f>VLOOKUP(A7,[1]ФФ!$A:$E,5,0)</f>
        <v>401.25</v>
      </c>
      <c r="P7" s="6">
        <v>0</v>
      </c>
      <c r="Q7" s="6">
        <f t="shared" si="1"/>
        <v>0</v>
      </c>
    </row>
    <row r="8" spans="1:17" ht="15" customHeight="1">
      <c r="A8" s="48">
        <v>1010027650</v>
      </c>
      <c r="B8" s="46" t="s">
        <v>63</v>
      </c>
      <c r="C8" s="41" t="s">
        <v>14</v>
      </c>
      <c r="D8" s="2" t="s">
        <v>9</v>
      </c>
      <c r="E8" s="13" t="s">
        <v>10</v>
      </c>
      <c r="F8" s="30">
        <v>0.3</v>
      </c>
      <c r="G8" s="30">
        <f>0.3*6</f>
        <v>1.7999999999999998</v>
      </c>
      <c r="H8" s="13">
        <v>55</v>
      </c>
      <c r="I8" s="15">
        <v>1601009901</v>
      </c>
      <c r="J8" s="31">
        <v>4640106723814</v>
      </c>
      <c r="K8" s="29">
        <f t="shared" si="0"/>
        <v>132.363</v>
      </c>
      <c r="L8" s="17">
        <v>441.21</v>
      </c>
      <c r="M8" s="17">
        <v>361.69</v>
      </c>
      <c r="N8" s="58">
        <v>361.69</v>
      </c>
      <c r="O8" s="58">
        <v>310</v>
      </c>
      <c r="P8" s="6">
        <v>0</v>
      </c>
      <c r="Q8" s="6">
        <f t="shared" si="1"/>
        <v>0</v>
      </c>
    </row>
    <row r="9" spans="1:17" ht="15" customHeight="1">
      <c r="A9" s="42">
        <v>1010016038</v>
      </c>
      <c r="B9" s="43" t="s">
        <v>64</v>
      </c>
      <c r="C9" s="52" t="s">
        <v>14</v>
      </c>
      <c r="D9" s="2" t="s">
        <v>9</v>
      </c>
      <c r="E9" s="13" t="s">
        <v>10</v>
      </c>
      <c r="F9" s="30">
        <v>0.375</v>
      </c>
      <c r="G9" s="30">
        <v>2.25</v>
      </c>
      <c r="H9" s="13">
        <v>55</v>
      </c>
      <c r="I9" s="13">
        <v>1601009901</v>
      </c>
      <c r="J9" s="13" t="s">
        <v>27</v>
      </c>
      <c r="K9" s="53">
        <f t="shared" si="0"/>
        <v>321.33750000000003</v>
      </c>
      <c r="L9" s="17">
        <v>856.90000000000009</v>
      </c>
      <c r="M9" s="17">
        <v>779</v>
      </c>
      <c r="N9" s="58">
        <v>779</v>
      </c>
      <c r="O9" s="58">
        <f>VLOOKUP(A9,[1]ФФ!$A:$E,5,0)</f>
        <v>648.16999999999996</v>
      </c>
      <c r="P9" s="6">
        <v>0</v>
      </c>
      <c r="Q9" s="6">
        <f t="shared" si="1"/>
        <v>0</v>
      </c>
    </row>
    <row r="10" spans="1:17" ht="15" customHeight="1">
      <c r="A10" s="42">
        <v>1010032949</v>
      </c>
      <c r="B10" s="43" t="s">
        <v>88</v>
      </c>
      <c r="C10" s="52" t="s">
        <v>14</v>
      </c>
      <c r="D10" s="2" t="s">
        <v>9</v>
      </c>
      <c r="E10" s="13" t="s">
        <v>10</v>
      </c>
      <c r="F10" s="30">
        <v>0.3</v>
      </c>
      <c r="G10" s="30">
        <v>1.8</v>
      </c>
      <c r="H10" s="13">
        <v>55</v>
      </c>
      <c r="I10" s="13" t="s">
        <v>53</v>
      </c>
      <c r="J10" s="54" t="s">
        <v>89</v>
      </c>
      <c r="K10" s="53">
        <f>L10*F10</f>
        <v>257.07</v>
      </c>
      <c r="L10" s="17">
        <v>856.90000000000009</v>
      </c>
      <c r="M10" s="17">
        <v>779</v>
      </c>
      <c r="N10" s="58">
        <v>779</v>
      </c>
      <c r="O10" s="58">
        <v>648.16999999999996</v>
      </c>
      <c r="P10" s="6">
        <v>0</v>
      </c>
      <c r="Q10" s="6">
        <f t="shared" si="1"/>
        <v>0</v>
      </c>
    </row>
    <row r="11" spans="1:17" ht="15" customHeight="1">
      <c r="A11" s="42">
        <v>1010016034</v>
      </c>
      <c r="B11" s="43" t="s">
        <v>65</v>
      </c>
      <c r="C11" s="41" t="s">
        <v>14</v>
      </c>
      <c r="D11" s="2" t="s">
        <v>9</v>
      </c>
      <c r="E11" s="13" t="s">
        <v>10</v>
      </c>
      <c r="F11" s="30">
        <v>0.375</v>
      </c>
      <c r="G11" s="30">
        <v>2.25</v>
      </c>
      <c r="H11" s="13">
        <v>55</v>
      </c>
      <c r="I11" s="15">
        <v>1601009901</v>
      </c>
      <c r="J11" s="15" t="s">
        <v>28</v>
      </c>
      <c r="K11" s="29">
        <f t="shared" si="0"/>
        <v>182.49</v>
      </c>
      <c r="L11" s="17">
        <v>486.64</v>
      </c>
      <c r="M11" s="17">
        <v>367.87</v>
      </c>
      <c r="N11" s="58">
        <v>367.87</v>
      </c>
      <c r="O11" s="58">
        <f>VLOOKUP(A11,[1]ФФ!$A:$E,5,0)</f>
        <v>321.70999999999998</v>
      </c>
      <c r="P11" s="6">
        <v>0</v>
      </c>
      <c r="Q11" s="6">
        <f t="shared" si="1"/>
        <v>0</v>
      </c>
    </row>
    <row r="12" spans="1:17" ht="15" customHeight="1">
      <c r="A12" s="42">
        <v>1010022952</v>
      </c>
      <c r="B12" s="43" t="s">
        <v>66</v>
      </c>
      <c r="C12" s="41" t="s">
        <v>14</v>
      </c>
      <c r="D12" s="2" t="s">
        <v>9</v>
      </c>
      <c r="E12" s="13" t="s">
        <v>10</v>
      </c>
      <c r="F12" s="30">
        <v>0.375</v>
      </c>
      <c r="G12" s="30">
        <v>2.25</v>
      </c>
      <c r="H12" s="13">
        <v>55</v>
      </c>
      <c r="I12" s="15">
        <v>1601009901</v>
      </c>
      <c r="J12" s="15" t="s">
        <v>29</v>
      </c>
      <c r="K12" s="29">
        <f t="shared" si="0"/>
        <v>165</v>
      </c>
      <c r="L12" s="17">
        <v>440</v>
      </c>
      <c r="M12" s="17">
        <v>328.05</v>
      </c>
      <c r="N12" s="58">
        <v>328.05</v>
      </c>
      <c r="O12" s="58">
        <f>VLOOKUP(A12,[1]ФФ!$A:$E,5,0)</f>
        <v>270.08</v>
      </c>
      <c r="P12" s="6">
        <v>0</v>
      </c>
      <c r="Q12" s="6">
        <f t="shared" si="1"/>
        <v>0</v>
      </c>
    </row>
    <row r="13" spans="1:17" ht="15" customHeight="1">
      <c r="A13" s="42">
        <v>1010022954</v>
      </c>
      <c r="B13" s="43" t="s">
        <v>67</v>
      </c>
      <c r="C13" s="41" t="s">
        <v>14</v>
      </c>
      <c r="D13" s="2" t="s">
        <v>9</v>
      </c>
      <c r="E13" s="13" t="s">
        <v>10</v>
      </c>
      <c r="F13" s="30">
        <v>0.375</v>
      </c>
      <c r="G13" s="30">
        <v>2.25</v>
      </c>
      <c r="H13" s="13">
        <v>55</v>
      </c>
      <c r="I13" s="15">
        <v>1601009901</v>
      </c>
      <c r="J13" s="15" t="s">
        <v>30</v>
      </c>
      <c r="K13" s="29">
        <f t="shared" si="0"/>
        <v>158.97749999999999</v>
      </c>
      <c r="L13" s="17">
        <v>423.94</v>
      </c>
      <c r="M13" s="17">
        <v>342.71999999999997</v>
      </c>
      <c r="N13" s="58">
        <v>342.71999999999997</v>
      </c>
      <c r="O13" s="58">
        <f>VLOOKUP(A13,[1]ФФ!$A:$E,5,0)</f>
        <v>280.14999999999998</v>
      </c>
      <c r="P13" s="6">
        <v>33</v>
      </c>
      <c r="Q13" s="6">
        <f t="shared" si="1"/>
        <v>74.25</v>
      </c>
    </row>
    <row r="14" spans="1:17" ht="15" customHeight="1">
      <c r="A14" s="42">
        <v>1010029655</v>
      </c>
      <c r="B14" s="43" t="s">
        <v>68</v>
      </c>
      <c r="C14" s="41" t="s">
        <v>14</v>
      </c>
      <c r="D14" s="2" t="s">
        <v>9</v>
      </c>
      <c r="E14" s="13" t="s">
        <v>10</v>
      </c>
      <c r="F14" s="30">
        <v>0.33</v>
      </c>
      <c r="G14" s="30">
        <v>1.98</v>
      </c>
      <c r="H14" s="13">
        <v>55</v>
      </c>
      <c r="I14" s="15">
        <v>1601009901</v>
      </c>
      <c r="J14" s="15" t="s">
        <v>36</v>
      </c>
      <c r="K14" s="29">
        <f t="shared" si="0"/>
        <v>174.2037</v>
      </c>
      <c r="L14" s="17">
        <v>527.89</v>
      </c>
      <c r="M14" s="17">
        <v>390.15999999999997</v>
      </c>
      <c r="N14" s="17">
        <v>527.89</v>
      </c>
      <c r="O14" s="17"/>
      <c r="P14" s="6">
        <v>0</v>
      </c>
      <c r="Q14" s="6">
        <f t="shared" si="1"/>
        <v>0</v>
      </c>
    </row>
    <row r="15" spans="1:17" ht="15" customHeight="1">
      <c r="A15" s="42">
        <v>1010027653</v>
      </c>
      <c r="B15" s="43" t="s">
        <v>69</v>
      </c>
      <c r="C15" s="41" t="s">
        <v>14</v>
      </c>
      <c r="D15" s="2" t="s">
        <v>9</v>
      </c>
      <c r="E15" s="13" t="s">
        <v>10</v>
      </c>
      <c r="F15" s="32">
        <v>0.3</v>
      </c>
      <c r="G15" s="32">
        <v>1.8</v>
      </c>
      <c r="H15" s="13">
        <v>55</v>
      </c>
      <c r="I15" s="15">
        <v>1601009901</v>
      </c>
      <c r="J15" s="31">
        <v>4640106723845</v>
      </c>
      <c r="K15" s="29">
        <f t="shared" si="0"/>
        <v>146.916</v>
      </c>
      <c r="L15" s="17">
        <f>445.2*1.1</f>
        <v>489.72</v>
      </c>
      <c r="M15" s="17">
        <v>367.87</v>
      </c>
      <c r="N15" s="17">
        <v>489.72</v>
      </c>
      <c r="O15" s="17"/>
      <c r="P15" s="6">
        <v>0</v>
      </c>
      <c r="Q15" s="6">
        <f t="shared" si="1"/>
        <v>0</v>
      </c>
    </row>
    <row r="16" spans="1:17" ht="15" customHeight="1">
      <c r="A16" s="42">
        <v>1010032953</v>
      </c>
      <c r="B16" s="43" t="s">
        <v>70</v>
      </c>
      <c r="C16" s="41" t="s">
        <v>14</v>
      </c>
      <c r="D16" s="2" t="s">
        <v>9</v>
      </c>
      <c r="E16" s="33" t="s">
        <v>10</v>
      </c>
      <c r="F16" s="14">
        <v>0.3</v>
      </c>
      <c r="G16" s="14">
        <v>1.7999999999999998</v>
      </c>
      <c r="H16" s="13">
        <v>55</v>
      </c>
      <c r="I16" s="15" t="s">
        <v>53</v>
      </c>
      <c r="J16" s="34">
        <v>4640106725580</v>
      </c>
      <c r="K16" s="29">
        <f t="shared" si="0"/>
        <v>132</v>
      </c>
      <c r="L16" s="17">
        <v>440</v>
      </c>
      <c r="M16" s="17">
        <v>328.05</v>
      </c>
      <c r="N16" s="58">
        <v>328.05</v>
      </c>
      <c r="O16" s="58">
        <v>270.08</v>
      </c>
      <c r="P16" s="6">
        <v>20.000000000000004</v>
      </c>
      <c r="Q16" s="6">
        <f t="shared" si="1"/>
        <v>36</v>
      </c>
    </row>
    <row r="17" spans="1:19" ht="15" customHeight="1">
      <c r="A17" s="42">
        <v>1010016111</v>
      </c>
      <c r="B17" s="43" t="s">
        <v>71</v>
      </c>
      <c r="C17" s="41" t="s">
        <v>15</v>
      </c>
      <c r="D17" s="2" t="s">
        <v>9</v>
      </c>
      <c r="E17" s="13" t="s">
        <v>10</v>
      </c>
      <c r="F17" s="30">
        <v>0.4</v>
      </c>
      <c r="G17" s="30">
        <v>2.4</v>
      </c>
      <c r="H17" s="13">
        <v>75</v>
      </c>
      <c r="I17" s="15">
        <v>1601009901</v>
      </c>
      <c r="J17" s="15" t="s">
        <v>31</v>
      </c>
      <c r="K17" s="29">
        <f t="shared" si="0"/>
        <v>195.66800000000001</v>
      </c>
      <c r="L17" s="17">
        <v>489.17</v>
      </c>
      <c r="M17" s="17">
        <v>392.99</v>
      </c>
      <c r="N17" s="58">
        <v>392.99</v>
      </c>
      <c r="O17" s="58">
        <f>VLOOKUP(A17,[1]ФФ!$A:$E,5,0)</f>
        <v>323.39</v>
      </c>
      <c r="P17" s="6">
        <v>0</v>
      </c>
      <c r="Q17" s="6">
        <f t="shared" si="1"/>
        <v>0</v>
      </c>
    </row>
    <row r="18" spans="1:19" ht="15" customHeight="1">
      <c r="A18" s="42">
        <v>1010025585</v>
      </c>
      <c r="B18" s="43" t="s">
        <v>72</v>
      </c>
      <c r="C18" s="41" t="s">
        <v>17</v>
      </c>
      <c r="D18" s="2" t="s">
        <v>9</v>
      </c>
      <c r="E18" s="13" t="s">
        <v>10</v>
      </c>
      <c r="F18" s="30">
        <v>0.2</v>
      </c>
      <c r="G18" s="30">
        <v>2</v>
      </c>
      <c r="H18" s="13">
        <v>90</v>
      </c>
      <c r="I18" s="15">
        <v>1602491900</v>
      </c>
      <c r="J18" s="15" t="s">
        <v>34</v>
      </c>
      <c r="K18" s="29">
        <f t="shared" si="0"/>
        <v>118.31600000000003</v>
      </c>
      <c r="L18" s="17">
        <v>591.58000000000015</v>
      </c>
      <c r="M18" s="17">
        <v>537.80000000000007</v>
      </c>
      <c r="N18" s="58">
        <v>537.80000000000007</v>
      </c>
      <c r="O18" s="58">
        <f>VLOOKUP(A18,[1]ФФ!$A:$E,5,0)</f>
        <v>419.22</v>
      </c>
      <c r="P18" s="6">
        <v>0</v>
      </c>
      <c r="Q18" s="6">
        <f t="shared" si="1"/>
        <v>0</v>
      </c>
    </row>
    <row r="19" spans="1:19" ht="15" customHeight="1">
      <c r="A19" s="42">
        <v>1010026651</v>
      </c>
      <c r="B19" s="43" t="s">
        <v>73</v>
      </c>
      <c r="C19" s="41" t="s">
        <v>17</v>
      </c>
      <c r="D19" s="2" t="s">
        <v>9</v>
      </c>
      <c r="E19" s="13" t="s">
        <v>10</v>
      </c>
      <c r="F19" s="30">
        <v>0.15</v>
      </c>
      <c r="G19" s="30">
        <v>1.5</v>
      </c>
      <c r="H19" s="13">
        <v>45</v>
      </c>
      <c r="I19" s="15">
        <v>1602491900</v>
      </c>
      <c r="J19" s="15" t="s">
        <v>35</v>
      </c>
      <c r="K19" s="29">
        <f t="shared" si="0"/>
        <v>104.77499999999999</v>
      </c>
      <c r="L19" s="17">
        <v>698.5</v>
      </c>
      <c r="M19" s="17">
        <v>539.47</v>
      </c>
      <c r="N19" s="58">
        <v>539.47</v>
      </c>
      <c r="O19" s="58">
        <f>VLOOKUP(A19,[1]ФФ!$A:$E,5,0)</f>
        <v>462.15</v>
      </c>
      <c r="P19" s="6">
        <v>0</v>
      </c>
      <c r="Q19" s="6">
        <f t="shared" si="1"/>
        <v>0</v>
      </c>
    </row>
    <row r="20" spans="1:19" ht="15" customHeight="1">
      <c r="A20" s="48">
        <v>1010033736</v>
      </c>
      <c r="B20" s="46" t="s">
        <v>48</v>
      </c>
      <c r="C20" s="41" t="s">
        <v>13</v>
      </c>
      <c r="D20" s="2" t="s">
        <v>9</v>
      </c>
      <c r="E20" s="13" t="s">
        <v>10</v>
      </c>
      <c r="F20" s="30">
        <v>0.33</v>
      </c>
      <c r="G20" s="30">
        <v>1.65</v>
      </c>
      <c r="H20" s="13">
        <v>55</v>
      </c>
      <c r="I20" s="15" t="s">
        <v>53</v>
      </c>
      <c r="J20" s="34">
        <v>4640106726426</v>
      </c>
      <c r="K20" s="29">
        <f t="shared" si="0"/>
        <v>198.7062</v>
      </c>
      <c r="L20" s="17">
        <v>602.14</v>
      </c>
      <c r="M20" s="17">
        <v>492.25</v>
      </c>
      <c r="N20" s="58">
        <v>492.25</v>
      </c>
      <c r="O20" s="58">
        <v>421.24</v>
      </c>
      <c r="P20" s="6">
        <v>0</v>
      </c>
      <c r="Q20" s="6">
        <f t="shared" si="1"/>
        <v>0</v>
      </c>
    </row>
    <row r="21" spans="1:19" ht="15" customHeight="1">
      <c r="A21" s="42">
        <v>1010023122</v>
      </c>
      <c r="B21" s="43" t="s">
        <v>74</v>
      </c>
      <c r="C21" s="41" t="s">
        <v>13</v>
      </c>
      <c r="D21" s="2" t="s">
        <v>9</v>
      </c>
      <c r="E21" s="13" t="s">
        <v>10</v>
      </c>
      <c r="F21" s="30">
        <v>0.375</v>
      </c>
      <c r="G21" s="30">
        <v>2.25</v>
      </c>
      <c r="H21" s="13">
        <v>55</v>
      </c>
      <c r="I21" s="15">
        <v>1601009901</v>
      </c>
      <c r="J21" s="15" t="s">
        <v>26</v>
      </c>
      <c r="K21" s="29">
        <f t="shared" si="0"/>
        <v>147.18</v>
      </c>
      <c r="L21" s="17">
        <v>392.48</v>
      </c>
      <c r="M21" s="17">
        <v>340.8</v>
      </c>
      <c r="N21" s="58">
        <v>340.8</v>
      </c>
      <c r="O21" s="58">
        <f>VLOOKUP(A21,[1]ФФ!$A:$E,5,0)</f>
        <v>277.82</v>
      </c>
      <c r="P21" s="6">
        <v>17</v>
      </c>
      <c r="Q21" s="6">
        <f t="shared" si="1"/>
        <v>38.25</v>
      </c>
    </row>
    <row r="22" spans="1:19" ht="15" customHeight="1">
      <c r="A22" s="42">
        <v>1010015950</v>
      </c>
      <c r="B22" s="43" t="s">
        <v>75</v>
      </c>
      <c r="C22" s="41" t="s">
        <v>18</v>
      </c>
      <c r="D22" s="2" t="s">
        <v>9</v>
      </c>
      <c r="E22" s="13" t="s">
        <v>10</v>
      </c>
      <c r="F22" s="14">
        <v>0.4</v>
      </c>
      <c r="G22" s="14">
        <v>2.4000000000000004</v>
      </c>
      <c r="H22" s="13">
        <v>30</v>
      </c>
      <c r="I22" s="15">
        <v>1601009901</v>
      </c>
      <c r="J22" s="15" t="s">
        <v>38</v>
      </c>
      <c r="K22" s="29">
        <f t="shared" si="0"/>
        <v>172.70000000000005</v>
      </c>
      <c r="L22" s="17">
        <v>431.75000000000006</v>
      </c>
      <c r="M22" s="17">
        <v>392.5</v>
      </c>
      <c r="N22" s="58">
        <v>392.5</v>
      </c>
      <c r="O22" s="58">
        <f>VLOOKUP(A22,[1]ФФ!$A:$E,5,0)</f>
        <v>285.32</v>
      </c>
      <c r="P22" s="6">
        <v>0</v>
      </c>
      <c r="Q22" s="6">
        <f t="shared" si="1"/>
        <v>0</v>
      </c>
    </row>
    <row r="23" spans="1:19" s="1" customFormat="1" ht="15" customHeight="1">
      <c r="A23" s="42">
        <v>1010015947</v>
      </c>
      <c r="B23" s="47" t="s">
        <v>76</v>
      </c>
      <c r="C23" s="41" t="s">
        <v>18</v>
      </c>
      <c r="D23" s="2" t="s">
        <v>9</v>
      </c>
      <c r="E23" s="13" t="s">
        <v>10</v>
      </c>
      <c r="F23" s="14">
        <v>0.35</v>
      </c>
      <c r="G23" s="14">
        <v>2.0999999999999996</v>
      </c>
      <c r="H23" s="13">
        <v>30</v>
      </c>
      <c r="I23" s="15">
        <v>1601009901</v>
      </c>
      <c r="J23" s="15" t="s">
        <v>39</v>
      </c>
      <c r="K23" s="29">
        <f t="shared" si="0"/>
        <v>150.76600000000002</v>
      </c>
      <c r="L23" s="17">
        <v>430.76000000000005</v>
      </c>
      <c r="M23" s="17">
        <v>391.6</v>
      </c>
      <c r="N23" s="58">
        <v>391.6</v>
      </c>
      <c r="O23" s="58">
        <f>VLOOKUP(A23,[1]ФФ!$A:$E,5,0)</f>
        <v>284.67</v>
      </c>
      <c r="P23" s="6">
        <v>0</v>
      </c>
      <c r="Q23" s="6">
        <f t="shared" si="1"/>
        <v>0</v>
      </c>
      <c r="R23"/>
      <c r="S23"/>
    </row>
    <row r="24" spans="1:19" s="1" customFormat="1" ht="15" customHeight="1">
      <c r="A24" s="42">
        <v>1010015949</v>
      </c>
      <c r="B24" s="47" t="s">
        <v>77</v>
      </c>
      <c r="C24" s="41" t="s">
        <v>18</v>
      </c>
      <c r="D24" s="2" t="s">
        <v>9</v>
      </c>
      <c r="E24" s="13" t="s">
        <v>10</v>
      </c>
      <c r="F24" s="14">
        <v>0.4</v>
      </c>
      <c r="G24" s="14">
        <v>2.4000000000000004</v>
      </c>
      <c r="H24" s="13">
        <v>30</v>
      </c>
      <c r="I24" s="13">
        <v>1601009901</v>
      </c>
      <c r="J24" s="35" t="s">
        <v>40</v>
      </c>
      <c r="K24" s="29">
        <f t="shared" si="0"/>
        <v>159.28000000000003</v>
      </c>
      <c r="L24" s="17">
        <v>398.20000000000005</v>
      </c>
      <c r="M24" s="17">
        <v>330.65999999999997</v>
      </c>
      <c r="N24" s="58">
        <v>330.65999999999997</v>
      </c>
      <c r="O24" s="58">
        <f>VLOOKUP(A24,[1]ФФ!$A:$E,5,0)</f>
        <v>263.08</v>
      </c>
      <c r="P24" s="6">
        <v>0</v>
      </c>
      <c r="Q24" s="6">
        <f t="shared" si="1"/>
        <v>0</v>
      </c>
      <c r="R24"/>
      <c r="S24"/>
    </row>
    <row r="25" spans="1:19" s="1" customFormat="1" ht="15" customHeight="1">
      <c r="A25" s="42">
        <v>1010031948</v>
      </c>
      <c r="B25" s="43" t="s">
        <v>78</v>
      </c>
      <c r="C25" s="41" t="s">
        <v>18</v>
      </c>
      <c r="D25" s="2" t="s">
        <v>9</v>
      </c>
      <c r="E25" s="13" t="s">
        <v>10</v>
      </c>
      <c r="F25" s="14">
        <v>0.35</v>
      </c>
      <c r="G25" s="14">
        <v>2.1</v>
      </c>
      <c r="H25" s="13">
        <v>45</v>
      </c>
      <c r="I25" s="15">
        <v>1601009901</v>
      </c>
      <c r="J25" s="16" t="s">
        <v>41</v>
      </c>
      <c r="K25" s="29">
        <f t="shared" si="0"/>
        <v>131.3235</v>
      </c>
      <c r="L25" s="17">
        <v>375.21</v>
      </c>
      <c r="M25" s="17">
        <v>341.09999999999997</v>
      </c>
      <c r="N25" s="58">
        <v>341.09999999999997</v>
      </c>
      <c r="O25" s="58">
        <f>VLOOKUP(A25,[1]ФФ!$A:$E,5,0)</f>
        <v>247.84</v>
      </c>
      <c r="P25" s="6">
        <v>0</v>
      </c>
      <c r="Q25" s="18">
        <f t="shared" si="1"/>
        <v>0</v>
      </c>
      <c r="R25"/>
      <c r="S25"/>
    </row>
    <row r="26" spans="1:19" ht="15" customHeight="1">
      <c r="A26" s="42">
        <v>1010031947</v>
      </c>
      <c r="B26" s="43" t="s">
        <v>79</v>
      </c>
      <c r="C26" s="41" t="s">
        <v>18</v>
      </c>
      <c r="D26" s="2" t="s">
        <v>9</v>
      </c>
      <c r="E26" s="13" t="s">
        <v>10</v>
      </c>
      <c r="F26" s="14">
        <v>0.35</v>
      </c>
      <c r="G26" s="14">
        <v>2.1</v>
      </c>
      <c r="H26" s="13">
        <v>45</v>
      </c>
      <c r="I26" s="15">
        <v>1601009901</v>
      </c>
      <c r="J26" s="16" t="s">
        <v>42</v>
      </c>
      <c r="K26" s="29">
        <f t="shared" si="0"/>
        <v>128.08950000000002</v>
      </c>
      <c r="L26" s="17">
        <v>365.97</v>
      </c>
      <c r="M26" s="17">
        <v>332.7</v>
      </c>
      <c r="N26" s="58">
        <v>332.7</v>
      </c>
      <c r="O26" s="58">
        <f>VLOOKUP(A26,[1]ФФ!$A:$E,5,0)</f>
        <v>258.98</v>
      </c>
      <c r="P26" s="6">
        <v>0</v>
      </c>
      <c r="Q26" s="18">
        <f t="shared" si="1"/>
        <v>0</v>
      </c>
    </row>
    <row r="27" spans="1:19" ht="15" customHeight="1">
      <c r="A27" s="48">
        <v>1010033324</v>
      </c>
      <c r="B27" s="46" t="s">
        <v>80</v>
      </c>
      <c r="C27" s="41" t="s">
        <v>12</v>
      </c>
      <c r="D27" s="2" t="s">
        <v>9</v>
      </c>
      <c r="E27" s="13" t="s">
        <v>10</v>
      </c>
      <c r="F27" s="30">
        <v>0.3</v>
      </c>
      <c r="G27" s="30">
        <v>1.8</v>
      </c>
      <c r="H27" s="13">
        <v>150</v>
      </c>
      <c r="I27" s="15">
        <v>1601009101</v>
      </c>
      <c r="J27" s="31">
        <v>46700029452329</v>
      </c>
      <c r="K27" s="29">
        <f t="shared" si="0"/>
        <v>263.9670000000001</v>
      </c>
      <c r="L27" s="17">
        <v>879.89000000000033</v>
      </c>
      <c r="M27" s="17">
        <v>799.9000000000002</v>
      </c>
      <c r="N27" s="17">
        <v>879.89000000000033</v>
      </c>
      <c r="O27" s="17"/>
      <c r="P27" s="6">
        <v>0</v>
      </c>
      <c r="Q27" s="6">
        <f t="shared" si="1"/>
        <v>0</v>
      </c>
    </row>
    <row r="28" spans="1:19" ht="15" customHeight="1">
      <c r="A28" s="48">
        <v>1010033332</v>
      </c>
      <c r="B28" s="49" t="s">
        <v>81</v>
      </c>
      <c r="C28" s="41" t="s">
        <v>12</v>
      </c>
      <c r="D28" s="2" t="s">
        <v>9</v>
      </c>
      <c r="E28" s="13" t="s">
        <v>10</v>
      </c>
      <c r="F28" s="32">
        <v>0.3</v>
      </c>
      <c r="G28" s="32">
        <f>0.3*6</f>
        <v>1.7999999999999998</v>
      </c>
      <c r="H28" s="13">
        <v>150</v>
      </c>
      <c r="I28" s="15">
        <v>1601009901</v>
      </c>
      <c r="J28" s="31">
        <v>46700029452499</v>
      </c>
      <c r="K28" s="29">
        <f t="shared" si="0"/>
        <v>272.91000000000003</v>
      </c>
      <c r="L28" s="17">
        <v>909.7</v>
      </c>
      <c r="M28" s="17">
        <v>767.12</v>
      </c>
      <c r="N28" s="17">
        <v>909.7</v>
      </c>
      <c r="O28" s="17"/>
      <c r="P28" s="6">
        <v>0</v>
      </c>
      <c r="Q28" s="6">
        <f t="shared" si="1"/>
        <v>0</v>
      </c>
    </row>
    <row r="29" spans="1:19" ht="15" customHeight="1">
      <c r="A29" s="48">
        <v>1010033333</v>
      </c>
      <c r="B29" s="50" t="s">
        <v>82</v>
      </c>
      <c r="C29" s="41" t="s">
        <v>12</v>
      </c>
      <c r="D29" s="2" t="s">
        <v>9</v>
      </c>
      <c r="E29" s="13" t="s">
        <v>10</v>
      </c>
      <c r="F29" s="30">
        <v>0.28000000000000003</v>
      </c>
      <c r="G29" s="30">
        <f>0.28*6</f>
        <v>1.6800000000000002</v>
      </c>
      <c r="H29" s="13">
        <v>150</v>
      </c>
      <c r="I29" s="13">
        <v>1601009901</v>
      </c>
      <c r="J29" s="36">
        <v>46401067241879</v>
      </c>
      <c r="K29" s="29">
        <f t="shared" si="0"/>
        <v>254.71600000000004</v>
      </c>
      <c r="L29" s="26">
        <v>909.7</v>
      </c>
      <c r="M29" s="17">
        <v>767.12</v>
      </c>
      <c r="N29" s="58">
        <v>767.12</v>
      </c>
      <c r="O29" s="58">
        <f>VLOOKUP(A29,[1]ФФ!$A:$E,5,0)</f>
        <v>602.15</v>
      </c>
      <c r="P29" s="6">
        <v>0</v>
      </c>
      <c r="Q29" s="6">
        <f t="shared" si="1"/>
        <v>0</v>
      </c>
    </row>
    <row r="30" spans="1:19" ht="15" customHeight="1">
      <c r="A30" s="42">
        <v>1010030118</v>
      </c>
      <c r="B30" s="46" t="s">
        <v>83</v>
      </c>
      <c r="C30" s="41" t="s">
        <v>12</v>
      </c>
      <c r="D30" s="2" t="s">
        <v>9</v>
      </c>
      <c r="E30" s="13" t="s">
        <v>10</v>
      </c>
      <c r="F30" s="32">
        <v>0.28000000000000003</v>
      </c>
      <c r="G30" s="22">
        <v>1.68</v>
      </c>
      <c r="H30" s="13">
        <v>180</v>
      </c>
      <c r="I30" s="15">
        <v>1601009101</v>
      </c>
      <c r="J30" s="15" t="s">
        <v>37</v>
      </c>
      <c r="K30" s="29">
        <f t="shared" si="0"/>
        <v>246.46160000000006</v>
      </c>
      <c r="L30" s="17">
        <v>880.22000000000014</v>
      </c>
      <c r="M30" s="17">
        <v>800.2</v>
      </c>
      <c r="N30" s="17">
        <v>880.22000000000014</v>
      </c>
      <c r="O30" s="17"/>
      <c r="P30" s="6">
        <v>0</v>
      </c>
      <c r="Q30" s="6">
        <f t="shared" si="1"/>
        <v>0</v>
      </c>
    </row>
    <row r="31" spans="1:19" ht="15" customHeight="1">
      <c r="A31" s="42">
        <v>1010033329</v>
      </c>
      <c r="B31" s="43" t="s">
        <v>84</v>
      </c>
      <c r="C31" s="41" t="s">
        <v>12</v>
      </c>
      <c r="D31" s="2" t="s">
        <v>9</v>
      </c>
      <c r="E31" s="33" t="s">
        <v>10</v>
      </c>
      <c r="F31" s="14">
        <v>0.28000000000000003</v>
      </c>
      <c r="G31" s="14">
        <v>1.6800000000000002</v>
      </c>
      <c r="H31" s="13">
        <v>120</v>
      </c>
      <c r="I31" s="15" t="s">
        <v>87</v>
      </c>
      <c r="J31" s="37">
        <v>4640106726334</v>
      </c>
      <c r="K31" s="29">
        <v>180.49</v>
      </c>
      <c r="L31" s="17">
        <v>644.6</v>
      </c>
      <c r="M31" s="17">
        <v>586</v>
      </c>
      <c r="N31" s="17">
        <v>644.6</v>
      </c>
      <c r="O31" s="17"/>
      <c r="P31" s="6">
        <v>91.999999999999986</v>
      </c>
      <c r="Q31" s="18">
        <f t="shared" si="1"/>
        <v>154.56</v>
      </c>
    </row>
    <row r="32" spans="1:19" ht="15" customHeight="1" thickBot="1">
      <c r="A32" s="51">
        <v>1010033335</v>
      </c>
      <c r="B32" s="38" t="s">
        <v>50</v>
      </c>
      <c r="C32" s="41" t="s">
        <v>12</v>
      </c>
      <c r="D32" s="2" t="s">
        <v>9</v>
      </c>
      <c r="E32" s="13" t="s">
        <v>10</v>
      </c>
      <c r="F32" s="14">
        <v>0.28000000000000003</v>
      </c>
      <c r="G32" s="14">
        <v>1.68</v>
      </c>
      <c r="H32" s="13">
        <v>180</v>
      </c>
      <c r="I32" s="15">
        <v>1601009101</v>
      </c>
      <c r="J32" s="16" t="s">
        <v>55</v>
      </c>
      <c r="K32" s="29">
        <f>L32*F32</f>
        <v>269.31520000000006</v>
      </c>
      <c r="L32" s="26">
        <v>961.84</v>
      </c>
      <c r="M32" s="17">
        <v>874.4</v>
      </c>
      <c r="N32" s="17">
        <v>961.84</v>
      </c>
      <c r="O32" s="17"/>
      <c r="P32" s="6">
        <v>0</v>
      </c>
      <c r="Q32" s="18">
        <f t="shared" si="1"/>
        <v>0</v>
      </c>
    </row>
    <row r="33" spans="1:17" ht="15" customHeight="1">
      <c r="A33" s="42">
        <v>1010032371</v>
      </c>
      <c r="B33" s="43" t="s">
        <v>85</v>
      </c>
      <c r="C33" s="41" t="s">
        <v>12</v>
      </c>
      <c r="D33" s="2" t="s">
        <v>9</v>
      </c>
      <c r="E33" s="13" t="s">
        <v>10</v>
      </c>
      <c r="F33" s="14">
        <v>7.0000000000000007E-2</v>
      </c>
      <c r="G33" s="14">
        <v>0.70000000000000007</v>
      </c>
      <c r="H33" s="13">
        <v>90</v>
      </c>
      <c r="I33" s="15">
        <v>1601009101</v>
      </c>
      <c r="J33" s="16" t="s">
        <v>43</v>
      </c>
      <c r="K33" s="29">
        <f>L33*F33</f>
        <v>69.962200000000024</v>
      </c>
      <c r="L33" s="17">
        <v>999.46000000000015</v>
      </c>
      <c r="M33" s="17">
        <v>908.6</v>
      </c>
      <c r="N33" s="17">
        <v>999.46000000000015</v>
      </c>
      <c r="O33" s="17"/>
      <c r="P33" s="6">
        <v>0</v>
      </c>
      <c r="Q33" s="18">
        <f t="shared" si="1"/>
        <v>0</v>
      </c>
    </row>
    <row r="34" spans="1:17" ht="15" customHeight="1" thickBot="1">
      <c r="A34" s="42">
        <v>1010032372</v>
      </c>
      <c r="B34" s="43" t="s">
        <v>86</v>
      </c>
      <c r="C34" s="41" t="s">
        <v>12</v>
      </c>
      <c r="D34" s="2" t="s">
        <v>9</v>
      </c>
      <c r="E34" s="13" t="s">
        <v>10</v>
      </c>
      <c r="F34" s="14">
        <v>7.0000000000000007E-2</v>
      </c>
      <c r="G34" s="14">
        <v>0.70000000000000007</v>
      </c>
      <c r="H34" s="13">
        <v>90</v>
      </c>
      <c r="I34" s="15">
        <v>1601009101</v>
      </c>
      <c r="J34" s="16" t="s">
        <v>44</v>
      </c>
      <c r="K34" s="29">
        <f>L34*F34</f>
        <v>74.620700000000028</v>
      </c>
      <c r="L34" s="17">
        <v>1066.0100000000002</v>
      </c>
      <c r="M34" s="17">
        <v>969.1</v>
      </c>
      <c r="N34" s="17">
        <v>1066.0100000000002</v>
      </c>
      <c r="O34" s="17"/>
      <c r="P34" s="6">
        <v>0</v>
      </c>
      <c r="Q34" s="18">
        <f t="shared" si="1"/>
        <v>0</v>
      </c>
    </row>
    <row r="35" spans="1:17" ht="24" customHeight="1" thickBot="1">
      <c r="P35" s="8">
        <f>SUM(P2:P34)</f>
        <v>198</v>
      </c>
      <c r="Q35" s="9">
        <f>SUM(Q2:Q34)</f>
        <v>404.58</v>
      </c>
    </row>
    <row r="37" spans="1:17">
      <c r="M37" s="25"/>
      <c r="N37" s="25"/>
      <c r="O37" s="25"/>
    </row>
  </sheetData>
  <autoFilter ref="A1:Q35" xr:uid="{8823EB51-E913-4702-A7A2-61189441E985}">
    <sortState xmlns:xlrd2="http://schemas.microsoft.com/office/spreadsheetml/2017/richdata2" ref="A2:Q35">
      <sortCondition ref="C1:C35"/>
    </sortState>
  </autoFilter>
  <pageMargins left="0.7" right="0.7" top="0.75" bottom="0.75" header="0.3" footer="0.3"/>
  <pageSetup paperSize="9" orientation="portrait" r:id="rId1"/>
  <ignoredErrors>
    <ignoredError sqref="J11:J34 I16:I32 J2:J9 I10:J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0B47-13D5-4014-AA23-37C1CE20C126}">
  <dimension ref="A1:D8"/>
  <sheetViews>
    <sheetView workbookViewId="0">
      <selection activeCell="D18" sqref="D17:D18"/>
    </sheetView>
  </sheetViews>
  <sheetFormatPr defaultRowHeight="15"/>
  <cols>
    <col min="1" max="1" width="14.5703125" style="19" customWidth="1"/>
    <col min="2" max="2" width="53.7109375" style="19" customWidth="1"/>
    <col min="3" max="3" width="12.85546875" style="19" customWidth="1"/>
    <col min="4" max="4" width="95.42578125" style="19" customWidth="1"/>
    <col min="5" max="16384" width="9.140625" style="19"/>
  </cols>
  <sheetData>
    <row r="1" spans="1:4" ht="15.75" thickBot="1"/>
    <row r="2" spans="1:4" ht="15.75" thickBot="1">
      <c r="A2" s="20" t="s">
        <v>0</v>
      </c>
      <c r="B2" s="20" t="s">
        <v>47</v>
      </c>
    </row>
    <row r="3" spans="1:4" ht="15.75" thickBot="1">
      <c r="A3" s="21">
        <v>1010033736</v>
      </c>
      <c r="B3" s="21" t="s">
        <v>48</v>
      </c>
    </row>
    <row r="4" spans="1:4" ht="15.75" thickBot="1">
      <c r="A4" s="21">
        <v>1010027650</v>
      </c>
      <c r="B4" s="21" t="s">
        <v>49</v>
      </c>
    </row>
    <row r="5" spans="1:4" ht="15.75" thickBot="1">
      <c r="A5" s="21">
        <v>1010033335</v>
      </c>
      <c r="B5" s="21" t="s">
        <v>50</v>
      </c>
    </row>
    <row r="6" spans="1:4" ht="15.75" thickBot="1">
      <c r="A6" s="21">
        <v>1010033324</v>
      </c>
      <c r="B6" s="21" t="s">
        <v>51</v>
      </c>
    </row>
    <row r="7" spans="1:4" ht="15.75" thickBot="1">
      <c r="A7" s="21">
        <v>1010033332</v>
      </c>
      <c r="B7" s="21" t="s">
        <v>52</v>
      </c>
      <c r="C7" s="23">
        <v>1010033333</v>
      </c>
      <c r="D7" s="24" t="s">
        <v>54</v>
      </c>
    </row>
    <row r="8" spans="1:4">
      <c r="A8" s="22"/>
      <c r="B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2025-10-27T08:28:35Z</dcterms:modified>
</cp:coreProperties>
</file>