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10,25\20,10,25 Мираторг КИ Ташкент\"/>
    </mc:Choice>
  </mc:AlternateContent>
  <xr:revisionPtr revIDLastSave="0" documentId="13_ncr:1_{03A01509-A03C-4DB5-BBAF-CB669E59848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Sheet!$A$3:$AI$25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4" i="1" l="1"/>
  <c r="AQ23" i="1"/>
  <c r="AQ22" i="1"/>
  <c r="AQ20" i="1"/>
  <c r="AQ19" i="1"/>
  <c r="AQ18" i="1"/>
  <c r="AQ17" i="1"/>
  <c r="AQ16" i="1"/>
  <c r="AQ15" i="1"/>
  <c r="AQ14" i="1"/>
  <c r="AQ12" i="1"/>
  <c r="AQ11" i="1"/>
  <c r="AQ10" i="1"/>
  <c r="AQ9" i="1"/>
  <c r="AQ8" i="1"/>
  <c r="AQ7" i="1"/>
  <c r="AP24" i="1"/>
  <c r="AP23" i="1"/>
  <c r="AP22" i="1"/>
  <c r="AP20" i="1"/>
  <c r="AP19" i="1"/>
  <c r="AP18" i="1"/>
  <c r="AP17" i="1"/>
  <c r="AP16" i="1"/>
  <c r="AP15" i="1"/>
  <c r="AP14" i="1"/>
  <c r="AP8" i="1"/>
  <c r="AP9" i="1"/>
  <c r="AP10" i="1"/>
  <c r="AP11" i="1"/>
  <c r="AP12" i="1"/>
  <c r="AP7" i="1"/>
  <c r="S12" i="1" l="1"/>
  <c r="S14" i="1"/>
  <c r="S15" i="1"/>
  <c r="S16" i="1"/>
  <c r="S17" i="1"/>
  <c r="S18" i="1"/>
  <c r="S20" i="1"/>
  <c r="S5" i="1"/>
  <c r="AP5" i="1" l="1"/>
  <c r="R8" i="1"/>
  <c r="AJ8" i="1" s="1"/>
  <c r="R9" i="1"/>
  <c r="R10" i="1"/>
  <c r="AJ10" i="1" s="1"/>
  <c r="R11" i="1"/>
  <c r="AJ11" i="1" s="1"/>
  <c r="R12" i="1"/>
  <c r="R13" i="1"/>
  <c r="R14" i="1"/>
  <c r="AJ14" i="1" s="1"/>
  <c r="R15" i="1"/>
  <c r="AJ15" i="1" s="1"/>
  <c r="R16" i="1"/>
  <c r="R17" i="1"/>
  <c r="AJ17" i="1" s="1"/>
  <c r="R18" i="1"/>
  <c r="R19" i="1"/>
  <c r="AJ19" i="1" s="1"/>
  <c r="R20" i="1"/>
  <c r="R21" i="1"/>
  <c r="R22" i="1"/>
  <c r="AJ22" i="1" s="1"/>
  <c r="R23" i="1"/>
  <c r="AJ23" i="1" s="1"/>
  <c r="R24" i="1"/>
  <c r="AJ24" i="1" s="1"/>
  <c r="R25" i="1"/>
  <c r="R7" i="1"/>
  <c r="AJ7" i="1" s="1"/>
  <c r="AJ9" i="1"/>
  <c r="AJ12" i="1"/>
  <c r="AJ16" i="1" l="1"/>
  <c r="AJ20" i="1"/>
  <c r="AJ18" i="1"/>
  <c r="AJ5" i="1" l="1"/>
  <c r="R5" i="1"/>
  <c r="AK24" i="1" l="1"/>
  <c r="AR24" i="1" s="1"/>
  <c r="AK23" i="1"/>
  <c r="AR23" i="1" s="1"/>
  <c r="AK22" i="1"/>
  <c r="AR22" i="1" s="1"/>
  <c r="AK20" i="1"/>
  <c r="AR20" i="1" s="1"/>
  <c r="AK19" i="1"/>
  <c r="AR19" i="1" s="1"/>
  <c r="AK18" i="1"/>
  <c r="AR18" i="1" s="1"/>
  <c r="AK17" i="1"/>
  <c r="AR17" i="1" s="1"/>
  <c r="AK16" i="1"/>
  <c r="AR16" i="1" s="1"/>
  <c r="AK15" i="1"/>
  <c r="AR15" i="1" s="1"/>
  <c r="AK14" i="1"/>
  <c r="AR14" i="1" s="1"/>
  <c r="AK8" i="1"/>
  <c r="AR8" i="1" s="1"/>
  <c r="AK9" i="1"/>
  <c r="AR9" i="1" s="1"/>
  <c r="AK10" i="1"/>
  <c r="AR10" i="1" s="1"/>
  <c r="AK11" i="1"/>
  <c r="AR11" i="1" s="1"/>
  <c r="AK12" i="1"/>
  <c r="AR12" i="1" s="1"/>
  <c r="AK7" i="1"/>
  <c r="AR7" i="1" l="1"/>
  <c r="AR5" i="1" s="1"/>
  <c r="AQ5" i="1"/>
  <c r="AL12" i="1"/>
  <c r="AM12" i="1" s="1"/>
  <c r="AN12" i="1"/>
  <c r="AO12" i="1" s="1"/>
  <c r="AL10" i="1"/>
  <c r="AM10" i="1" s="1"/>
  <c r="AN10" i="1"/>
  <c r="AO10" i="1" s="1"/>
  <c r="AL9" i="1"/>
  <c r="AM9" i="1" s="1"/>
  <c r="AN9" i="1"/>
  <c r="AO9" i="1" s="1"/>
  <c r="AL8" i="1"/>
  <c r="AM8" i="1" s="1"/>
  <c r="AN8" i="1"/>
  <c r="AO8" i="1" s="1"/>
  <c r="AL14" i="1"/>
  <c r="AM14" i="1" s="1"/>
  <c r="AN14" i="1"/>
  <c r="AO14" i="1" s="1"/>
  <c r="AL15" i="1"/>
  <c r="AM15" i="1" s="1"/>
  <c r="AN15" i="1"/>
  <c r="AO15" i="1" s="1"/>
  <c r="AL16" i="1"/>
  <c r="AM16" i="1" s="1"/>
  <c r="AN16" i="1"/>
  <c r="AO16" i="1" s="1"/>
  <c r="AL17" i="1"/>
  <c r="AM17" i="1" s="1"/>
  <c r="AN17" i="1"/>
  <c r="AO17" i="1" s="1"/>
  <c r="AL18" i="1"/>
  <c r="AM18" i="1" s="1"/>
  <c r="AN18" i="1"/>
  <c r="AO18" i="1" s="1"/>
  <c r="AL7" i="1"/>
  <c r="AM7" i="1" s="1"/>
  <c r="AN7" i="1"/>
  <c r="AL19" i="1"/>
  <c r="AM19" i="1" s="1"/>
  <c r="AN19" i="1"/>
  <c r="AO19" i="1" s="1"/>
  <c r="AL20" i="1"/>
  <c r="AM20" i="1" s="1"/>
  <c r="AN20" i="1"/>
  <c r="AO20" i="1" s="1"/>
  <c r="AL22" i="1"/>
  <c r="AM22" i="1" s="1"/>
  <c r="AN22" i="1"/>
  <c r="AO22" i="1" s="1"/>
  <c r="AL23" i="1"/>
  <c r="AM23" i="1" s="1"/>
  <c r="AN23" i="1"/>
  <c r="AO23" i="1" s="1"/>
  <c r="AL11" i="1"/>
  <c r="AM11" i="1" s="1"/>
  <c r="AN11" i="1"/>
  <c r="AO11" i="1" s="1"/>
  <c r="AL24" i="1"/>
  <c r="AM24" i="1" s="1"/>
  <c r="AN24" i="1"/>
  <c r="AO24" i="1" s="1"/>
  <c r="AM5" i="1" l="1"/>
  <c r="AO7" i="1"/>
  <c r="AO5" i="1" s="1"/>
  <c r="AN5" i="1"/>
  <c r="AL5" i="1"/>
  <c r="AI22" i="1"/>
  <c r="AI17" i="1"/>
  <c r="P7" i="1"/>
  <c r="P8" i="1"/>
  <c r="AI8" i="1" s="1"/>
  <c r="P9" i="1"/>
  <c r="AI9" i="1" s="1"/>
  <c r="P10" i="1"/>
  <c r="AI10" i="1" s="1"/>
  <c r="P11" i="1"/>
  <c r="P12" i="1"/>
  <c r="AI12" i="1" s="1"/>
  <c r="P13" i="1"/>
  <c r="V13" i="1" s="1"/>
  <c r="P14" i="1"/>
  <c r="P15" i="1"/>
  <c r="AI15" i="1" s="1"/>
  <c r="P16" i="1"/>
  <c r="P17" i="1"/>
  <c r="P18" i="1"/>
  <c r="AI18" i="1" s="1"/>
  <c r="P19" i="1"/>
  <c r="AI19" i="1" s="1"/>
  <c r="P20" i="1"/>
  <c r="AI20" i="1" s="1"/>
  <c r="P21" i="1"/>
  <c r="P22" i="1"/>
  <c r="P23" i="1"/>
  <c r="W23" i="1" s="1"/>
  <c r="P24" i="1"/>
  <c r="P25" i="1"/>
  <c r="V25" i="1" s="1"/>
  <c r="P6" i="1"/>
  <c r="W6" i="1" s="1"/>
  <c r="X25" i="1"/>
  <c r="L25" i="1"/>
  <c r="X24" i="1"/>
  <c r="L24" i="1"/>
  <c r="X23" i="1"/>
  <c r="L23" i="1"/>
  <c r="X22" i="1"/>
  <c r="L22" i="1"/>
  <c r="X21" i="1"/>
  <c r="L21" i="1"/>
  <c r="X20" i="1"/>
  <c r="L20" i="1"/>
  <c r="X19" i="1"/>
  <c r="L19" i="1"/>
  <c r="X18" i="1"/>
  <c r="L18" i="1"/>
  <c r="X17" i="1"/>
  <c r="L17" i="1"/>
  <c r="X16" i="1"/>
  <c r="L16" i="1"/>
  <c r="X15" i="1"/>
  <c r="L15" i="1"/>
  <c r="X14" i="1"/>
  <c r="L14" i="1"/>
  <c r="X13" i="1"/>
  <c r="L13" i="1"/>
  <c r="X12" i="1"/>
  <c r="L12" i="1"/>
  <c r="AI11" i="1"/>
  <c r="X11" i="1"/>
  <c r="L11" i="1"/>
  <c r="X10" i="1"/>
  <c r="L10" i="1"/>
  <c r="X9" i="1"/>
  <c r="L9" i="1"/>
  <c r="X8" i="1"/>
  <c r="L8" i="1"/>
  <c r="X7" i="1"/>
  <c r="L7" i="1"/>
  <c r="X6" i="1"/>
  <c r="L6" i="1"/>
  <c r="AG5" i="1"/>
  <c r="AF5" i="1"/>
  <c r="AE5" i="1"/>
  <c r="AD5" i="1"/>
  <c r="AC5" i="1"/>
  <c r="AB5" i="1"/>
  <c r="AA5" i="1"/>
  <c r="Z5" i="1"/>
  <c r="Y5" i="1"/>
  <c r="T5" i="1"/>
  <c r="O5" i="1"/>
  <c r="N5" i="1"/>
  <c r="M5" i="1"/>
  <c r="K5" i="1"/>
  <c r="F5" i="1"/>
  <c r="E5" i="1"/>
  <c r="W18" i="1" l="1"/>
  <c r="W15" i="1"/>
  <c r="AI7" i="1"/>
  <c r="V22" i="1"/>
  <c r="AI16" i="1"/>
  <c r="V12" i="1"/>
  <c r="V11" i="1"/>
  <c r="AI23" i="1"/>
  <c r="AI24" i="1"/>
  <c r="V15" i="1"/>
  <c r="V20" i="1"/>
  <c r="V14" i="1"/>
  <c r="V19" i="1"/>
  <c r="AI14" i="1"/>
  <c r="V18" i="1"/>
  <c r="V17" i="1"/>
  <c r="V10" i="1"/>
  <c r="V9" i="1"/>
  <c r="V8" i="1"/>
  <c r="W16" i="1"/>
  <c r="W17" i="1"/>
  <c r="L5" i="1"/>
  <c r="W14" i="1"/>
  <c r="V6" i="1"/>
  <c r="W25" i="1"/>
  <c r="W24" i="1"/>
  <c r="P5" i="1"/>
  <c r="W13" i="1"/>
  <c r="W22" i="1"/>
  <c r="W12" i="1"/>
  <c r="W21" i="1"/>
  <c r="W11" i="1"/>
  <c r="V21" i="1"/>
  <c r="W20" i="1"/>
  <c r="W10" i="1"/>
  <c r="W19" i="1"/>
  <c r="W9" i="1"/>
  <c r="W8" i="1"/>
  <c r="X5" i="1"/>
  <c r="W7" i="1"/>
  <c r="AI5" i="1" l="1"/>
  <c r="V16" i="1"/>
  <c r="V23" i="1"/>
  <c r="V7" i="1"/>
  <c r="V24" i="1"/>
  <c r="Q5" i="1"/>
</calcChain>
</file>

<file path=xl/sharedStrings.xml><?xml version="1.0" encoding="utf-8"?>
<sst xmlns="http://schemas.openxmlformats.org/spreadsheetml/2006/main" count="124" uniqueCount="84">
  <si>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</si>
  <si>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</si>
  <si>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</si>
  <si>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</si>
  <si>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</si>
  <si>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</si>
  <si>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</si>
  <si>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</si>
  <si>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</si>
  <si>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</si>
  <si>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</si>
  <si>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</si>
  <si>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</si>
  <si>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</si>
  <si>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</si>
  <si>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</si>
  <si>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</si>
  <si>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</si>
  <si>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</si>
  <si>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</si>
  <si>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</si>
  <si>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</si>
  <si>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</si>
  <si>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</si>
  <si>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20,10,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</si>
  <si>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</si>
  <si>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</si>
  <si>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</si>
  <si>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</si>
  <si>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</si>
  <si>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</si>
  <si>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</si>
  <si>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</si>
  <si>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</si>
  <si>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!!!НЕ ИСПОЛЬЗОВАТЬ!!! Сервелат полусухой с/к ВУ ОХЛ 300гр МИРАТОРГ</t>
  </si>
  <si>
    <t>шт</t>
  </si>
  <si>
    <t>не в матрице</t>
  </si>
  <si>
    <t>КП Колбаса в/к Балыковая ВУ охл 300г*6  МИРАТОРГ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</si>
  <si>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</si>
  <si>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</si>
  <si>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</si>
  <si>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</si>
  <si>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</si>
  <si>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Колбаса с/к Сервелат ГОСТ ВУ ОХЛ 0,3кг*6(1,8кг)  МИРАТОРГ</t>
  </si>
  <si>
    <t>новый артикул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</si>
  <si>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</si>
  <si>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</si>
  <si>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</si>
  <si>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</si>
  <si>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</si>
  <si>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</si>
  <si>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</si>
  <si>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</si>
  <si>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</si>
  <si>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</si>
  <si>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</si>
  <si>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</si>
  <si>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нужно увеличить продажи / 22,05,25 списание 310шт.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</si>
  <si>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</si>
  <si>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</si>
  <si>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</si>
  <si>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17,09,25 списание 692шт. / на вывод / СРОКИ (17,03,25)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</si>
  <si>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</si>
  <si>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</si>
  <si>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</si>
  <si>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</si>
  <si>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на вывод (заменили на 300гр)</t>
  </si>
  <si>
    <t>завод перестал отгружать, заменив на 300гр. и снова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</si>
  <si>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300гр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</si>
  <si>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375гр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</si>
  <si>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новый артикул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</si>
  <si>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22,05,25 списание 215шт.</t>
    </r>
  </si>
  <si>
    <t>27,10,</t>
  </si>
  <si>
    <t>заказ</t>
  </si>
  <si>
    <t>вес кор.</t>
  </si>
  <si>
    <t>КОЛ-ВО кор.</t>
  </si>
  <si>
    <t>ВЕС</t>
  </si>
  <si>
    <t>27,10,(дозаказ)</t>
  </si>
  <si>
    <t>ЗАКАЗ</t>
  </si>
  <si>
    <t>ДОЗАКАЗ</t>
  </si>
  <si>
    <t>27,10,(корректировка)</t>
  </si>
  <si>
    <t>КОРРЕКТИРОВКА</t>
  </si>
  <si>
    <t>(отмена)27,10,</t>
  </si>
  <si>
    <t>(отмена)27,10,(дозаказ)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</si>
</sst>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6" borderId="1" xfId="1" applyNumberFormat="1" applyFill="1"/>
    <xf numFmtId="2" fontId="1" fillId="0" borderId="1" xfId="1" applyNumberFormat="1"/>
    <xf numFmtId="164" fontId="7" fillId="0" borderId="1" xfId="1" applyNumberFormat="1" applyFont="1"/>
    <xf numFmtId="2" fontId="8" fillId="2" borderId="1" xfId="1" applyNumberFormat="1" applyFont="1" applyFill="1"/>
    <xf numFmtId="164" fontId="8" fillId="2" borderId="1" xfId="1" applyNumberFormat="1" applyFont="1" applyFill="1"/>
    <xf numFmtId="164" fontId="7" fillId="3" borderId="1" xfId="1" applyNumberFormat="1" applyFont="1" applyFill="1"/>
    <xf numFmtId="2" fontId="0" fillId="0" borderId="1" xfId="0" applyNumberFormat="1"/>
    <xf numFmtId="0" fontId="6" fillId="0" borderId="1" xfId="0" applyFont="1"/>
    <xf numFmtId="0" fontId="0" fillId="0" borderId="1" xfId="0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2;&#1086;&#1088;&#1088;%20&#1076;&#1086;&#1087;%20&#1076;&#1074;%2023,10,25%20&#1090;&#1096;&#1088;&#1089;&#1095;%20&#1084;&#1088;&#1090;&#1088;&#1075;%20&#1082;&#1080;%20&#1086;&#1090;%20&#1064;&#1091;&#1074;&#1072;&#1083;&#1086;&#1074;&#1086;&#108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06,10,25%20&#1090;&#1096;&#1088;&#1089;&#1095;%20&#1084;&#1088;&#1090;&#1088;&#1075;%20&#1082;&#1080;%20&#1086;&#1090;%20&#1051;&#1099;&#1075;&#1080;&#1085;&#107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82;&#1086;&#1088;&#1088;&#1077;&#1082;&#1090;&#1080;&#1088;&#1086;&#1074;&#1082;&#1072;%20&#1076;&#1074;%2027,10,25%20&#1090;&#1096;&#1088;&#1089;&#1095;%20&#1084;&#1088;&#1090;&#1088;&#1075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07.10.2025 - 13.10.2025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07.10.25</v>
          </cell>
          <cell r="E6" t="str">
            <v>08.10.25</v>
          </cell>
          <cell r="F6" t="str">
            <v>09.10.25</v>
          </cell>
        </row>
        <row r="8">
          <cell r="A8" t="str">
            <v>7187 ГРУДИНКА ПРЕМИУМ к/в мл/к в/у 0.3кг_50с  ОСТАНКИНО</v>
          </cell>
          <cell r="C8">
            <v>1195</v>
          </cell>
          <cell r="D8">
            <v>228</v>
          </cell>
          <cell r="E8">
            <v>-2</v>
          </cell>
          <cell r="F8">
            <v>-1</v>
          </cell>
        </row>
        <row r="9">
          <cell r="A9" t="str">
            <v>1721-Сосиски Вязанка Сливочные ТМ Стародворские колбасы</v>
          </cell>
          <cell r="C9">
            <v>486.488</v>
          </cell>
          <cell r="D9">
            <v>223.554</v>
          </cell>
          <cell r="E9">
            <v>48.58</v>
          </cell>
          <cell r="F9">
            <v>12.324999999999999</v>
          </cell>
        </row>
        <row r="10">
          <cell r="A10" t="str">
            <v>2074-Сосиски Молочные для завтрака Особый рецепт</v>
          </cell>
          <cell r="C10">
            <v>644.31100000000004</v>
          </cell>
          <cell r="D10">
            <v>199.10499999999999</v>
          </cell>
          <cell r="E10">
            <v>152.62200000000001</v>
          </cell>
          <cell r="F10">
            <v>64.040999999999997</v>
          </cell>
        </row>
        <row r="11">
          <cell r="A11" t="str">
            <v>7070 СОЧНЫЕ ПМ сос п/о мгс 1.5*4_А_50с  ОСТАНКИНО</v>
          </cell>
          <cell r="C11">
            <v>468.34500000000003</v>
          </cell>
          <cell r="D11">
            <v>220.99600000000001</v>
          </cell>
          <cell r="E11">
            <v>71.998000000000005</v>
          </cell>
          <cell r="F11">
            <v>36.213000000000001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298.19499999999999</v>
          </cell>
          <cell r="D12">
            <v>25.166</v>
          </cell>
          <cell r="E12">
            <v>105.578</v>
          </cell>
          <cell r="F12">
            <v>56.058999999999997</v>
          </cell>
        </row>
        <row r="13">
          <cell r="A13" t="str">
            <v>Колбаса с/к Сервелат ГОСТ ВУ ОХЛ 0,3кг*6(1,8кг)  МИРАТОРГ</v>
          </cell>
          <cell r="C13">
            <v>267</v>
          </cell>
          <cell r="D13">
            <v>125</v>
          </cell>
          <cell r="E13">
            <v>21</v>
          </cell>
          <cell r="F13">
            <v>6</v>
          </cell>
        </row>
        <row r="14">
          <cell r="A14" t="str">
            <v>0222-Ветчины Дугушка Дугушка б/о Стародворье, 1кг</v>
          </cell>
          <cell r="C14">
            <v>245.452</v>
          </cell>
          <cell r="D14">
            <v>118.46599999999999</v>
          </cell>
          <cell r="E14">
            <v>25.414999999999999</v>
          </cell>
          <cell r="F14">
            <v>23.001999999999999</v>
          </cell>
        </row>
        <row r="15">
          <cell r="A15" t="str">
            <v>4087   СЕРВЕЛАТ КОПЧЕНЫЙ НА БУКЕ в/к в/К 0,35</v>
          </cell>
          <cell r="C15">
            <v>619</v>
          </cell>
          <cell r="D15">
            <v>292</v>
          </cell>
          <cell r="E15">
            <v>38</v>
          </cell>
          <cell r="F15">
            <v>67</v>
          </cell>
        </row>
        <row r="16">
          <cell r="A16" t="str">
            <v>2205-Сосиски Молочные для завтрака ТМ Особый рецепт 0,4кг</v>
          </cell>
          <cell r="C16">
            <v>580</v>
          </cell>
          <cell r="D16">
            <v>174</v>
          </cell>
          <cell r="E16">
            <v>97</v>
          </cell>
        </row>
        <row r="17">
          <cell r="A17" t="str">
            <v>1875-Колбаса Филейная оригинальная ТМ Особый рецепт в оболочке полиамид.  ПОКОМ</v>
          </cell>
          <cell r="C17">
            <v>280.351</v>
          </cell>
          <cell r="D17">
            <v>89.632999999999996</v>
          </cell>
          <cell r="E17">
            <v>36.386000000000003</v>
          </cell>
          <cell r="F17">
            <v>24.974</v>
          </cell>
        </row>
        <row r="18">
          <cell r="A18" t="str">
            <v>7058 ШПИКАЧКИ СОЧНЫЕ С БЕКОНОМ п/о мгс 1*3_60с  ОСТАНКИНО</v>
          </cell>
          <cell r="C18">
            <v>231.15100000000001</v>
          </cell>
          <cell r="D18">
            <v>105.366</v>
          </cell>
          <cell r="E18">
            <v>31.806000000000001</v>
          </cell>
          <cell r="F18">
            <v>12.625999999999999</v>
          </cell>
        </row>
        <row r="19">
          <cell r="A19" t="str">
            <v>5608 СЕРВЕЛАТ ФИНСКИЙ в/к в/у срез 0.35кг_СНГ</v>
          </cell>
          <cell r="C19">
            <v>494</v>
          </cell>
          <cell r="D19">
            <v>250</v>
          </cell>
          <cell r="E19">
            <v>38</v>
          </cell>
          <cell r="F19">
            <v>45</v>
          </cell>
        </row>
        <row r="20">
          <cell r="A20" t="str">
            <v>0178 Ветчины Нежная Особая Особая Весовые П/а Особый рецепт большой батон  ПОКОМ</v>
          </cell>
          <cell r="C20">
            <v>194.352</v>
          </cell>
          <cell r="D20">
            <v>79.001999999999995</v>
          </cell>
          <cell r="E20">
            <v>30.058</v>
          </cell>
          <cell r="F20">
            <v>17.529</v>
          </cell>
        </row>
        <row r="21">
          <cell r="A21" t="str">
            <v>1870-Колбаса Со шпиком ТМ Особый рецепт в оболочке полиамид большой батон.  ПОКОМ</v>
          </cell>
          <cell r="C21">
            <v>300.34899999999999</v>
          </cell>
          <cell r="D21">
            <v>82.525000000000006</v>
          </cell>
          <cell r="E21">
            <v>77.617000000000004</v>
          </cell>
          <cell r="F21">
            <v>58.606000000000002</v>
          </cell>
        </row>
        <row r="22">
          <cell r="A22" t="str">
            <v>2150 В/к колбасы Рубленая Запеченная Дугушка Весовые Вектор Стародворье, вес 1кг</v>
          </cell>
          <cell r="C22">
            <v>161.374</v>
          </cell>
          <cell r="D22">
            <v>58.07</v>
          </cell>
          <cell r="E22">
            <v>14.755000000000001</v>
          </cell>
          <cell r="F22">
            <v>15.827</v>
          </cell>
        </row>
        <row r="23">
          <cell r="A23" t="str">
            <v>МХБ Колб полусухая «Салями» ВУ ОХЛ 280гр*6 (1,68кг)  МИРАТОРГ</v>
          </cell>
          <cell r="C23">
            <v>257</v>
          </cell>
          <cell r="D23">
            <v>-2</v>
          </cell>
        </row>
        <row r="24">
          <cell r="A24" t="str">
            <v>1523-Сосиски Вязанка Молочные ТМ Стародворские колбасы</v>
          </cell>
          <cell r="C24">
            <v>166.88300000000001</v>
          </cell>
          <cell r="D24">
            <v>73.650000000000006</v>
          </cell>
          <cell r="E24">
            <v>24.648</v>
          </cell>
          <cell r="F24">
            <v>5.5350000000000001</v>
          </cell>
        </row>
        <row r="25">
          <cell r="A25" t="str">
            <v>1869-Колбаса Молочная ТМ Особый рецепт в оболочке полиамид большой батон.  ПОКОМ</v>
          </cell>
          <cell r="C25">
            <v>280.99599999999998</v>
          </cell>
          <cell r="D25">
            <v>193.05699999999999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149.68</v>
          </cell>
          <cell r="D26">
            <v>78.724999999999994</v>
          </cell>
          <cell r="E26">
            <v>9.6379999999999999</v>
          </cell>
          <cell r="F26">
            <v>15.808999999999999</v>
          </cell>
        </row>
        <row r="27">
          <cell r="A27" t="str">
            <v>6093 САЛЯМИ ИТАЛЬЯНСКАЯ с/к в/у 1/250 8шт_UZ</v>
          </cell>
          <cell r="C27">
            <v>292</v>
          </cell>
          <cell r="D27">
            <v>119</v>
          </cell>
          <cell r="E27">
            <v>32</v>
          </cell>
          <cell r="F27">
            <v>15</v>
          </cell>
        </row>
        <row r="28">
          <cell r="A28" t="str">
            <v>6072 ЭКСТРА Папа может вар п/о 0.4кг_UZ</v>
          </cell>
          <cell r="C28">
            <v>466</v>
          </cell>
          <cell r="D28">
            <v>191</v>
          </cell>
          <cell r="E28">
            <v>9</v>
          </cell>
        </row>
        <row r="29">
          <cell r="A29" t="str">
            <v>6346 ФИЛЕЙНАЯ Папа может вар п/о 0.5кг_СНГ  ОСТАНКИНО</v>
          </cell>
          <cell r="C29">
            <v>369</v>
          </cell>
          <cell r="E29">
            <v>16</v>
          </cell>
        </row>
        <row r="30">
          <cell r="A30" t="str">
            <v>4079 СЕРВЕЛАТ КОПЧЕНЫЙ НА БУКЕ в/к в/у_СНГ</v>
          </cell>
          <cell r="C30">
            <v>141.494</v>
          </cell>
          <cell r="D30">
            <v>69.757999999999996</v>
          </cell>
          <cell r="E30">
            <v>8.8260000000000005</v>
          </cell>
          <cell r="F30">
            <v>-2.5000000000000001E-2</v>
          </cell>
        </row>
        <row r="31">
          <cell r="A31" t="str">
            <v>7075 МОЛОЧ.ПРЕМИУМ ПМ сос п/о мгс 1.5*4_О_50с  ОСТАНКИНО</v>
          </cell>
          <cell r="C31">
            <v>182.38</v>
          </cell>
          <cell r="D31">
            <v>83.228999999999999</v>
          </cell>
          <cell r="E31">
            <v>18.329000000000001</v>
          </cell>
          <cell r="F31">
            <v>6.1470000000000002</v>
          </cell>
        </row>
        <row r="32">
          <cell r="A32" t="str">
            <v>1867-Колбаса Филейная ТМ Особый рецепт в оболочке полиамид большой батон.  ПОКОМ</v>
          </cell>
          <cell r="C32">
            <v>239.31200000000001</v>
          </cell>
          <cell r="D32">
            <v>98.218999999999994</v>
          </cell>
          <cell r="E32">
            <v>57.442999999999998</v>
          </cell>
          <cell r="F32">
            <v>20.164999999999999</v>
          </cell>
        </row>
        <row r="33">
          <cell r="A33" t="str">
            <v>СК БОГОРОДСКАЯ ПРЕСС ФИБ ВУ ШТ0.3КГ К3.6  ЧЕРКИЗОВО</v>
          </cell>
          <cell r="C33">
            <v>198</v>
          </cell>
          <cell r="D33">
            <v>77</v>
          </cell>
          <cell r="E33">
            <v>18</v>
          </cell>
          <cell r="F33">
            <v>16</v>
          </cell>
        </row>
        <row r="34">
          <cell r="A34" t="str">
            <v>МХБ Колбаса варено-копченая Сервелат Финский ШТ. Ф/О ОХЛ В/У 375г*6 (2,25кг) МИРАТОРГ</v>
          </cell>
          <cell r="C34">
            <v>224</v>
          </cell>
          <cell r="D34">
            <v>92</v>
          </cell>
          <cell r="E34">
            <v>35</v>
          </cell>
          <cell r="F34">
            <v>5</v>
          </cell>
        </row>
        <row r="35">
          <cell r="A35" t="str">
            <v>1118 В/к колбасы Салями Запеченая Дугушка  Вектор Стародворье, 1кг</v>
          </cell>
          <cell r="C35">
            <v>118.405</v>
          </cell>
          <cell r="D35">
            <v>39.674999999999997</v>
          </cell>
          <cell r="E35">
            <v>14.641</v>
          </cell>
          <cell r="F35">
            <v>13.146000000000001</v>
          </cell>
        </row>
        <row r="36">
          <cell r="A36" t="str">
            <v>1202 В/к колбасы Сервелат Мясорубский с мелкорубленным окороком срез Бордо Фикс.вес 0,35 фиброуз Ста</v>
          </cell>
          <cell r="C36">
            <v>348</v>
          </cell>
          <cell r="D36">
            <v>160</v>
          </cell>
          <cell r="E36">
            <v>14</v>
          </cell>
          <cell r="F36">
            <v>37</v>
          </cell>
        </row>
        <row r="37">
          <cell r="A37" t="str">
            <v>СК БОРОДИНСКАЯ СРЕЗ ФИБ ВУ 0.3КГ ШТ К3.6  ЧЕРКИЗОВО</v>
          </cell>
          <cell r="C37">
            <v>177</v>
          </cell>
          <cell r="D37">
            <v>88</v>
          </cell>
          <cell r="E37">
            <v>11</v>
          </cell>
          <cell r="F37">
            <v>6</v>
          </cell>
        </row>
        <row r="38">
          <cell r="A38" t="str">
            <v>6076 МЯСНАЯ Папа может вар п/о 0.4кг_UZ</v>
          </cell>
          <cell r="C38">
            <v>410</v>
          </cell>
          <cell r="D38">
            <v>171</v>
          </cell>
          <cell r="E38">
            <v>38</v>
          </cell>
          <cell r="F38">
            <v>42</v>
          </cell>
        </row>
        <row r="39">
          <cell r="A39" t="str">
            <v>У_МХБ Колб полусухая «Салями» ВУ ОХЛ 280гр*6 (1,68кг)  МИРАТОРГ</v>
          </cell>
          <cell r="C39">
            <v>172</v>
          </cell>
          <cell r="E39">
            <v>150</v>
          </cell>
          <cell r="F39">
            <v>22</v>
          </cell>
        </row>
        <row r="40">
          <cell r="A40" t="str">
            <v>1720-Сосиски Вязанка Сливочные ТМ Стародворские колбасы ТС Вязанка амицел в мод газов.среде 0,45кг</v>
          </cell>
          <cell r="C40">
            <v>193</v>
          </cell>
          <cell r="D40">
            <v>57</v>
          </cell>
          <cell r="E40">
            <v>18</v>
          </cell>
          <cell r="F40">
            <v>9</v>
          </cell>
        </row>
        <row r="41">
          <cell r="A41" t="str">
            <v>Вареные колбасы Сливушка Вязанка Фикс.вес 0,45 П/а Вязанка  ПОКОМ</v>
          </cell>
          <cell r="C41">
            <v>232</v>
          </cell>
          <cell r="D41">
            <v>127</v>
          </cell>
        </row>
        <row r="42">
          <cell r="A42" t="str">
            <v>2634 Колбаса Дугушка Стародворская ТМ Стародворье ТС Дугушка  ПОКОМ</v>
          </cell>
          <cell r="C42">
            <v>133.47300000000001</v>
          </cell>
          <cell r="D42">
            <v>55.03</v>
          </cell>
          <cell r="E42">
            <v>7.6180000000000003</v>
          </cell>
          <cell r="F42">
            <v>5.0999999999999996</v>
          </cell>
        </row>
        <row r="43">
          <cell r="A43" t="str">
            <v>МХБ Колбаса варено-копченая Сервелат ШТ. Ф/О ОХЛ В/У 375г*6 (2,25кг) МИРАТОРГ</v>
          </cell>
          <cell r="C43">
            <v>159</v>
          </cell>
          <cell r="D43">
            <v>74</v>
          </cell>
          <cell r="E43">
            <v>22</v>
          </cell>
          <cell r="F43">
            <v>6</v>
          </cell>
        </row>
        <row r="44">
          <cell r="A44" t="str">
            <v>1205 Копченые колбасы Салями Мясорубская с рубленым шпиком срез Бордо ф/в 0,35 фиброуз Стародворье  ПОКОМ</v>
          </cell>
          <cell r="C44">
            <v>290</v>
          </cell>
          <cell r="D44">
            <v>140</v>
          </cell>
          <cell r="E44">
            <v>27</v>
          </cell>
        </row>
        <row r="45">
          <cell r="A45" t="str">
            <v>КОПЧ БЕКОН НАР ВУ ШТ 0.18КГ К1.8  ЧЕРКИЗОВО</v>
          </cell>
          <cell r="C45">
            <v>215</v>
          </cell>
          <cell r="D45">
            <v>38</v>
          </cell>
          <cell r="E45">
            <v>3</v>
          </cell>
        </row>
        <row r="46">
          <cell r="A46" t="str">
            <v>МХБ Мясной продукт из свинины сырокопченый Бекон ШТ. ОХЛ ВУ 200г*10 (2 кг) МИРАТОРГ</v>
          </cell>
          <cell r="C46">
            <v>265</v>
          </cell>
          <cell r="D46">
            <v>78</v>
          </cell>
          <cell r="E46">
            <v>-1</v>
          </cell>
        </row>
        <row r="47">
          <cell r="A47" t="str">
            <v>МХБ Колбаса полукопченая Чесночная ШТ. ф/о ОХЛ 375г*6 (2,25кг) МИРАТОРГ</v>
          </cell>
          <cell r="C47">
            <v>217</v>
          </cell>
          <cell r="D47">
            <v>95</v>
          </cell>
          <cell r="E47">
            <v>24</v>
          </cell>
          <cell r="F47">
            <v>7</v>
          </cell>
        </row>
        <row r="48">
          <cell r="A48" t="str">
            <v>1370-Сосиски Сочинки Бордо Весовой п/а Стародворье</v>
          </cell>
          <cell r="C48">
            <v>129.238</v>
          </cell>
          <cell r="D48">
            <v>64.944999999999993</v>
          </cell>
          <cell r="E48">
            <v>1.292</v>
          </cell>
          <cell r="F48">
            <v>6.1040000000000001</v>
          </cell>
        </row>
        <row r="49">
          <cell r="A49" t="str">
            <v>ВК СЕРВ ГОСТ СРЕЗ ФИБ ВУ ШТ 0.5КГ К2  ЧЕРКИЗОВО</v>
          </cell>
          <cell r="C49">
            <v>97</v>
          </cell>
          <cell r="D49">
            <v>52</v>
          </cell>
          <cell r="E49">
            <v>4</v>
          </cell>
          <cell r="F49">
            <v>-2</v>
          </cell>
        </row>
        <row r="50">
          <cell r="A50" t="str">
            <v>СК СЕРВЕЛЕТТИ ПРЕСС СРЕЗ БО ВУ ШТ 0.25КГ  ЧЕРКИЗОВО</v>
          </cell>
          <cell r="C50">
            <v>121</v>
          </cell>
          <cell r="D50">
            <v>83</v>
          </cell>
          <cell r="E50">
            <v>5</v>
          </cell>
          <cell r="F50">
            <v>6</v>
          </cell>
        </row>
        <row r="51">
          <cell r="A51" t="str">
            <v>6765 РУБЛЕНЫЕ сос ц/о мгс 0.36кг 6шт.  ОСТАНКИНО</v>
          </cell>
          <cell r="C51">
            <v>198</v>
          </cell>
        </row>
        <row r="52">
          <cell r="A52" t="str">
            <v>5096   СЕРВЕЛАТ КРЕМЛЕВСКИЙ в/к в/у_СНГ</v>
          </cell>
          <cell r="C52">
            <v>69.747</v>
          </cell>
          <cell r="D52">
            <v>46.110999999999997</v>
          </cell>
          <cell r="E52">
            <v>1.6319999999999999</v>
          </cell>
          <cell r="F52">
            <v>8.4930000000000003</v>
          </cell>
        </row>
        <row r="53">
          <cell r="A53" t="str">
            <v>МХБ Сервелат Мраморный ШТ. в/к ВУ ОХЛ 330г*6 (1,98кг)  МИРАТОРГ</v>
          </cell>
          <cell r="C53">
            <v>149</v>
          </cell>
          <cell r="D53">
            <v>69</v>
          </cell>
          <cell r="E53">
            <v>9</v>
          </cell>
          <cell r="F53">
            <v>7</v>
          </cell>
        </row>
        <row r="54">
          <cell r="A54" t="str">
            <v>6095 ЮБИЛЕЙНАЯ с/к в/у 1/250 8шт_UZ</v>
          </cell>
          <cell r="C54">
            <v>180</v>
          </cell>
          <cell r="D54">
            <v>100</v>
          </cell>
          <cell r="E54">
            <v>3</v>
          </cell>
          <cell r="F54">
            <v>14</v>
          </cell>
        </row>
        <row r="55">
          <cell r="A55" t="str">
            <v>КП Колбаса в/к Балыковая ВУ охл 300г*6  МИРАТОРГ</v>
          </cell>
          <cell r="C55">
            <v>188</v>
          </cell>
          <cell r="D55">
            <v>73</v>
          </cell>
          <cell r="E55">
            <v>27</v>
          </cell>
          <cell r="F55">
            <v>7</v>
          </cell>
        </row>
        <row r="56">
          <cell r="A56" t="str">
            <v>1204 Копченые колбасы Салями Мясорубская с рубленым шпиком Бордо Весовой фиброуз Стародворье  ПОКОМ</v>
          </cell>
          <cell r="C56">
            <v>91.775999999999996</v>
          </cell>
          <cell r="D56">
            <v>59.944000000000003</v>
          </cell>
          <cell r="E56">
            <v>8.4160000000000004</v>
          </cell>
          <cell r="F56">
            <v>-0.65200000000000002</v>
          </cell>
        </row>
        <row r="57">
          <cell r="A57" t="str">
            <v>Колбаса п/к Краковская ОХЛ ВУ 330г*5 (1,65 кг)  МИРАТОРГ</v>
          </cell>
          <cell r="C57">
            <v>150</v>
          </cell>
          <cell r="D57">
            <v>84</v>
          </cell>
          <cell r="E57">
            <v>18</v>
          </cell>
          <cell r="F57">
            <v>-2</v>
          </cell>
        </row>
        <row r="58">
          <cell r="A58" t="str">
            <v>7067 СОЧНЫЕ ПМ сос п/о мгс 0.41кг_СНГ_50с  ОСТАНКИНО</v>
          </cell>
          <cell r="C58">
            <v>261</v>
          </cell>
          <cell r="D58">
            <v>6</v>
          </cell>
          <cell r="E58">
            <v>9</v>
          </cell>
        </row>
        <row r="59">
          <cell r="A59" t="str">
            <v>1201 В/к колбасы Сервелат Мясорубский с мелкорубленным окороком Бордо Весовой фиброуз Стародворье  П</v>
          </cell>
          <cell r="C59">
            <v>86.850999999999999</v>
          </cell>
          <cell r="D59">
            <v>42.607999999999997</v>
          </cell>
          <cell r="E59">
            <v>7.2619999999999996</v>
          </cell>
          <cell r="F59">
            <v>6.524</v>
          </cell>
        </row>
        <row r="60">
          <cell r="A60" t="str">
            <v>1871-Колбаса Филейная оригинальная ТМ Особый рецепт в оболочке полиамид 0,4 кг.  ПОКОМ</v>
          </cell>
          <cell r="C60">
            <v>254</v>
          </cell>
          <cell r="D60">
            <v>44</v>
          </cell>
          <cell r="E60">
            <v>12</v>
          </cell>
          <cell r="F60">
            <v>54</v>
          </cell>
        </row>
        <row r="61">
          <cell r="A61" t="str">
            <v>МХБ Колбаса сырокопченая Брауншвейгская ШТ. ВУ ОХЛ 300гр*8 (2,4 кг) МИРАТОРГ</v>
          </cell>
          <cell r="C61">
            <v>89</v>
          </cell>
          <cell r="D61">
            <v>43</v>
          </cell>
          <cell r="E61">
            <v>3</v>
          </cell>
          <cell r="F61">
            <v>6</v>
          </cell>
        </row>
        <row r="62">
          <cell r="A62" t="str">
            <v>2027 Ветчина Нежная п/а ТМ Особый рецепт шт. 0,4кг</v>
          </cell>
          <cell r="C62">
            <v>167</v>
          </cell>
          <cell r="D62">
            <v>32</v>
          </cell>
          <cell r="E62">
            <v>-6</v>
          </cell>
        </row>
        <row r="63">
          <cell r="A63" t="str">
            <v>ВАР МОЛОЧНАЯ ПО-ЧЕ НМО ШТ 0.4КГ К2.4  ЧЕРКИЗОВО</v>
          </cell>
          <cell r="C63">
            <v>199</v>
          </cell>
          <cell r="D63">
            <v>106</v>
          </cell>
          <cell r="E63">
            <v>19</v>
          </cell>
          <cell r="F63">
            <v>28</v>
          </cell>
        </row>
        <row r="64">
          <cell r="A64" t="str">
            <v>ВАР КЛАССИЧЕСКАЯ ПО-Ч ЦО ЗА 1.6КГ K3.2 ЧЕРКИЗОВО</v>
          </cell>
          <cell r="C64">
            <v>61.601999999999997</v>
          </cell>
          <cell r="D64">
            <v>17.713000000000001</v>
          </cell>
          <cell r="E64">
            <v>0.91300000000000003</v>
          </cell>
          <cell r="F64">
            <v>-0.624</v>
          </cell>
        </row>
        <row r="65">
          <cell r="A65" t="str">
            <v>7104 БЕКОН Останкино с/к с/н в/у 1/180_СНГ_50 ОСТАНКИНО</v>
          </cell>
          <cell r="C65">
            <v>191</v>
          </cell>
        </row>
        <row r="66">
          <cell r="A66" t="str">
            <v>Вареные колбасы Докторская ГОСТ Вязанка Фикс.вес 0,4 Вектор Вязанка  ПОКОМ</v>
          </cell>
          <cell r="C66">
            <v>145</v>
          </cell>
          <cell r="D66">
            <v>77</v>
          </cell>
          <cell r="E66">
            <v>9</v>
          </cell>
          <cell r="F66">
            <v>9</v>
          </cell>
        </row>
        <row r="67">
          <cell r="A67" t="str">
            <v>6094 ЮБИЛЕЙНАЯ с/к в/у_UZ</v>
          </cell>
          <cell r="C67">
            <v>38.183999999999997</v>
          </cell>
          <cell r="D67">
            <v>30.373999999999999</v>
          </cell>
          <cell r="E67">
            <v>1.454</v>
          </cell>
          <cell r="F67">
            <v>0.96</v>
          </cell>
        </row>
        <row r="68">
          <cell r="A68" t="str">
            <v>6807 СЕРВЕЛАТ ЕВРОПЕЙСКИЙ в/к в/у 0.33кг 8шт.  ОСТАНКИНО</v>
          </cell>
          <cell r="C68">
            <v>154</v>
          </cell>
          <cell r="D68">
            <v>32</v>
          </cell>
          <cell r="E68">
            <v>70</v>
          </cell>
          <cell r="F68">
            <v>13</v>
          </cell>
        </row>
        <row r="69">
          <cell r="A69" t="str">
            <v>1224 В/к колбасы «Сочинка по-европейски с сочной грудинкой» Весовой фиброуз ТМ «Стародворье»  ПОКОМ</v>
          </cell>
          <cell r="C69">
            <v>79.864000000000004</v>
          </cell>
          <cell r="D69">
            <v>41.970999999999997</v>
          </cell>
          <cell r="E69">
            <v>11.041</v>
          </cell>
          <cell r="F69">
            <v>5.4509999999999996</v>
          </cell>
        </row>
        <row r="70">
          <cell r="A70" t="str">
            <v>6092 АРОМАТНАЯ с/к в/у 1/250 8шт_UZ</v>
          </cell>
          <cell r="C70">
            <v>135</v>
          </cell>
          <cell r="D70">
            <v>50</v>
          </cell>
          <cell r="E70">
            <v>6</v>
          </cell>
          <cell r="F70">
            <v>15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26</v>
          </cell>
          <cell r="D71">
            <v>1</v>
          </cell>
          <cell r="F71">
            <v>5</v>
          </cell>
        </row>
        <row r="72">
          <cell r="A72" t="str">
            <v>СОС СЛИВОЧНЫЕ ГОСТ ЦО ЗА ЛОТ ШТ 0.45КГ K1.8 ЧЕРКИЗОВО</v>
          </cell>
          <cell r="C72">
            <v>99</v>
          </cell>
          <cell r="D72">
            <v>113</v>
          </cell>
          <cell r="E72">
            <v>-2</v>
          </cell>
          <cell r="F72">
            <v>-12</v>
          </cell>
        </row>
        <row r="73">
          <cell r="A73" t="str">
            <v>7333 СЕРВЕЛАТ ОХОТНИЧИЙ ПМ в/к в/у 0.28кг_СНГ  ОСТАНКИНО</v>
          </cell>
          <cell r="C73">
            <v>202</v>
          </cell>
        </row>
        <row r="74">
          <cell r="A74" t="str">
            <v>7059 ШПИКАЧКИ СОЧНЫЕ С БЕК. п/о мгс 0.3кг_60с  ОСТАНКИНО</v>
          </cell>
          <cell r="C74">
            <v>233</v>
          </cell>
          <cell r="D74">
            <v>8</v>
          </cell>
          <cell r="E74">
            <v>25</v>
          </cell>
        </row>
        <row r="75">
          <cell r="A75" t="str">
            <v>1411 Сосиски «Сочинки Сливочные» Весовые ТМ «Стародворье» 1,35 кг  ПОКОМ</v>
          </cell>
          <cell r="C75">
            <v>83.23</v>
          </cell>
          <cell r="D75">
            <v>28.007999999999999</v>
          </cell>
          <cell r="E75">
            <v>32.219000000000001</v>
          </cell>
          <cell r="F75">
            <v>11.183</v>
          </cell>
        </row>
        <row r="76">
          <cell r="A76" t="str">
            <v>СОС КОПЧ ПО-Ч ЛОТ ПМО ЗА ШТ 0.4КГ K1.6  ЧЕРКИЗОВО</v>
          </cell>
          <cell r="C76">
            <v>152</v>
          </cell>
          <cell r="D76">
            <v>76</v>
          </cell>
          <cell r="E76">
            <v>-6</v>
          </cell>
          <cell r="F76">
            <v>7</v>
          </cell>
        </row>
        <row r="77">
          <cell r="A77" t="str">
            <v>Вареные колбасы Молокуша Вязанка Вес п/а Вязанка  ПОКОМ</v>
          </cell>
          <cell r="C77">
            <v>68.049000000000007</v>
          </cell>
          <cell r="D77">
            <v>41.707999999999998</v>
          </cell>
          <cell r="E77">
            <v>1.0920000000000001</v>
          </cell>
          <cell r="F77">
            <v>2.67</v>
          </cell>
        </row>
        <row r="78">
          <cell r="A78" t="str">
            <v>7077 МЯСНЫЕ С ГОВЯД.ПМ сос п/о мгс 0.4кг_50с ОСТАНКИНО</v>
          </cell>
          <cell r="C78">
            <v>205</v>
          </cell>
          <cell r="E78">
            <v>5</v>
          </cell>
        </row>
        <row r="79">
          <cell r="A79" t="str">
            <v>ВЕТЧ МРАМОРНАЯ ПО-ЧЕРКИЗОВСКИ ШТ 0,4 КГ  ЧЕРКИЗОВО</v>
          </cell>
          <cell r="C79">
            <v>104</v>
          </cell>
          <cell r="D79">
            <v>52</v>
          </cell>
          <cell r="E79">
            <v>9</v>
          </cell>
          <cell r="F79">
            <v>11</v>
          </cell>
        </row>
        <row r="80">
          <cell r="A80" t="str">
            <v>Вареные колбасы «Филейская» Фикс.вес 0,45 Вектор ТМ «Вязанка»  ПОКОМ</v>
          </cell>
          <cell r="C80">
            <v>125</v>
          </cell>
          <cell r="D80">
            <v>60</v>
          </cell>
          <cell r="E80">
            <v>16</v>
          </cell>
          <cell r="F80">
            <v>10</v>
          </cell>
        </row>
        <row r="81">
          <cell r="A81" t="str">
            <v>6078 ФИЛЕЙНАЯ Папа может вар п/о_UZ</v>
          </cell>
          <cell r="C81">
            <v>78.492999999999995</v>
          </cell>
          <cell r="D81">
            <v>39.518000000000001</v>
          </cell>
          <cell r="E81">
            <v>9.3469999999999995</v>
          </cell>
          <cell r="F81">
            <v>2.3359999999999999</v>
          </cell>
        </row>
        <row r="82">
          <cell r="A82" t="str">
            <v>СВ ФУЭТ ЭКСТРА 0.15КГ К0.9  ЧЕРКИЗОВО</v>
          </cell>
          <cell r="C82">
            <v>72</v>
          </cell>
          <cell r="D82">
            <v>30</v>
          </cell>
          <cell r="E82">
            <v>4</v>
          </cell>
          <cell r="F82">
            <v>6</v>
          </cell>
        </row>
        <row r="83">
          <cell r="A83" t="str">
            <v>СК САЛЯМИНИ ВУ ШТ 0.18 КГ  ЧЕРКИЗОВО</v>
          </cell>
          <cell r="C83">
            <v>136</v>
          </cell>
          <cell r="D83">
            <v>121</v>
          </cell>
          <cell r="E83">
            <v>12</v>
          </cell>
        </row>
        <row r="84">
          <cell r="A84" t="str">
            <v>ВАР МОЛОЧНАЯ ПО-Ч НМО 1 КГ К3  ЧЕРКИЗОВО</v>
          </cell>
          <cell r="C84">
            <v>52.731999999999999</v>
          </cell>
          <cell r="D84">
            <v>25.975999999999999</v>
          </cell>
          <cell r="F84">
            <v>1.048</v>
          </cell>
        </row>
        <row r="85">
          <cell r="A85" t="str">
            <v>СК САЛЬЧИЧОН СРЕЗ ФИБ ВУ ШТ 0,3 КГ ЧЕРКИЗОВО (ПРЕМИУМ)</v>
          </cell>
          <cell r="C85">
            <v>69</v>
          </cell>
          <cell r="D85">
            <v>40</v>
          </cell>
          <cell r="E85">
            <v>3</v>
          </cell>
        </row>
        <row r="86">
          <cell r="A86" t="str">
            <v>6837 ФИЛЕЙНЫЕ Папа Может сос ц/о мгс 0.4кг  ОСТАНКИНО</v>
          </cell>
          <cell r="C86">
            <v>151</v>
          </cell>
        </row>
        <row r="87">
          <cell r="A87" t="str">
            <v>1284-Сосиски Баварушки ТМ Баварушка в оболочке амицел в модифицированной газовой среде 0,6 кг.</v>
          </cell>
          <cell r="C87">
            <v>66</v>
          </cell>
          <cell r="D87">
            <v>29</v>
          </cell>
          <cell r="E87">
            <v>5</v>
          </cell>
          <cell r="F87">
            <v>6</v>
          </cell>
        </row>
        <row r="88">
          <cell r="A88" t="str">
            <v>Наггетсы куриные Классические 300г*12 (3,6кг) Мираторг Россия</v>
          </cell>
          <cell r="C88">
            <v>129</v>
          </cell>
          <cell r="D88">
            <v>20</v>
          </cell>
          <cell r="F88">
            <v>12</v>
          </cell>
        </row>
        <row r="89">
          <cell r="A89" t="str">
            <v>СОС МОЛОЧНЫЕ ПО-Ч ПМО ЗА ЛОТ ШТ 0.45КГ K1.8 ЧЕРКИЗОВО</v>
          </cell>
          <cell r="C89">
            <v>86</v>
          </cell>
          <cell r="D89">
            <v>71</v>
          </cell>
          <cell r="E89">
            <v>-9</v>
          </cell>
          <cell r="F89">
            <v>4</v>
          </cell>
        </row>
        <row r="90">
          <cell r="A90" t="str">
            <v>МХБ Колбаса варено-копченая Сервелат Коньячный Ф/О ОХЛ В/У 300г*6 (1,8кг)  МИРАТОРГ</v>
          </cell>
          <cell r="C90">
            <v>95</v>
          </cell>
          <cell r="D90">
            <v>29</v>
          </cell>
          <cell r="E90">
            <v>9</v>
          </cell>
          <cell r="F90">
            <v>6</v>
          </cell>
        </row>
        <row r="91">
          <cell r="A91" t="str">
            <v>СК БРАУНШВЕЙГСКАЯ ГОСТ БО СРЕЗ ШТ 0,2КГ  ЧЕРКИЗОВО</v>
          </cell>
          <cell r="C91">
            <v>80</v>
          </cell>
          <cell r="D91">
            <v>37</v>
          </cell>
          <cell r="E91">
            <v>7</v>
          </cell>
        </row>
        <row r="92">
          <cell r="A92" t="str">
            <v>СК ОНЕЖСКАЯ СРЕЗ ФИБ ВУ ШТ 0.3КГ K1.8 ЧЕРКИЗОВО</v>
          </cell>
          <cell r="C92">
            <v>58</v>
          </cell>
          <cell r="D92">
            <v>50</v>
          </cell>
          <cell r="E92">
            <v>5</v>
          </cell>
        </row>
        <row r="93">
          <cell r="A93" t="str">
            <v>СК САЛЬЧИЧОН С РОЗОВЫМ ПЕРЦ. СРЕЗ ШТ 0,3  ЧЕРКИЗОВО</v>
          </cell>
          <cell r="C93">
            <v>58</v>
          </cell>
          <cell r="D93">
            <v>23</v>
          </cell>
          <cell r="E93">
            <v>5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113</v>
          </cell>
          <cell r="D94">
            <v>47</v>
          </cell>
          <cell r="E94">
            <v>18</v>
          </cell>
          <cell r="F94">
            <v>3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131</v>
          </cell>
          <cell r="D95">
            <v>72</v>
          </cell>
          <cell r="E95">
            <v>5</v>
          </cell>
          <cell r="F95">
            <v>2</v>
          </cell>
        </row>
        <row r="96">
          <cell r="A96" t="str">
            <v>Наггетсы куриные хрустящие 300г*12 (3,6кг) Мираторг Россия</v>
          </cell>
          <cell r="C96">
            <v>104</v>
          </cell>
          <cell r="D96">
            <v>23</v>
          </cell>
        </row>
        <row r="97">
          <cell r="A97" t="str">
            <v>ВАР АРОМАТНАЯ ПО-Ч ЦО ЗА 1.6КГ K3.2 ЧЕРКИЗОВО</v>
          </cell>
          <cell r="C97">
            <v>31.164999999999999</v>
          </cell>
          <cell r="D97">
            <v>15.353999999999999</v>
          </cell>
          <cell r="E97">
            <v>-3.2130000000000001</v>
          </cell>
          <cell r="F97">
            <v>1.633</v>
          </cell>
        </row>
        <row r="98">
          <cell r="A98" t="str">
            <v>МХБ Ветчина для завтрака ШТ. ОХЛ п/а 400г*6 (2,4кг) МИРАТОРГ</v>
          </cell>
          <cell r="C98">
            <v>67</v>
          </cell>
          <cell r="D98">
            <v>42</v>
          </cell>
          <cell r="E98">
            <v>2</v>
          </cell>
          <cell r="F98">
            <v>6</v>
          </cell>
        </row>
        <row r="99">
          <cell r="A99" t="str">
            <v>СОС ВЕНСКИЕ БО ЗА ПАК 1.25КГ K5 ЧЕРКИЗОВО</v>
          </cell>
          <cell r="C99">
            <v>30.617000000000001</v>
          </cell>
          <cell r="D99">
            <v>26.695</v>
          </cell>
        </row>
        <row r="100">
          <cell r="A100" t="str">
            <v>6091 АРОМАТНАЯ с/к в/у_UZ</v>
          </cell>
          <cell r="C100">
            <v>18.285</v>
          </cell>
          <cell r="D100">
            <v>10.858000000000001</v>
          </cell>
          <cell r="E100">
            <v>2.5059999999999998</v>
          </cell>
          <cell r="F100">
            <v>0.98299999999999998</v>
          </cell>
        </row>
        <row r="101">
          <cell r="A101" t="str">
            <v>6075 МЯСНАЯ Папа может вар п/о_UZ</v>
          </cell>
          <cell r="C101">
            <v>51.377000000000002</v>
          </cell>
          <cell r="D101">
            <v>22.384</v>
          </cell>
          <cell r="E101">
            <v>6.1509999999999998</v>
          </cell>
          <cell r="F101">
            <v>4.0519999999999996</v>
          </cell>
        </row>
        <row r="102">
          <cell r="A102" t="str">
            <v>1231 Сосиски Сливочные Дугушки Дугушка Весовые П/а Стародворье, вес 1кг</v>
          </cell>
          <cell r="C102">
            <v>36.365000000000002</v>
          </cell>
          <cell r="D102">
            <v>11.803000000000001</v>
          </cell>
        </row>
        <row r="103">
          <cell r="A103" t="str">
            <v>ВК БАЛЫКОВАЯ ПО-ЧЕРКИЗ СРЕЗ ШТ0,3 К1,8  ЧЕРКИЗОВО</v>
          </cell>
          <cell r="C103">
            <v>55</v>
          </cell>
          <cell r="D103">
            <v>12</v>
          </cell>
          <cell r="E103">
            <v>6</v>
          </cell>
          <cell r="F103">
            <v>6</v>
          </cell>
        </row>
        <row r="104">
          <cell r="A104" t="str">
            <v>Вареные колбасы «Филейская» Весовые Вектор ТМ «Вязанка»  ПОКОМ</v>
          </cell>
          <cell r="C104">
            <v>33.866999999999997</v>
          </cell>
          <cell r="D104">
            <v>27.01</v>
          </cell>
          <cell r="E104">
            <v>1.462</v>
          </cell>
          <cell r="F104">
            <v>1.35</v>
          </cell>
        </row>
        <row r="105">
          <cell r="A105" t="str">
            <v>1868-Колбаса Филейная ТМ Особый рецепт в оболочке полиамид 0,5 кг.  ПОКОМ</v>
          </cell>
          <cell r="C105">
            <v>75</v>
          </cell>
          <cell r="D105">
            <v>27</v>
          </cell>
          <cell r="E105">
            <v>-1</v>
          </cell>
          <cell r="F105">
            <v>3</v>
          </cell>
        </row>
        <row r="106">
          <cell r="A106" t="str">
            <v>Сервелат Коньячный в/к ВУ ОХЛ 375гр  МИРАТОРГ</v>
          </cell>
          <cell r="C106">
            <v>55</v>
          </cell>
          <cell r="D106">
            <v>44</v>
          </cell>
          <cell r="E106">
            <v>11</v>
          </cell>
        </row>
        <row r="107">
          <cell r="A107" t="str">
            <v>С/к колбасы Швейцарская Бордо Фикс.вес 0,17 Фиброуз терм/п Стародворье</v>
          </cell>
          <cell r="C107">
            <v>67</v>
          </cell>
          <cell r="D107">
            <v>13</v>
          </cell>
          <cell r="E107">
            <v>33</v>
          </cell>
          <cell r="F107">
            <v>2</v>
          </cell>
        </row>
        <row r="108">
          <cell r="A108" t="str">
            <v>1461 Сосиски «Баварские» Фикс.вес 0,35 П/а ТМ «Стародворье»  ПОКОМ</v>
          </cell>
          <cell r="C108">
            <v>90</v>
          </cell>
          <cell r="D108">
            <v>32</v>
          </cell>
          <cell r="E108">
            <v>4</v>
          </cell>
          <cell r="F108">
            <v>8</v>
          </cell>
        </row>
        <row r="109">
          <cell r="A109" t="str">
            <v>1728-Сосиски сливочные по-стародворски в оболочке</v>
          </cell>
          <cell r="C109">
            <v>28.861000000000001</v>
          </cell>
          <cell r="D109">
            <v>-3.61</v>
          </cell>
          <cell r="F109">
            <v>-5.4160000000000004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52</v>
          </cell>
          <cell r="F110">
            <v>16</v>
          </cell>
        </row>
        <row r="111">
          <cell r="A111" t="str">
            <v>С/к колбасы Баварская Бавария Фикс.вес 0,17 б/о терм/п Стародворье</v>
          </cell>
          <cell r="C111">
            <v>38</v>
          </cell>
          <cell r="D111">
            <v>14</v>
          </cell>
          <cell r="E111">
            <v>2</v>
          </cell>
          <cell r="F111">
            <v>3</v>
          </cell>
        </row>
        <row r="112">
          <cell r="A112" t="str">
            <v>Колбаса с/к Сальчичон ВУ ОХЛ 280г*6 (1,68 кг)  МИРАТОРГ</v>
          </cell>
          <cell r="C112">
            <v>20</v>
          </cell>
          <cell r="D112">
            <v>-1</v>
          </cell>
          <cell r="E112">
            <v>-1</v>
          </cell>
          <cell r="F112">
            <v>-4</v>
          </cell>
        </row>
        <row r="113">
          <cell r="A113" t="str">
            <v>Стейк Рибай Choice c/м TF 200г*60 (12 кг) Black Angus  МИРАТОРГ</v>
          </cell>
          <cell r="C113">
            <v>12</v>
          </cell>
        </row>
        <row r="114">
          <cell r="A114" t="str">
            <v>МХБ Колбаса вареная Докторская ШТ. п/а ОХЛ 470г*6 (2,82 кг) МИРАТОРГ</v>
          </cell>
          <cell r="C114">
            <v>29</v>
          </cell>
          <cell r="D114">
            <v>14</v>
          </cell>
          <cell r="E114">
            <v>3</v>
          </cell>
        </row>
        <row r="115">
          <cell r="A115" t="str">
            <v>Пельмени «Сочные» ГВ зам пакет 700г*8  МИРАТОРГ</v>
          </cell>
          <cell r="C115">
            <v>45</v>
          </cell>
          <cell r="F115">
            <v>7</v>
          </cell>
        </row>
        <row r="116">
          <cell r="A116" t="str">
            <v>МХБ Колбаса вареная Молочная ШТ. п/а ОХЛ 470*6 (2,82 кг) МИРАТОРГ</v>
          </cell>
          <cell r="C116">
            <v>26</v>
          </cell>
          <cell r="D116">
            <v>13</v>
          </cell>
          <cell r="E116">
            <v>2</v>
          </cell>
        </row>
        <row r="117">
          <cell r="A117" t="str">
            <v>0232 С/к колбасы Княжеская Бордо Весовые б/о терм/п Стародворье</v>
          </cell>
          <cell r="C117">
            <v>4.7649999999999997</v>
          </cell>
          <cell r="D117">
            <v>3.16</v>
          </cell>
        </row>
        <row r="118">
          <cell r="A118" t="str">
            <v>Вишня б/косточки с/м 300г*20 (6кг) Мираторг Россия</v>
          </cell>
          <cell r="C118">
            <v>30</v>
          </cell>
          <cell r="D118">
            <v>5</v>
          </cell>
          <cell r="E118">
            <v>10</v>
          </cell>
        </row>
        <row r="119">
          <cell r="A119" t="str">
            <v>МХБ Колбаса вареная Классическая ШТ. ОХЛ п/а 470г*6 (2,82кг) МИРАТОРГ</v>
          </cell>
          <cell r="C119">
            <v>31</v>
          </cell>
          <cell r="D119">
            <v>14</v>
          </cell>
          <cell r="E119">
            <v>2</v>
          </cell>
          <cell r="F119">
            <v>6</v>
          </cell>
        </row>
        <row r="120">
          <cell r="A120" t="str">
            <v>Черная смородина с/м 300г*10 (3кг) Россия Мираторг</v>
          </cell>
          <cell r="C120">
            <v>25</v>
          </cell>
          <cell r="E120">
            <v>10</v>
          </cell>
        </row>
        <row r="121">
          <cell r="A121" t="str">
            <v>Палочки рыбные из фарша тресковых пород 270г*12 (3,24кг) ООО "Мираторг Запад" РОССИЯ  МИРАТОРГ</v>
          </cell>
          <cell r="C121">
            <v>36</v>
          </cell>
          <cell r="D121">
            <v>14</v>
          </cell>
        </row>
        <row r="122">
          <cell r="A122" t="str">
            <v>Стейк Стриплойн Choice с/м TF 200г*60(12 кг) Black Angus  МИРАТОРГ</v>
          </cell>
          <cell r="C122">
            <v>9</v>
          </cell>
        </row>
        <row r="123">
          <cell r="A123" t="str">
            <v>Ягодный морс 300г*10 зам  МИРАТОРГ</v>
          </cell>
          <cell r="C123">
            <v>24</v>
          </cell>
          <cell r="D123">
            <v>5</v>
          </cell>
          <cell r="E123">
            <v>10</v>
          </cell>
        </row>
        <row r="124">
          <cell r="A124" t="str">
            <v>Ягодный коктейль 300г зам  МИРАТОРГ</v>
          </cell>
          <cell r="C124">
            <v>25</v>
          </cell>
          <cell r="D124">
            <v>5</v>
          </cell>
        </row>
        <row r="125">
          <cell r="A125" t="str">
            <v>Фарш говяжий зам 0,4кг ШТ  TF  МИРАТОРГ</v>
          </cell>
          <cell r="C125">
            <v>15</v>
          </cell>
        </row>
        <row r="126">
          <cell r="A126" t="str">
            <v>Гавайская смесь 400г*20 (8кг) Vитамин Мираторг РОССИЯ  МИРАТОРГ</v>
          </cell>
          <cell r="C126">
            <v>26</v>
          </cell>
          <cell r="D126">
            <v>6</v>
          </cell>
          <cell r="F126">
            <v>5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24</v>
          </cell>
          <cell r="F127">
            <v>4</v>
          </cell>
        </row>
        <row r="128">
          <cell r="A128" t="str">
            <v>Сырники с клубн.нач. 280гр ЗАМ  МИРАТОРГ</v>
          </cell>
          <cell r="C128">
            <v>22</v>
          </cell>
          <cell r="E128">
            <v>2</v>
          </cell>
          <cell r="F128">
            <v>4</v>
          </cell>
        </row>
        <row r="129">
          <cell r="A129" t="str">
            <v>Шампиньоны рез. 400*20 зам  МИРАТОРГ</v>
          </cell>
          <cell r="C129">
            <v>21</v>
          </cell>
          <cell r="D129">
            <v>5</v>
          </cell>
          <cell r="E129">
            <v>4</v>
          </cell>
        </row>
        <row r="130">
          <cell r="A130" t="str">
            <v>У_Вареные колбасы «Филедворская по-стародворски» Весовой п/а ТМ «Стародворье»  ПОКОМ</v>
          </cell>
          <cell r="C130">
            <v>10.715</v>
          </cell>
          <cell r="D130">
            <v>2.69</v>
          </cell>
          <cell r="E130">
            <v>8.0250000000000004</v>
          </cell>
        </row>
        <row r="131">
          <cell r="A131" t="str">
            <v>0262 Ветчина «Сочинка с сочным окороком» Весовой п/а ТМ «Стародворье»  ПОКОМ</v>
          </cell>
          <cell r="C131">
            <v>8.1159999999999997</v>
          </cell>
        </row>
        <row r="132">
          <cell r="A132" t="str">
            <v>Сырники классические ЗАМ 280гр*4 (1,12кг) Мираторг Трио Россия</v>
          </cell>
          <cell r="C132">
            <v>20</v>
          </cell>
          <cell r="F132">
            <v>4</v>
          </cell>
        </row>
        <row r="133">
          <cell r="A133" t="str">
            <v>Итальянская смесь с/м 400г*10 (4кг) Vитамин  МИРАТОРГ</v>
          </cell>
          <cell r="C133">
            <v>21</v>
          </cell>
        </row>
        <row r="134">
          <cell r="A134" t="str">
            <v>Карибская смесь с/м 400г*10 (4кг) Мираторг Россия</v>
          </cell>
          <cell r="C134">
            <v>20</v>
          </cell>
          <cell r="F134">
            <v>5</v>
          </cell>
        </row>
        <row r="135">
          <cell r="A135" t="str">
            <v>Стейк Стриплойн зам. DF 320г*6(1,92кг) BLACK ANGUS  МИРАТОРГ</v>
          </cell>
          <cell r="C135">
            <v>3</v>
          </cell>
        </row>
        <row r="136">
          <cell r="A136" t="str">
            <v>Сотэ с прованскими травами 400г зам  МИРАТОРГ</v>
          </cell>
          <cell r="C136">
            <v>16</v>
          </cell>
          <cell r="D136">
            <v>6</v>
          </cell>
        </row>
        <row r="137">
          <cell r="A137" t="str">
            <v>Мексиканская смесь с/м 400г*10 (4кг) Мираторг Россия</v>
          </cell>
          <cell r="C137">
            <v>17</v>
          </cell>
        </row>
        <row r="138">
          <cell r="A138" t="str">
            <v>Микс полезных овощей 400 зам  МИРАТОРГ</v>
          </cell>
          <cell r="C138">
            <v>11</v>
          </cell>
          <cell r="D138">
            <v>1</v>
          </cell>
        </row>
        <row r="139">
          <cell r="A139" t="str">
            <v>Брокколи капуста 400 ЗАМ  МИРАТОРГ</v>
          </cell>
          <cell r="C139">
            <v>10</v>
          </cell>
        </row>
        <row r="140">
          <cell r="A140" t="str">
            <v>Картофель фри с/м 500г*10 (5кг) МИРАТОРГ Россия</v>
          </cell>
          <cell r="C140">
            <v>8</v>
          </cell>
          <cell r="D140">
            <v>8</v>
          </cell>
        </row>
        <row r="141">
          <cell r="A141" t="str">
            <v>СК САЛЬЧИЧОН С РОЗОВЫМ ПЕРЦЕМ НАР ШТ 85Г  ЧЕРКИЗОВО</v>
          </cell>
          <cell r="C141">
            <v>10</v>
          </cell>
          <cell r="E141">
            <v>3</v>
          </cell>
        </row>
        <row r="142">
          <cell r="A142" t="str">
            <v>Чевапчичи из мраморной говядины с/м ГЗМС 300г*8(2,4кг) Мираторг (Брянск) Россия</v>
          </cell>
          <cell r="C142">
            <v>5</v>
          </cell>
        </row>
        <row r="143">
          <cell r="A143" t="str">
            <v>6220 ГОВЯЖЬЯ Папа может вар п/о  ОСТАНКИНО</v>
          </cell>
          <cell r="C143">
            <v>2.6560000000000001</v>
          </cell>
          <cell r="E143">
            <v>2.6560000000000001</v>
          </cell>
        </row>
        <row r="144">
          <cell r="A144" t="str">
            <v>У_Сардельки «Сочные» Весовой п/а ТМ «Особый рецепт»  ПОКОМ</v>
          </cell>
          <cell r="C144">
            <v>2.8650000000000002</v>
          </cell>
          <cell r="E144">
            <v>2.8650000000000002</v>
          </cell>
        </row>
        <row r="145">
          <cell r="A145" t="str">
            <v>У_Вареные колбасы «Сочинка» Весовой п/а ТМ «Стародворье»  ПОКОМ</v>
          </cell>
          <cell r="C145">
            <v>2.68</v>
          </cell>
          <cell r="E145">
            <v>2.68</v>
          </cell>
        </row>
        <row r="146">
          <cell r="A146" t="str">
            <v>6087 СОЧНЫЕ сос п/о мгс 0.45кг_UZ</v>
          </cell>
          <cell r="C146">
            <v>3</v>
          </cell>
        </row>
        <row r="147">
          <cell r="A147" t="str">
            <v>6268 ГОВЯЖЬЯ Папа может вар п/о 0.4кг 8шт.  ОСТАНКИНО</v>
          </cell>
          <cell r="C147">
            <v>5</v>
          </cell>
          <cell r="E147">
            <v>5</v>
          </cell>
        </row>
        <row r="148">
          <cell r="A148" t="str">
            <v>6270 ФИЛЕЙНАЯ Папа может вар п/о 0.4кг СНГ</v>
          </cell>
          <cell r="C148">
            <v>3</v>
          </cell>
        </row>
        <row r="149">
          <cell r="A149" t="str">
            <v>Лечо по-венгерски 0,4кг ОФ зам кор  МИРАТОРГ</v>
          </cell>
          <cell r="C149">
            <v>3</v>
          </cell>
        </row>
        <row r="150">
          <cell r="A150" t="str">
            <v>БОНУС_2074-Сосиски Молочные для завтрака Особый рецепт</v>
          </cell>
          <cell r="C150">
            <v>146.672</v>
          </cell>
          <cell r="D150">
            <v>26.308</v>
          </cell>
          <cell r="E150">
            <v>53.072000000000003</v>
          </cell>
          <cell r="F150">
            <v>15.763999999999999</v>
          </cell>
        </row>
        <row r="151">
          <cell r="A151" t="str">
            <v>БОНУС_2634 Колбаса Дугушка Стародворская ТМ Стародворье ТС Дугушка  ПОКОМ</v>
          </cell>
          <cell r="C151">
            <v>88.388999999999996</v>
          </cell>
          <cell r="D151">
            <v>38.901000000000003</v>
          </cell>
          <cell r="E151">
            <v>11.042999999999999</v>
          </cell>
          <cell r="F151">
            <v>13.592000000000001</v>
          </cell>
        </row>
        <row r="152">
          <cell r="A152" t="str">
            <v>БОНУС_2205-Сосиски Молочные для завтрака ТМ Особый рецепт 0,4кг</v>
          </cell>
          <cell r="C152">
            <v>84</v>
          </cell>
          <cell r="D152">
            <v>21</v>
          </cell>
          <cell r="E152">
            <v>20</v>
          </cell>
        </row>
        <row r="153">
          <cell r="A153" t="str">
            <v>БОНУС_1867-Колбаса Филейная ТМ Особый рецепт в оболочке полиамид большой батон.  ПОКОМ</v>
          </cell>
          <cell r="C153">
            <v>82.037000000000006</v>
          </cell>
          <cell r="D153">
            <v>44.75</v>
          </cell>
          <cell r="E153">
            <v>16.902000000000001</v>
          </cell>
          <cell r="F153">
            <v>7.5789999999999997</v>
          </cell>
        </row>
        <row r="154">
          <cell r="A154" t="str">
            <v>БОНУС_1205 Копченые колбасы Салями Мясорубская с рубленым шпиком срез Бордо ф/в 0,35 фиброуз Стародворье</v>
          </cell>
          <cell r="C154">
            <v>67</v>
          </cell>
          <cell r="D154">
            <v>33</v>
          </cell>
          <cell r="E154">
            <v>4</v>
          </cell>
          <cell r="F154">
            <v>2</v>
          </cell>
        </row>
        <row r="155">
          <cell r="A155" t="str">
            <v>БОНУС_1875-Колбаса Филейная оригинальная ТМ Особый рецепт в оболочке полиамид.  ПОКОМ</v>
          </cell>
          <cell r="C155">
            <v>46.036999999999999</v>
          </cell>
          <cell r="D155">
            <v>11.316000000000001</v>
          </cell>
          <cell r="E155">
            <v>8.1059999999999999</v>
          </cell>
          <cell r="F155">
            <v>4.0350000000000001</v>
          </cell>
        </row>
        <row r="156">
          <cell r="A156" t="str">
            <v>БОНУС_1411 Сосиски «Сочинки Сливочные» Весовые ТМ «Стародворье» 1,35 кг  ПОКОМ</v>
          </cell>
          <cell r="C156">
            <v>37.741999999999997</v>
          </cell>
          <cell r="D156">
            <v>21.408000000000001</v>
          </cell>
          <cell r="E156">
            <v>8.1150000000000002</v>
          </cell>
          <cell r="F156">
            <v>8.2189999999999994</v>
          </cell>
        </row>
        <row r="157">
          <cell r="A157" t="str">
            <v>БОНУС_1204 Копченые колбасы Салями Мясорубская с рубленым шпиком Бордо Весовой фиброуз Стародворье  ПОКОМ</v>
          </cell>
          <cell r="C157">
            <v>31.478000000000002</v>
          </cell>
          <cell r="D157">
            <v>14.654999999999999</v>
          </cell>
          <cell r="E157">
            <v>2.9260000000000002</v>
          </cell>
          <cell r="F157">
            <v>2.9350000000000001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30</v>
          </cell>
          <cell r="D158">
            <v>6</v>
          </cell>
          <cell r="E158">
            <v>2</v>
          </cell>
          <cell r="F158">
            <v>9</v>
          </cell>
        </row>
        <row r="159">
          <cell r="A159" t="str">
            <v>БОНУС_1869-Колбаса Молочная ТМ Особый рецепт в оболочке полиамид большой батон.  ПОКОМ</v>
          </cell>
          <cell r="C159">
            <v>22.626999999999999</v>
          </cell>
          <cell r="D159">
            <v>10.243</v>
          </cell>
        </row>
        <row r="160">
          <cell r="A160" t="str">
            <v>БОНУС_1870-Колбаса Со шпиком ТМ Особый рецепт в оболочке полиамид большой батон.  ПОКОМ</v>
          </cell>
          <cell r="C160">
            <v>20.233000000000001</v>
          </cell>
          <cell r="D160">
            <v>7.5270000000000001</v>
          </cell>
          <cell r="F160">
            <v>5.0720000000000001</v>
          </cell>
        </row>
        <row r="161">
          <cell r="A161" t="str">
            <v>БОНУС_1370-Сосиски Сочинки Бордо Весовой п/а Стародворье</v>
          </cell>
          <cell r="C161">
            <v>14.721</v>
          </cell>
          <cell r="D161">
            <v>4.3849999999999998</v>
          </cell>
          <cell r="E161">
            <v>1.464</v>
          </cell>
        </row>
        <row r="162">
          <cell r="A162" t="str">
            <v>БОНУС_С/к колбасы Швейцарская Бордо Фикс.вес 0,17 Фиброуз терм/п Стародворье</v>
          </cell>
          <cell r="C162">
            <v>14</v>
          </cell>
          <cell r="D162">
            <v>1</v>
          </cell>
          <cell r="E162">
            <v>6</v>
          </cell>
          <cell r="F162">
            <v>1</v>
          </cell>
        </row>
        <row r="163">
          <cell r="A163" t="str">
            <v>БОНУС_1868-Колбаса Филейная ТМ Особый рецепт в оболочке полиамид 0,5 кг.  ПОКОМ</v>
          </cell>
          <cell r="C163">
            <v>7</v>
          </cell>
          <cell r="D163">
            <v>6</v>
          </cell>
        </row>
        <row r="164">
          <cell r="A164" t="str">
            <v>БОНУС_ВАР МОЛОЧНАЯ ПО-Ч НМО 1 КГ К3  ЧЕРКИЗОВО</v>
          </cell>
          <cell r="C164">
            <v>1.024</v>
          </cell>
        </row>
        <row r="165">
          <cell r="A165" t="str">
            <v>СК САЛЬЧИЧОН НАРЕЗ ФИБ ЗА ШТ 0.1КГ К1.2  ЧЕРКИЗОВО</v>
          </cell>
          <cell r="C165">
            <v>-1</v>
          </cell>
        </row>
        <row r="166">
          <cell r="A166" t="str">
            <v>1372-Сосиски Сочинки с сочным окороком Бордо Фикс.вес 0,4 П/а мгс Стародворье</v>
          </cell>
          <cell r="C166">
            <v>-27</v>
          </cell>
          <cell r="D166">
            <v>-3</v>
          </cell>
          <cell r="E166">
            <v>-21</v>
          </cell>
          <cell r="F166">
            <v>-2</v>
          </cell>
        </row>
        <row r="167">
          <cell r="A167" t="str">
            <v>1371-Сосиски Сочинки с сочной грудинкой Бордо Фикс.вес 0,4 П/а мгс Стародворье</v>
          </cell>
          <cell r="C167">
            <v>-32</v>
          </cell>
          <cell r="D167">
            <v>-2</v>
          </cell>
          <cell r="E167">
            <v>-21</v>
          </cell>
        </row>
        <row r="168">
          <cell r="A168" t="str">
            <v>Итого</v>
          </cell>
          <cell r="C168">
            <v>20343.050999999999</v>
          </cell>
          <cell r="D168">
            <v>7295.9390000000003</v>
          </cell>
          <cell r="E168">
            <v>1939.386</v>
          </cell>
          <cell r="F168">
            <v>1072.3699999999999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/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>приход 24-25 окт</v>
          </cell>
          <cell r="P2" t="str">
            <v>приход 5-6 нояб</v>
          </cell>
          <cell r="Q2"/>
          <cell r="R2"/>
          <cell r="S2" t="str">
            <v>приход 5-6 нояб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/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A4"/>
          <cell r="B4"/>
          <cell r="C4"/>
          <cell r="D4"/>
          <cell r="E4"/>
          <cell r="F4">
            <v>45953</v>
          </cell>
          <cell r="G4"/>
          <cell r="H4"/>
          <cell r="I4"/>
          <cell r="J4"/>
          <cell r="K4"/>
          <cell r="L4"/>
          <cell r="M4"/>
          <cell r="N4"/>
          <cell r="O4" t="str">
            <v>13,10,</v>
          </cell>
          <cell r="P4">
            <v>20.100000000000001</v>
          </cell>
          <cell r="Q4" t="str">
            <v>20,10,</v>
          </cell>
          <cell r="R4"/>
          <cell r="S4"/>
        </row>
        <row r="5">
          <cell r="A5"/>
          <cell r="B5"/>
          <cell r="C5"/>
          <cell r="D5"/>
          <cell r="E5">
            <v>1642</v>
          </cell>
          <cell r="F5">
            <v>5303</v>
          </cell>
          <cell r="G5"/>
          <cell r="H5"/>
          <cell r="I5"/>
          <cell r="J5"/>
          <cell r="K5">
            <v>0</v>
          </cell>
          <cell r="L5">
            <v>1642</v>
          </cell>
          <cell r="M5">
            <v>0</v>
          </cell>
          <cell r="N5">
            <v>0</v>
          </cell>
          <cell r="O5">
            <v>2450</v>
          </cell>
          <cell r="P5">
            <v>1540</v>
          </cell>
          <cell r="Q5">
            <v>328.4</v>
          </cell>
          <cell r="R5">
            <v>565</v>
          </cell>
          <cell r="S5">
            <v>1600</v>
          </cell>
        </row>
        <row r="6">
          <cell r="A6" t="str">
            <v>!!!НЕ ИСПОЛЬЗОВАТЬ!!! Сервелат полусухой с/к ВУ ОХЛ 300гр МИРАТОРГ</v>
          </cell>
          <cell r="B6" t="str">
            <v>шт</v>
          </cell>
          <cell r="C6">
            <v>-9</v>
          </cell>
          <cell r="D6"/>
          <cell r="E6"/>
          <cell r="F6"/>
          <cell r="G6">
            <v>0</v>
          </cell>
          <cell r="H6"/>
          <cell r="I6" t="str">
            <v>не в матрице</v>
          </cell>
          <cell r="J6"/>
          <cell r="K6"/>
          <cell r="L6">
            <v>0</v>
          </cell>
          <cell r="M6"/>
          <cell r="N6"/>
          <cell r="O6"/>
          <cell r="P6"/>
          <cell r="Q6">
            <v>0</v>
          </cell>
          <cell r="R6"/>
          <cell r="S6"/>
        </row>
        <row r="7">
          <cell r="A7" t="str">
            <v>КП Колбаса в/к Балыковая ВУ охл 300г*6  МИРАТОРГ</v>
          </cell>
          <cell r="B7" t="str">
            <v>шт</v>
          </cell>
          <cell r="C7">
            <v>739</v>
          </cell>
          <cell r="D7"/>
          <cell r="E7">
            <v>139</v>
          </cell>
          <cell r="F7">
            <v>476</v>
          </cell>
          <cell r="G7">
            <v>0.3</v>
          </cell>
          <cell r="H7">
            <v>55</v>
          </cell>
          <cell r="I7">
            <v>1010027650</v>
          </cell>
          <cell r="J7"/>
          <cell r="K7"/>
          <cell r="L7">
            <v>139</v>
          </cell>
          <cell r="M7"/>
          <cell r="N7"/>
          <cell r="O7">
            <v>200</v>
          </cell>
          <cell r="P7"/>
          <cell r="Q7">
            <v>27.8</v>
          </cell>
          <cell r="R7">
            <v>158</v>
          </cell>
          <cell r="S7">
            <v>120</v>
          </cell>
        </row>
        <row r="8">
          <cell r="A8" t="str">
            <v>Колбаса п/к Краковская ОХЛ ВУ 330г*5 (1,65 кг)  МИРАТОРГ</v>
          </cell>
          <cell r="B8" t="str">
            <v>шт</v>
          </cell>
          <cell r="C8">
            <v>389</v>
          </cell>
          <cell r="D8"/>
          <cell r="E8">
            <v>102</v>
          </cell>
          <cell r="F8">
            <v>237</v>
          </cell>
          <cell r="G8">
            <v>0.33</v>
          </cell>
          <cell r="H8">
            <v>55</v>
          </cell>
          <cell r="I8">
            <v>1010033736</v>
          </cell>
          <cell r="J8"/>
          <cell r="K8"/>
          <cell r="L8">
            <v>102</v>
          </cell>
          <cell r="M8"/>
          <cell r="N8"/>
          <cell r="O8">
            <v>200</v>
          </cell>
          <cell r="P8">
            <v>200</v>
          </cell>
          <cell r="Q8">
            <v>20.399999999999999</v>
          </cell>
          <cell r="R8">
            <v>-25</v>
          </cell>
          <cell r="S8">
            <v>80</v>
          </cell>
        </row>
        <row r="9">
          <cell r="A9" t="str">
            <v>Колбаса с/к Сальчичон ВУ ОХЛ 280г*6 (1,68 кг)  МИРАТОРГ</v>
          </cell>
          <cell r="B9" t="str">
            <v>шт</v>
          </cell>
          <cell r="C9">
            <v>472</v>
          </cell>
          <cell r="D9"/>
          <cell r="E9">
            <v>35</v>
          </cell>
          <cell r="F9">
            <v>393</v>
          </cell>
          <cell r="G9">
            <v>0.28000000000000003</v>
          </cell>
          <cell r="H9">
            <v>180</v>
          </cell>
          <cell r="I9">
            <v>1010033335</v>
          </cell>
          <cell r="J9"/>
          <cell r="K9"/>
          <cell r="L9">
            <v>35</v>
          </cell>
          <cell r="M9"/>
          <cell r="N9"/>
          <cell r="O9"/>
          <cell r="P9"/>
          <cell r="Q9">
            <v>7</v>
          </cell>
          <cell r="R9">
            <v>-183</v>
          </cell>
          <cell r="S9">
            <v>100</v>
          </cell>
        </row>
        <row r="10">
          <cell r="A10" t="str">
            <v>Колбаса с/к Сервелат ГОСТ ВУ ОХЛ 0,3кг*6(1,8кг)  МИРАТОРГ</v>
          </cell>
          <cell r="B10" t="str">
            <v>шт</v>
          </cell>
          <cell r="C10">
            <v>366</v>
          </cell>
          <cell r="D10"/>
          <cell r="E10">
            <v>109</v>
          </cell>
          <cell r="F10">
            <v>139</v>
          </cell>
          <cell r="G10">
            <v>0.3</v>
          </cell>
          <cell r="H10">
            <v>150</v>
          </cell>
          <cell r="I10">
            <v>1010033332</v>
          </cell>
          <cell r="J10"/>
          <cell r="K10"/>
          <cell r="L10">
            <v>109</v>
          </cell>
          <cell r="M10"/>
          <cell r="N10"/>
          <cell r="O10">
            <v>300</v>
          </cell>
          <cell r="P10">
            <v>200</v>
          </cell>
          <cell r="Q10">
            <v>21.8</v>
          </cell>
          <cell r="R10">
            <v>15</v>
          </cell>
          <cell r="S10">
            <v>60</v>
          </cell>
        </row>
        <row r="11">
          <cell r="A11" t="str">
            <v>МХБ Ветчина для завтрака ШТ. ОХЛ п/а 400г*6 (2,4кг) МИРАТОРГ</v>
          </cell>
          <cell r="B11" t="str">
            <v>шт</v>
          </cell>
          <cell r="C11">
            <v>410</v>
          </cell>
          <cell r="D11"/>
          <cell r="E11">
            <v>26</v>
          </cell>
          <cell r="F11">
            <v>341</v>
          </cell>
          <cell r="G11">
            <v>0.4</v>
          </cell>
          <cell r="H11">
            <v>75</v>
          </cell>
          <cell r="I11">
            <v>1010016111</v>
          </cell>
          <cell r="J11"/>
          <cell r="K11"/>
          <cell r="L11">
            <v>26</v>
          </cell>
          <cell r="M11"/>
          <cell r="N11"/>
          <cell r="O11"/>
          <cell r="P11"/>
          <cell r="Q11">
            <v>5.2</v>
          </cell>
          <cell r="R11">
            <v>-185</v>
          </cell>
          <cell r="S11"/>
        </row>
        <row r="12">
          <cell r="A12" t="str">
            <v>МХБ Колб полусухая «Салями» ВУ ОХЛ 280гр*6 (1,68кг)  МИРАТОРГ</v>
          </cell>
          <cell r="B12" t="str">
            <v>шт</v>
          </cell>
          <cell r="C12">
            <v>941</v>
          </cell>
          <cell r="D12"/>
          <cell r="E12">
            <v>247</v>
          </cell>
          <cell r="F12">
            <v>567</v>
          </cell>
          <cell r="G12">
            <v>0.28000000000000003</v>
          </cell>
          <cell r="H12">
            <v>120</v>
          </cell>
          <cell r="I12">
            <v>1010033329</v>
          </cell>
          <cell r="J12"/>
          <cell r="K12"/>
          <cell r="L12">
            <v>247</v>
          </cell>
          <cell r="M12"/>
          <cell r="N12"/>
          <cell r="O12"/>
          <cell r="P12">
            <v>500</v>
          </cell>
          <cell r="Q12">
            <v>49.4</v>
          </cell>
          <cell r="R12">
            <v>415</v>
          </cell>
          <cell r="S12">
            <v>350</v>
          </cell>
        </row>
        <row r="13">
          <cell r="A13" t="str">
            <v>МХБ Колб полусухая «Салями» ШТ. ВУ ОХЛ 300гр*8  МИРАТОРГ</v>
          </cell>
          <cell r="B13" t="str">
            <v>шт</v>
          </cell>
          <cell r="C13"/>
          <cell r="D13"/>
          <cell r="E13"/>
          <cell r="F13"/>
          <cell r="G13">
            <v>0</v>
          </cell>
          <cell r="H13">
            <v>120</v>
          </cell>
          <cell r="I13">
            <v>1010028068</v>
          </cell>
          <cell r="J13"/>
          <cell r="K13"/>
          <cell r="L13">
            <v>0</v>
          </cell>
          <cell r="M13"/>
          <cell r="N13"/>
          <cell r="O13"/>
          <cell r="P13"/>
          <cell r="Q13">
            <v>0</v>
          </cell>
          <cell r="R13">
            <v>0</v>
          </cell>
          <cell r="S13"/>
        </row>
        <row r="14">
          <cell r="A14" t="str">
            <v>МХБ Колбаса вареная Докторская ШТ. п/а ОХЛ 470г*6 (2,82 кг) МИРАТОРГ</v>
          </cell>
          <cell r="B14" t="str">
            <v>шт</v>
          </cell>
          <cell r="C14">
            <v>242</v>
          </cell>
          <cell r="D14"/>
          <cell r="E14">
            <v>67</v>
          </cell>
          <cell r="F14">
            <v>136</v>
          </cell>
          <cell r="G14">
            <v>0.47</v>
          </cell>
          <cell r="H14">
            <v>75</v>
          </cell>
          <cell r="I14">
            <v>1010015954</v>
          </cell>
          <cell r="J14"/>
          <cell r="K14"/>
          <cell r="L14">
            <v>67</v>
          </cell>
          <cell r="M14"/>
          <cell r="N14"/>
          <cell r="O14"/>
          <cell r="P14">
            <v>120</v>
          </cell>
          <cell r="Q14">
            <v>13.4</v>
          </cell>
          <cell r="R14">
            <v>146</v>
          </cell>
          <cell r="S14">
            <v>80</v>
          </cell>
        </row>
        <row r="15">
          <cell r="A15" t="str">
            <v>МХБ Колбаса вареная Классическая ШТ. ОХЛ п/а 470г*6 (2,82кг) МИРАТОРГ</v>
          </cell>
          <cell r="B15" t="str">
            <v>шт</v>
          </cell>
          <cell r="C15">
            <v>149</v>
          </cell>
          <cell r="D15"/>
          <cell r="E15">
            <v>33</v>
          </cell>
          <cell r="F15">
            <v>82</v>
          </cell>
          <cell r="G15">
            <v>0.47</v>
          </cell>
          <cell r="H15">
            <v>75</v>
          </cell>
          <cell r="I15">
            <v>1010016092</v>
          </cell>
          <cell r="J15"/>
          <cell r="K15"/>
          <cell r="L15">
            <v>33</v>
          </cell>
          <cell r="M15"/>
          <cell r="N15"/>
          <cell r="O15"/>
          <cell r="P15">
            <v>80</v>
          </cell>
          <cell r="Q15">
            <v>6.6</v>
          </cell>
          <cell r="R15">
            <v>36</v>
          </cell>
          <cell r="S15">
            <v>40</v>
          </cell>
        </row>
        <row r="16">
          <cell r="A16" t="str">
            <v>МХБ Колбаса вареная Молочная ШТ. п/а ОХЛ 470*6 (2,82 кг) МИРАТОРГ</v>
          </cell>
          <cell r="B16" t="str">
            <v>шт</v>
          </cell>
          <cell r="C16">
            <v>158</v>
          </cell>
          <cell r="D16"/>
          <cell r="E16">
            <v>29</v>
          </cell>
          <cell r="F16">
            <v>86</v>
          </cell>
          <cell r="G16">
            <v>0.47</v>
          </cell>
          <cell r="H16">
            <v>75</v>
          </cell>
          <cell r="I16">
            <v>1010015952</v>
          </cell>
          <cell r="J16"/>
          <cell r="K16"/>
          <cell r="L16">
            <v>29</v>
          </cell>
          <cell r="M16"/>
          <cell r="N16"/>
          <cell r="O16"/>
          <cell r="P16">
            <v>60</v>
          </cell>
          <cell r="Q16">
            <v>5.8</v>
          </cell>
          <cell r="R16">
            <v>28</v>
          </cell>
          <cell r="S16">
            <v>40</v>
          </cell>
        </row>
        <row r="17">
          <cell r="A17" t="str">
            <v>МХБ Колбаса варено-копченая Сервелат Коньячный Ф/О ОХЛ В/У 300г*6 (1,8кг)  МИРАТОРГ</v>
          </cell>
          <cell r="B17" t="str">
            <v>шт</v>
          </cell>
          <cell r="C17">
            <v>868</v>
          </cell>
          <cell r="D17"/>
          <cell r="E17">
            <v>113</v>
          </cell>
          <cell r="F17">
            <v>664</v>
          </cell>
          <cell r="G17">
            <v>0.3</v>
          </cell>
          <cell r="H17">
            <v>55</v>
          </cell>
          <cell r="I17">
            <v>1010032953</v>
          </cell>
          <cell r="J17"/>
          <cell r="K17"/>
          <cell r="L17">
            <v>113</v>
          </cell>
          <cell r="M17"/>
          <cell r="N17"/>
          <cell r="O17"/>
          <cell r="P17"/>
          <cell r="Q17">
            <v>22.6</v>
          </cell>
          <cell r="R17">
            <v>14</v>
          </cell>
          <cell r="S17">
            <v>60</v>
          </cell>
        </row>
        <row r="18">
          <cell r="A18" t="str">
            <v>МХБ Колбаса варено-копченая Сервелат Финский ШТ. Ф/О ОХЛ В/У 375г*6 (2,25кг) МИРАТОРГ</v>
          </cell>
          <cell r="B18" t="str">
            <v>шт</v>
          </cell>
          <cell r="C18">
            <v>674</v>
          </cell>
          <cell r="D18"/>
          <cell r="E18">
            <v>181</v>
          </cell>
          <cell r="F18">
            <v>396</v>
          </cell>
          <cell r="G18">
            <v>0.375</v>
          </cell>
          <cell r="H18">
            <v>55</v>
          </cell>
          <cell r="I18">
            <v>1010022954</v>
          </cell>
          <cell r="J18"/>
          <cell r="K18"/>
          <cell r="L18">
            <v>181</v>
          </cell>
          <cell r="M18"/>
          <cell r="N18"/>
          <cell r="O18">
            <v>200</v>
          </cell>
          <cell r="P18">
            <v>300</v>
          </cell>
          <cell r="Q18">
            <v>36.200000000000003</v>
          </cell>
          <cell r="R18">
            <v>190</v>
          </cell>
          <cell r="S18"/>
        </row>
        <row r="19">
          <cell r="A19" t="str">
            <v>МХБ Колбаса варено-копченая Сервелат ШТ. Ф/О ОХЛ В/У 375г*6 (2,25кг) МИРАТОРГ</v>
          </cell>
          <cell r="B19" t="str">
            <v>шт</v>
          </cell>
          <cell r="C19">
            <v>626</v>
          </cell>
          <cell r="D19"/>
          <cell r="E19">
            <v>124</v>
          </cell>
          <cell r="F19">
            <v>391</v>
          </cell>
          <cell r="G19">
            <v>0.375</v>
          </cell>
          <cell r="H19">
            <v>55</v>
          </cell>
          <cell r="I19">
            <v>1010016034</v>
          </cell>
          <cell r="J19"/>
          <cell r="K19"/>
          <cell r="L19">
            <v>124</v>
          </cell>
          <cell r="M19"/>
          <cell r="N19"/>
          <cell r="O19">
            <v>250</v>
          </cell>
          <cell r="P19"/>
          <cell r="Q19">
            <v>24.8</v>
          </cell>
          <cell r="R19">
            <v>103</v>
          </cell>
          <cell r="S19">
            <v>150</v>
          </cell>
        </row>
        <row r="20">
          <cell r="A20" t="str">
            <v>МХБ Колбаса полукопченая Чесночная ШТ. ф/о ОХЛ 375г*6 (2,25кг) МИРАТОРГ</v>
          </cell>
          <cell r="B20" t="str">
            <v>шт</v>
          </cell>
          <cell r="C20">
            <v>802</v>
          </cell>
          <cell r="D20"/>
          <cell r="E20">
            <v>131</v>
          </cell>
          <cell r="F20">
            <v>563</v>
          </cell>
          <cell r="G20">
            <v>0.375</v>
          </cell>
          <cell r="H20">
            <v>55</v>
          </cell>
          <cell r="I20">
            <v>1010023122</v>
          </cell>
          <cell r="J20"/>
          <cell r="K20"/>
          <cell r="L20">
            <v>131</v>
          </cell>
          <cell r="M20"/>
          <cell r="N20"/>
          <cell r="O20"/>
          <cell r="P20">
            <v>80</v>
          </cell>
          <cell r="Q20">
            <v>26.2</v>
          </cell>
          <cell r="R20">
            <v>143</v>
          </cell>
          <cell r="S20">
            <v>200</v>
          </cell>
        </row>
        <row r="21">
          <cell r="A21" t="str">
            <v>МХБ Колбаса с/к "Куршская" ВУ ОХЛ 280г*8 (2,24 кг)  МИРАТОРГ</v>
          </cell>
          <cell r="B21" t="str">
            <v>шт</v>
          </cell>
          <cell r="C21">
            <v>-8</v>
          </cell>
          <cell r="D21"/>
          <cell r="E21"/>
          <cell r="F21">
            <v>-8</v>
          </cell>
          <cell r="G21">
            <v>0</v>
          </cell>
          <cell r="H21">
            <v>120</v>
          </cell>
          <cell r="I21" t="str">
            <v>на вывод / 1010030636</v>
          </cell>
          <cell r="J21"/>
          <cell r="K21"/>
          <cell r="L21">
            <v>0</v>
          </cell>
          <cell r="M21"/>
          <cell r="N21"/>
          <cell r="O21"/>
          <cell r="P21"/>
          <cell r="Q21">
            <v>0</v>
          </cell>
          <cell r="R21">
            <v>8</v>
          </cell>
          <cell r="S21"/>
        </row>
        <row r="22">
          <cell r="A22" t="str">
            <v>МХБ Колбаса сырокопченая Брауншвейгская ШТ. ВУ ОХЛ 300гр*8 (2,4 кг) МИРАТОРГ</v>
          </cell>
          <cell r="B22" t="str">
            <v>шт</v>
          </cell>
          <cell r="C22">
            <v>292</v>
          </cell>
          <cell r="D22"/>
          <cell r="E22">
            <v>30</v>
          </cell>
          <cell r="F22">
            <v>211</v>
          </cell>
          <cell r="G22">
            <v>0.3</v>
          </cell>
          <cell r="H22">
            <v>150</v>
          </cell>
          <cell r="I22">
            <v>1010033324</v>
          </cell>
          <cell r="J22"/>
          <cell r="K22"/>
          <cell r="L22">
            <v>30</v>
          </cell>
          <cell r="M22"/>
          <cell r="N22"/>
          <cell r="O22">
            <v>200</v>
          </cell>
          <cell r="P22"/>
          <cell r="Q22">
            <v>6</v>
          </cell>
          <cell r="R22">
            <v>-231</v>
          </cell>
          <cell r="S22"/>
        </row>
        <row r="23">
          <cell r="A23" t="str">
            <v>МХБ Мясной продукт из свинины сырокопченый Бекон ШТ. ОХЛ ВУ 200г*10 (2 кг) МИРАТОРГ</v>
          </cell>
          <cell r="B23" t="str">
            <v>шт</v>
          </cell>
          <cell r="C23">
            <v>547</v>
          </cell>
          <cell r="D23"/>
          <cell r="E23">
            <v>155</v>
          </cell>
          <cell r="F23">
            <v>276</v>
          </cell>
          <cell r="G23">
            <v>0.2</v>
          </cell>
          <cell r="H23">
            <v>90</v>
          </cell>
          <cell r="I23">
            <v>1010025585</v>
          </cell>
          <cell r="J23"/>
          <cell r="K23"/>
          <cell r="L23">
            <v>155</v>
          </cell>
          <cell r="M23"/>
          <cell r="N23"/>
          <cell r="O23">
            <v>800</v>
          </cell>
          <cell r="P23"/>
          <cell r="Q23">
            <v>31</v>
          </cell>
          <cell r="R23">
            <v>-146</v>
          </cell>
          <cell r="S23">
            <v>200</v>
          </cell>
        </row>
        <row r="24">
          <cell r="A24" t="str">
            <v>МХБ Сервелат Мраморный ШТ. в/к ВУ ОХЛ 330г*6 (1,98кг)  МИРАТОРГ</v>
          </cell>
          <cell r="B24" t="str">
            <v>шт</v>
          </cell>
          <cell r="C24">
            <v>557</v>
          </cell>
          <cell r="D24"/>
          <cell r="E24">
            <v>122</v>
          </cell>
          <cell r="F24">
            <v>353</v>
          </cell>
          <cell r="G24">
            <v>0.33</v>
          </cell>
          <cell r="H24">
            <v>55</v>
          </cell>
          <cell r="I24">
            <v>1010029655</v>
          </cell>
          <cell r="J24"/>
          <cell r="K24"/>
          <cell r="L24">
            <v>122</v>
          </cell>
          <cell r="M24"/>
          <cell r="N24"/>
          <cell r="O24">
            <v>300</v>
          </cell>
          <cell r="P24"/>
          <cell r="Q24">
            <v>24.4</v>
          </cell>
          <cell r="R24">
            <v>79</v>
          </cell>
          <cell r="S24">
            <v>120</v>
          </cell>
        </row>
        <row r="25">
          <cell r="A25" t="str">
            <v>Сервелат Коньячный в/к ВУ ОХЛ 375гр  МИРАТОРГ</v>
          </cell>
          <cell r="B25" t="str">
            <v>шт</v>
          </cell>
          <cell r="C25">
            <v>14</v>
          </cell>
          <cell r="D25"/>
          <cell r="E25">
            <v>-1</v>
          </cell>
          <cell r="F25"/>
          <cell r="G25">
            <v>0</v>
          </cell>
          <cell r="H25"/>
          <cell r="I25" t="str">
            <v>на вывод (заменили на 300гр)</v>
          </cell>
          <cell r="J25"/>
          <cell r="K25"/>
          <cell r="L25">
            <v>-1</v>
          </cell>
          <cell r="M25"/>
          <cell r="N25"/>
          <cell r="O25"/>
          <cell r="P25"/>
          <cell r="Q25">
            <v>-0.2</v>
          </cell>
          <cell r="R25"/>
          <cell r="S25"/>
        </row>
        <row r="26">
          <cell r="A26"/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</row>
        <row r="27">
          <cell r="A27"/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</row>
        <row r="28">
          <cell r="A28"/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</row>
        <row r="29">
          <cell r="A29"/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</row>
        <row r="30">
          <cell r="A30"/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</row>
        <row r="32">
          <cell r="A32"/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  <cell r="S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  <cell r="S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  <cell r="S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  <cell r="S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  <cell r="S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  <cell r="S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  <cell r="S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  <cell r="S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  <cell r="S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  <cell r="S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  <cell r="S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  <cell r="S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  <cell r="S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  <cell r="S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  <cell r="S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  <cell r="S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  <cell r="S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  <cell r="S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  <cell r="S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  <cell r="S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  <cell r="S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  <cell r="S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  <cell r="S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  <cell r="S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  <cell r="S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  <cell r="S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  <cell r="S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  <cell r="R498"/>
          <cell r="S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  <cell r="R500"/>
          <cell r="S500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кор.</v>
          </cell>
        </row>
        <row r="4">
          <cell r="O4" t="str">
            <v>29,09,</v>
          </cell>
          <cell r="P4" t="str">
            <v>06,10,</v>
          </cell>
          <cell r="Q4" t="str">
            <v>13,10,</v>
          </cell>
          <cell r="V4" t="str">
            <v>29,09,</v>
          </cell>
          <cell r="W4" t="str">
            <v>22,09,</v>
          </cell>
          <cell r="X4" t="str">
            <v>15,09,</v>
          </cell>
          <cell r="Y4" t="str">
            <v>08,09,</v>
          </cell>
          <cell r="Z4" t="str">
            <v>01,09,</v>
          </cell>
          <cell r="AA4" t="str">
            <v>25,08,</v>
          </cell>
          <cell r="AB4" t="str">
            <v>18,08,</v>
          </cell>
          <cell r="AC4" t="str">
            <v>11,08,</v>
          </cell>
          <cell r="AD4" t="str">
            <v>04,08,</v>
          </cell>
          <cell r="AE4" t="str">
            <v>28,07,</v>
          </cell>
        </row>
        <row r="5">
          <cell r="K5">
            <v>0</v>
          </cell>
          <cell r="L5">
            <v>2213</v>
          </cell>
          <cell r="M5">
            <v>0</v>
          </cell>
          <cell r="N5">
            <v>0</v>
          </cell>
          <cell r="O5">
            <v>3070</v>
          </cell>
          <cell r="P5">
            <v>442.59999999999997</v>
          </cell>
          <cell r="Q5">
            <v>2450</v>
          </cell>
          <cell r="R5">
            <v>2346</v>
          </cell>
          <cell r="V5">
            <v>386.6</v>
          </cell>
          <cell r="W5">
            <v>318.8</v>
          </cell>
          <cell r="X5">
            <v>422.00000000000006</v>
          </cell>
          <cell r="Y5">
            <v>347.79999999999995</v>
          </cell>
          <cell r="Z5">
            <v>320.39999999999998</v>
          </cell>
          <cell r="AA5">
            <v>278.20000000000005</v>
          </cell>
          <cell r="AB5">
            <v>604.4</v>
          </cell>
          <cell r="AC5">
            <v>158.6</v>
          </cell>
          <cell r="AD5">
            <v>442</v>
          </cell>
          <cell r="AE5">
            <v>188.60000000000002</v>
          </cell>
          <cell r="AG5">
            <v>703.75</v>
          </cell>
        </row>
        <row r="6">
          <cell r="I6" t="str">
            <v>не в матрице</v>
          </cell>
          <cell r="L6">
            <v>0</v>
          </cell>
          <cell r="P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</row>
        <row r="7">
          <cell r="I7">
            <v>1010027650</v>
          </cell>
          <cell r="L7">
            <v>203</v>
          </cell>
          <cell r="P7">
            <v>40.6</v>
          </cell>
          <cell r="Q7">
            <v>200</v>
          </cell>
          <cell r="R7">
            <v>72</v>
          </cell>
          <cell r="T7">
            <v>28.152709359605911</v>
          </cell>
          <cell r="U7">
            <v>23.226600985221673</v>
          </cell>
          <cell r="V7">
            <v>31.4</v>
          </cell>
          <cell r="W7">
            <v>39.4</v>
          </cell>
          <cell r="X7">
            <v>49.4</v>
          </cell>
          <cell r="Y7">
            <v>-1</v>
          </cell>
          <cell r="Z7">
            <v>6.6</v>
          </cell>
          <cell r="AA7">
            <v>42.8</v>
          </cell>
          <cell r="AB7">
            <v>72.8</v>
          </cell>
          <cell r="AC7">
            <v>0</v>
          </cell>
          <cell r="AD7">
            <v>0</v>
          </cell>
          <cell r="AE7">
            <v>0</v>
          </cell>
          <cell r="AF7" t="str">
            <v>вместо 375гр</v>
          </cell>
          <cell r="AG7">
            <v>60</v>
          </cell>
          <cell r="AH7">
            <v>1.7999999999999998</v>
          </cell>
        </row>
        <row r="8">
          <cell r="I8">
            <v>1010033736</v>
          </cell>
          <cell r="L8">
            <v>146</v>
          </cell>
          <cell r="O8">
            <v>300</v>
          </cell>
          <cell r="P8">
            <v>29.2</v>
          </cell>
          <cell r="Q8">
            <v>200</v>
          </cell>
          <cell r="R8">
            <v>253</v>
          </cell>
          <cell r="T8">
            <v>23.184931506849317</v>
          </cell>
          <cell r="U8">
            <v>16.335616438356166</v>
          </cell>
          <cell r="V8">
            <v>23.8</v>
          </cell>
          <cell r="W8">
            <v>-0.8</v>
          </cell>
          <cell r="X8">
            <v>14</v>
          </cell>
          <cell r="Y8">
            <v>4.8</v>
          </cell>
          <cell r="Z8">
            <v>31.2</v>
          </cell>
          <cell r="AA8">
            <v>6.8</v>
          </cell>
          <cell r="AB8">
            <v>33.6</v>
          </cell>
          <cell r="AC8">
            <v>0</v>
          </cell>
          <cell r="AD8">
            <v>0</v>
          </cell>
          <cell r="AE8">
            <v>0</v>
          </cell>
          <cell r="AF8" t="str">
            <v>вместо 430гр</v>
          </cell>
          <cell r="AG8">
            <v>66</v>
          </cell>
          <cell r="AH8">
            <v>1.65</v>
          </cell>
        </row>
        <row r="9">
          <cell r="I9">
            <v>1010033335</v>
          </cell>
          <cell r="L9">
            <v>5</v>
          </cell>
          <cell r="O9">
            <v>400</v>
          </cell>
          <cell r="P9">
            <v>1</v>
          </cell>
          <cell r="S9" t="str">
            <v>?, заказ</v>
          </cell>
          <cell r="T9">
            <v>401</v>
          </cell>
          <cell r="U9">
            <v>401</v>
          </cell>
          <cell r="V9">
            <v>-0.8</v>
          </cell>
          <cell r="W9">
            <v>3.6</v>
          </cell>
          <cell r="X9">
            <v>10.4</v>
          </cell>
          <cell r="Y9">
            <v>14.4</v>
          </cell>
          <cell r="Z9">
            <v>5.2</v>
          </cell>
          <cell r="AA9">
            <v>8</v>
          </cell>
          <cell r="AB9">
            <v>3</v>
          </cell>
          <cell r="AC9">
            <v>0</v>
          </cell>
          <cell r="AD9">
            <v>0</v>
          </cell>
          <cell r="AE9">
            <v>0</v>
          </cell>
          <cell r="AF9" t="str">
            <v>вместо 300гр</v>
          </cell>
          <cell r="AG9">
            <v>0</v>
          </cell>
          <cell r="AH9">
            <v>1.68</v>
          </cell>
        </row>
        <row r="10">
          <cell r="I10">
            <v>1010016111</v>
          </cell>
          <cell r="L10">
            <v>42</v>
          </cell>
          <cell r="O10">
            <v>150</v>
          </cell>
          <cell r="P10">
            <v>8.4</v>
          </cell>
          <cell r="T10">
            <v>57.38095238095238</v>
          </cell>
          <cell r="U10">
            <v>57.38095238095238</v>
          </cell>
          <cell r="V10">
            <v>7.8</v>
          </cell>
          <cell r="W10">
            <v>10</v>
          </cell>
          <cell r="X10">
            <v>12</v>
          </cell>
          <cell r="Y10">
            <v>10</v>
          </cell>
          <cell r="Z10">
            <v>11.8</v>
          </cell>
          <cell r="AA10">
            <v>13</v>
          </cell>
          <cell r="AB10">
            <v>15.6</v>
          </cell>
          <cell r="AC10">
            <v>6.6</v>
          </cell>
          <cell r="AD10">
            <v>9.8000000000000007</v>
          </cell>
          <cell r="AE10">
            <v>8.6</v>
          </cell>
          <cell r="AF10" t="str">
            <v>нужно увеличить продажи!!!</v>
          </cell>
          <cell r="AG10">
            <v>0</v>
          </cell>
          <cell r="AH10">
            <v>2.4</v>
          </cell>
        </row>
        <row r="11">
          <cell r="I11">
            <v>1010033329</v>
          </cell>
          <cell r="L11">
            <v>-2</v>
          </cell>
          <cell r="O11">
            <v>1200</v>
          </cell>
          <cell r="P11">
            <v>-0.4</v>
          </cell>
          <cell r="S11" t="str">
            <v>?сроки, заказ</v>
          </cell>
          <cell r="T11">
            <v>-3000</v>
          </cell>
          <cell r="U11">
            <v>-3000</v>
          </cell>
          <cell r="V11">
            <v>13.4</v>
          </cell>
          <cell r="W11">
            <v>56.2</v>
          </cell>
          <cell r="X11">
            <v>82.4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str">
            <v>вместо 300гр</v>
          </cell>
          <cell r="AG11">
            <v>0</v>
          </cell>
          <cell r="AH11">
            <v>1.6800000000000002</v>
          </cell>
        </row>
        <row r="12">
          <cell r="I12">
            <v>1010028068</v>
          </cell>
          <cell r="L12">
            <v>0</v>
          </cell>
          <cell r="P12">
            <v>0</v>
          </cell>
          <cell r="T12" t="e">
            <v>#DIV/0!</v>
          </cell>
          <cell r="U12" t="e">
            <v>#DIV/0!</v>
          </cell>
          <cell r="V12">
            <v>-0.2</v>
          </cell>
          <cell r="W12">
            <v>0</v>
          </cell>
          <cell r="X12">
            <v>0</v>
          </cell>
          <cell r="Y12">
            <v>0</v>
          </cell>
          <cell r="Z12">
            <v>-0.2</v>
          </cell>
          <cell r="AA12">
            <v>-1.2</v>
          </cell>
          <cell r="AB12">
            <v>64.2</v>
          </cell>
          <cell r="AC12">
            <v>72.599999999999994</v>
          </cell>
          <cell r="AD12">
            <v>100.6</v>
          </cell>
          <cell r="AE12">
            <v>-0.4</v>
          </cell>
          <cell r="AF12" t="str">
            <v>завод вывел, но остается в бланке заказа</v>
          </cell>
        </row>
        <row r="13">
          <cell r="I13">
            <v>1010015954</v>
          </cell>
          <cell r="L13">
            <v>45</v>
          </cell>
          <cell r="O13">
            <v>80</v>
          </cell>
          <cell r="P13">
            <v>9</v>
          </cell>
          <cell r="T13">
            <v>31.666666666666668</v>
          </cell>
          <cell r="U13">
            <v>31.666666666666668</v>
          </cell>
          <cell r="V13">
            <v>10.199999999999999</v>
          </cell>
          <cell r="W13">
            <v>7.4</v>
          </cell>
          <cell r="X13">
            <v>10.8</v>
          </cell>
          <cell r="Y13">
            <v>14.6</v>
          </cell>
          <cell r="Z13">
            <v>13</v>
          </cell>
          <cell r="AA13">
            <v>9</v>
          </cell>
          <cell r="AB13">
            <v>16</v>
          </cell>
          <cell r="AC13">
            <v>11.4</v>
          </cell>
          <cell r="AD13">
            <v>10.199999999999999</v>
          </cell>
          <cell r="AE13">
            <v>14</v>
          </cell>
          <cell r="AF13" t="str">
            <v>нужно увеличить продажи!!!</v>
          </cell>
          <cell r="AG13">
            <v>0</v>
          </cell>
          <cell r="AH13">
            <v>2.82</v>
          </cell>
        </row>
        <row r="14">
          <cell r="I14">
            <v>1010016092</v>
          </cell>
          <cell r="L14">
            <v>14</v>
          </cell>
          <cell r="O14">
            <v>40</v>
          </cell>
          <cell r="P14">
            <v>2.8</v>
          </cell>
          <cell r="T14">
            <v>68.571428571428569</v>
          </cell>
          <cell r="U14">
            <v>68.571428571428569</v>
          </cell>
          <cell r="V14">
            <v>6.8</v>
          </cell>
          <cell r="W14">
            <v>4</v>
          </cell>
          <cell r="X14">
            <v>5.6</v>
          </cell>
          <cell r="Y14">
            <v>4.2</v>
          </cell>
          <cell r="Z14">
            <v>3.6</v>
          </cell>
          <cell r="AA14">
            <v>4</v>
          </cell>
          <cell r="AB14">
            <v>8.6</v>
          </cell>
          <cell r="AC14">
            <v>7.6</v>
          </cell>
          <cell r="AD14">
            <v>7.8</v>
          </cell>
          <cell r="AE14">
            <v>10</v>
          </cell>
          <cell r="AF14" t="str">
            <v>нужно увеличить продажи!!!</v>
          </cell>
          <cell r="AG14">
            <v>0</v>
          </cell>
          <cell r="AH14">
            <v>2.82</v>
          </cell>
        </row>
        <row r="15">
          <cell r="I15">
            <v>1010015952</v>
          </cell>
          <cell r="L15">
            <v>34</v>
          </cell>
          <cell r="P15">
            <v>6.8</v>
          </cell>
          <cell r="T15">
            <v>27.352941176470591</v>
          </cell>
          <cell r="U15">
            <v>27.352941176470591</v>
          </cell>
          <cell r="V15">
            <v>7.2</v>
          </cell>
          <cell r="W15">
            <v>3.8</v>
          </cell>
          <cell r="X15">
            <v>6.2</v>
          </cell>
          <cell r="Y15">
            <v>12</v>
          </cell>
          <cell r="Z15">
            <v>8.4</v>
          </cell>
          <cell r="AA15">
            <v>5.2</v>
          </cell>
          <cell r="AB15">
            <v>8.6</v>
          </cell>
          <cell r="AC15">
            <v>3.2</v>
          </cell>
          <cell r="AD15">
            <v>5.6</v>
          </cell>
          <cell r="AE15">
            <v>8.6</v>
          </cell>
          <cell r="AF15" t="str">
            <v>нужно увеличить продажи!!!</v>
          </cell>
          <cell r="AG15">
            <v>0</v>
          </cell>
          <cell r="AH15">
            <v>2.82</v>
          </cell>
        </row>
        <row r="16">
          <cell r="I16">
            <v>1010032953</v>
          </cell>
          <cell r="L16">
            <v>30</v>
          </cell>
          <cell r="P16">
            <v>6</v>
          </cell>
          <cell r="S16" t="str">
            <v>низкие продажи</v>
          </cell>
          <cell r="T16">
            <v>161.5</v>
          </cell>
          <cell r="U16">
            <v>161.5</v>
          </cell>
          <cell r="V16">
            <v>0.2</v>
          </cell>
          <cell r="W16">
            <v>0</v>
          </cell>
          <cell r="X16">
            <v>4</v>
          </cell>
          <cell r="Y16">
            <v>51.2</v>
          </cell>
          <cell r="Z16">
            <v>29.6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str">
            <v>нужно увеличить продажи!!! / вместо 375гр</v>
          </cell>
          <cell r="AG16">
            <v>0</v>
          </cell>
          <cell r="AH16">
            <v>1.7999999999999998</v>
          </cell>
        </row>
        <row r="17">
          <cell r="I17">
            <v>1010022954</v>
          </cell>
          <cell r="L17">
            <v>230</v>
          </cell>
          <cell r="P17">
            <v>46</v>
          </cell>
          <cell r="Q17">
            <v>200</v>
          </cell>
          <cell r="R17">
            <v>236</v>
          </cell>
          <cell r="T17">
            <v>24.217391304347824</v>
          </cell>
          <cell r="U17">
            <v>19.869565217391305</v>
          </cell>
          <cell r="V17">
            <v>32.200000000000003</v>
          </cell>
          <cell r="W17">
            <v>36.6</v>
          </cell>
          <cell r="X17">
            <v>46.4</v>
          </cell>
          <cell r="Y17">
            <v>55.2</v>
          </cell>
          <cell r="Z17">
            <v>38.200000000000003</v>
          </cell>
          <cell r="AA17">
            <v>39.6</v>
          </cell>
          <cell r="AB17">
            <v>67.599999999999994</v>
          </cell>
          <cell r="AC17">
            <v>-7.2</v>
          </cell>
          <cell r="AD17">
            <v>41.4</v>
          </cell>
          <cell r="AE17">
            <v>37.6</v>
          </cell>
          <cell r="AF17" t="str">
            <v>11,05,25 списание 274шт.</v>
          </cell>
          <cell r="AG17">
            <v>75</v>
          </cell>
          <cell r="AH17">
            <v>2.25</v>
          </cell>
        </row>
        <row r="18">
          <cell r="I18">
            <v>1010016034</v>
          </cell>
          <cell r="L18">
            <v>190</v>
          </cell>
          <cell r="P18">
            <v>38</v>
          </cell>
          <cell r="Q18">
            <v>250</v>
          </cell>
          <cell r="R18">
            <v>140</v>
          </cell>
          <cell r="T18">
            <v>27.894736842105264</v>
          </cell>
          <cell r="U18">
            <v>21.315789473684209</v>
          </cell>
          <cell r="V18">
            <v>28.6</v>
          </cell>
          <cell r="W18">
            <v>27.2</v>
          </cell>
          <cell r="X18">
            <v>43.8</v>
          </cell>
          <cell r="Y18">
            <v>48.8</v>
          </cell>
          <cell r="Z18">
            <v>24.8</v>
          </cell>
          <cell r="AA18">
            <v>34.4</v>
          </cell>
          <cell r="AB18">
            <v>55</v>
          </cell>
          <cell r="AC18">
            <v>-2.4</v>
          </cell>
          <cell r="AD18">
            <v>38.200000000000003</v>
          </cell>
          <cell r="AE18">
            <v>9.1999999999999993</v>
          </cell>
          <cell r="AF18" t="str">
            <v>нужно увеличить продажи / 22,05,25 списание 310шт.</v>
          </cell>
          <cell r="AG18">
            <v>93.75</v>
          </cell>
          <cell r="AH18">
            <v>2.25</v>
          </cell>
        </row>
        <row r="19">
          <cell r="I19">
            <v>1010023122</v>
          </cell>
          <cell r="L19">
            <v>219</v>
          </cell>
          <cell r="P19">
            <v>43.8</v>
          </cell>
          <cell r="R19">
            <v>69</v>
          </cell>
          <cell r="T19">
            <v>23.424657534246577</v>
          </cell>
          <cell r="U19">
            <v>23.424657534246577</v>
          </cell>
          <cell r="V19">
            <v>27.8</v>
          </cell>
          <cell r="W19">
            <v>30.2</v>
          </cell>
          <cell r="X19">
            <v>34.6</v>
          </cell>
          <cell r="Y19">
            <v>18.2</v>
          </cell>
          <cell r="Z19">
            <v>38.799999999999997</v>
          </cell>
          <cell r="AA19">
            <v>-1.2</v>
          </cell>
          <cell r="AB19">
            <v>57</v>
          </cell>
          <cell r="AC19">
            <v>10.199999999999999</v>
          </cell>
          <cell r="AD19">
            <v>38.200000000000003</v>
          </cell>
          <cell r="AE19">
            <v>16.8</v>
          </cell>
          <cell r="AF19" t="str">
            <v>нужно увеличить продажи</v>
          </cell>
          <cell r="AG19">
            <v>0</v>
          </cell>
          <cell r="AH19">
            <v>2.25</v>
          </cell>
        </row>
        <row r="20">
          <cell r="I20" t="str">
            <v>на вывод / 1010030636</v>
          </cell>
          <cell r="L20">
            <v>0</v>
          </cell>
          <cell r="P20">
            <v>0</v>
          </cell>
          <cell r="T20" t="e">
            <v>#DIV/0!</v>
          </cell>
          <cell r="U20" t="e">
            <v>#DIV/0!</v>
          </cell>
          <cell r="V20">
            <v>-0.4</v>
          </cell>
          <cell r="W20">
            <v>0.2</v>
          </cell>
          <cell r="X20">
            <v>-0.2</v>
          </cell>
          <cell r="Y20">
            <v>-0.8</v>
          </cell>
          <cell r="Z20">
            <v>-1.2</v>
          </cell>
          <cell r="AA20">
            <v>0.6</v>
          </cell>
          <cell r="AB20">
            <v>2.4</v>
          </cell>
          <cell r="AC20">
            <v>7.2</v>
          </cell>
          <cell r="AD20">
            <v>5</v>
          </cell>
          <cell r="AE20">
            <v>1.2</v>
          </cell>
          <cell r="AF20" t="str">
            <v>17,09,25 списание 692шт. / на вывод / СРОКИ (17,03,25)</v>
          </cell>
        </row>
        <row r="21">
          <cell r="I21">
            <v>1010033324</v>
          </cell>
          <cell r="L21">
            <v>181</v>
          </cell>
          <cell r="O21">
            <v>400</v>
          </cell>
          <cell r="P21">
            <v>36.200000000000003</v>
          </cell>
          <cell r="Q21">
            <v>200</v>
          </cell>
          <cell r="R21">
            <v>111.00000000000011</v>
          </cell>
          <cell r="T21">
            <v>27.458563535911601</v>
          </cell>
          <cell r="U21">
            <v>21.933701657458563</v>
          </cell>
          <cell r="V21">
            <v>25.4</v>
          </cell>
          <cell r="W21">
            <v>1</v>
          </cell>
          <cell r="X21">
            <v>4.8</v>
          </cell>
          <cell r="Y21">
            <v>16</v>
          </cell>
          <cell r="Z21">
            <v>20</v>
          </cell>
          <cell r="AA21">
            <v>11.8</v>
          </cell>
          <cell r="AB21">
            <v>20.399999999999999</v>
          </cell>
          <cell r="AC21">
            <v>18.600000000000001</v>
          </cell>
          <cell r="AD21">
            <v>31.4</v>
          </cell>
          <cell r="AE21">
            <v>14.4</v>
          </cell>
          <cell r="AF21" t="str">
            <v>новый артикул</v>
          </cell>
          <cell r="AG21">
            <v>60</v>
          </cell>
          <cell r="AH21">
            <v>1.8</v>
          </cell>
        </row>
        <row r="22">
          <cell r="I22">
            <v>1010025585</v>
          </cell>
          <cell r="L22">
            <v>260</v>
          </cell>
          <cell r="O22">
            <v>500</v>
          </cell>
          <cell r="P22">
            <v>52</v>
          </cell>
          <cell r="Q22">
            <v>800</v>
          </cell>
          <cell r="R22">
            <v>718</v>
          </cell>
          <cell r="T22">
            <v>26.576923076923077</v>
          </cell>
          <cell r="U22">
            <v>11.192307692307692</v>
          </cell>
          <cell r="V22">
            <v>48</v>
          </cell>
          <cell r="W22">
            <v>53.2</v>
          </cell>
          <cell r="X22">
            <v>52</v>
          </cell>
          <cell r="Y22">
            <v>57.2</v>
          </cell>
          <cell r="Z22">
            <v>56.8</v>
          </cell>
          <cell r="AA22">
            <v>51</v>
          </cell>
          <cell r="AB22">
            <v>63.4</v>
          </cell>
          <cell r="AC22">
            <v>42.2</v>
          </cell>
          <cell r="AD22">
            <v>54.8</v>
          </cell>
          <cell r="AE22">
            <v>53.4</v>
          </cell>
          <cell r="AG22">
            <v>160</v>
          </cell>
          <cell r="AH22">
            <v>2</v>
          </cell>
        </row>
        <row r="23">
          <cell r="I23">
            <v>1010029655</v>
          </cell>
          <cell r="L23">
            <v>198</v>
          </cell>
          <cell r="P23">
            <v>39.6</v>
          </cell>
          <cell r="Q23">
            <v>300</v>
          </cell>
          <cell r="R23">
            <v>281</v>
          </cell>
          <cell r="T23">
            <v>25.479797979797979</v>
          </cell>
          <cell r="U23">
            <v>17.904040404040405</v>
          </cell>
          <cell r="V23">
            <v>26.8</v>
          </cell>
          <cell r="W23">
            <v>22.2</v>
          </cell>
          <cell r="X23">
            <v>24.8</v>
          </cell>
          <cell r="Y23">
            <v>44.2</v>
          </cell>
          <cell r="Z23">
            <v>36.4</v>
          </cell>
          <cell r="AA23">
            <v>30.8</v>
          </cell>
          <cell r="AB23">
            <v>61.6</v>
          </cell>
          <cell r="AC23">
            <v>-3.8</v>
          </cell>
          <cell r="AD23">
            <v>21.8</v>
          </cell>
          <cell r="AE23">
            <v>15.8</v>
          </cell>
          <cell r="AF23" t="str">
            <v>нужно увеличить продажи / 22,05,25 списание 215шт.</v>
          </cell>
          <cell r="AG23">
            <v>99</v>
          </cell>
          <cell r="AH23">
            <v>1.98</v>
          </cell>
        </row>
        <row r="24">
          <cell r="I24" t="str">
            <v>на вывод (заменили на 300гр)</v>
          </cell>
          <cell r="L24">
            <v>197</v>
          </cell>
          <cell r="P24">
            <v>39.4</v>
          </cell>
          <cell r="T24">
            <v>1.8527918781725889</v>
          </cell>
          <cell r="U24">
            <v>1.8527918781725889</v>
          </cell>
          <cell r="V24">
            <v>19</v>
          </cell>
          <cell r="W24">
            <v>24.6</v>
          </cell>
          <cell r="X24">
            <v>21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str">
            <v>завод перестал отгружать, заменив на 300гр. и снова отгрузил</v>
          </cell>
        </row>
        <row r="25">
          <cell r="I25">
            <v>1010033332</v>
          </cell>
          <cell r="L25">
            <v>221</v>
          </cell>
          <cell r="P25">
            <v>44.2</v>
          </cell>
          <cell r="Q25">
            <v>300</v>
          </cell>
          <cell r="R25">
            <v>466</v>
          </cell>
          <cell r="T25">
            <v>21.244343891402714</v>
          </cell>
          <cell r="U25">
            <v>14.457013574660632</v>
          </cell>
          <cell r="V25">
            <v>79.400000000000006</v>
          </cell>
          <cell r="W25">
            <v>0</v>
          </cell>
          <cell r="X25">
            <v>0</v>
          </cell>
          <cell r="Y25">
            <v>-1.2</v>
          </cell>
          <cell r="Z25">
            <v>-2.6</v>
          </cell>
          <cell r="AA25">
            <v>23.6</v>
          </cell>
          <cell r="AB25">
            <v>54.6</v>
          </cell>
          <cell r="AC25">
            <v>-7.6</v>
          </cell>
          <cell r="AD25">
            <v>77.2</v>
          </cell>
          <cell r="AE25">
            <v>-0.6</v>
          </cell>
          <cell r="AF25" t="str">
            <v>новый артикул</v>
          </cell>
          <cell r="AG25">
            <v>90</v>
          </cell>
          <cell r="AH25">
            <v>1.7999999999999998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S2" t="str">
            <v>приход 5-6 нояб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F4">
            <v>45957</v>
          </cell>
          <cell r="Q4" t="str">
            <v>20,10,</v>
          </cell>
          <cell r="S4" t="str">
            <v>штуки</v>
          </cell>
        </row>
        <row r="5">
          <cell r="E5">
            <v>1642</v>
          </cell>
          <cell r="F5">
            <v>7429</v>
          </cell>
          <cell r="K5">
            <v>0</v>
          </cell>
          <cell r="L5">
            <v>1642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328.4</v>
          </cell>
          <cell r="R5">
            <v>1872</v>
          </cell>
          <cell r="S5">
            <v>1190</v>
          </cell>
        </row>
        <row r="6">
          <cell r="A6" t="str">
            <v>!!!НЕ ИСПОЛЬЗОВАТЬ!!! Сервелат полусухой с/к ВУ ОХЛ 300гр МИРАТОРГ</v>
          </cell>
          <cell r="B6" t="str">
            <v>шт</v>
          </cell>
          <cell r="C6">
            <v>-9</v>
          </cell>
          <cell r="G6">
            <v>0</v>
          </cell>
          <cell r="I6" t="str">
            <v>не в матрице</v>
          </cell>
          <cell r="L6">
            <v>0</v>
          </cell>
          <cell r="Q6">
            <v>0</v>
          </cell>
        </row>
        <row r="7">
          <cell r="A7" t="str">
            <v>КП Колбаса в/к Балыковая ВУ охл 300г*6  МИРАТОРГ</v>
          </cell>
          <cell r="B7" t="str">
            <v>шт</v>
          </cell>
          <cell r="C7">
            <v>739</v>
          </cell>
          <cell r="E7">
            <v>139</v>
          </cell>
          <cell r="F7">
            <v>591</v>
          </cell>
          <cell r="G7">
            <v>0.3</v>
          </cell>
          <cell r="H7">
            <v>55</v>
          </cell>
          <cell r="I7">
            <v>1010027650</v>
          </cell>
          <cell r="L7">
            <v>139</v>
          </cell>
          <cell r="Q7">
            <v>27.8</v>
          </cell>
          <cell r="R7">
            <v>104</v>
          </cell>
        </row>
        <row r="8">
          <cell r="A8" t="str">
            <v>Колбаса п/к Краковская ОХЛ ВУ 330г*5 (1,65 кг)  МИРАТОРГ</v>
          </cell>
          <cell r="B8" t="str">
            <v>шт</v>
          </cell>
          <cell r="C8">
            <v>389</v>
          </cell>
          <cell r="E8">
            <v>102</v>
          </cell>
          <cell r="F8">
            <v>402</v>
          </cell>
          <cell r="G8">
            <v>0.33</v>
          </cell>
          <cell r="H8">
            <v>55</v>
          </cell>
          <cell r="I8">
            <v>1010033736</v>
          </cell>
          <cell r="L8">
            <v>102</v>
          </cell>
          <cell r="Q8">
            <v>20.399999999999999</v>
          </cell>
          <cell r="R8">
            <v>107.99999999999994</v>
          </cell>
        </row>
        <row r="9">
          <cell r="A9" t="str">
            <v>Колбаса с/к Сальчичон ВУ ОХЛ 280г*6 (1,68 кг)  МИРАТОРГ</v>
          </cell>
          <cell r="B9" t="str">
            <v>шт</v>
          </cell>
          <cell r="C9">
            <v>472</v>
          </cell>
          <cell r="E9">
            <v>35</v>
          </cell>
          <cell r="F9">
            <v>376</v>
          </cell>
          <cell r="G9">
            <v>0.28000000000000003</v>
          </cell>
          <cell r="H9">
            <v>180</v>
          </cell>
          <cell r="I9">
            <v>1010033335</v>
          </cell>
          <cell r="L9">
            <v>35</v>
          </cell>
          <cell r="Q9">
            <v>7</v>
          </cell>
          <cell r="R9">
            <v>-201</v>
          </cell>
        </row>
        <row r="10">
          <cell r="A10" t="str">
            <v>Колбаса с/к Сервелат ГОСТ ВУ ОХЛ 0,3кг*6(1,8кг)  МИРАТОРГ</v>
          </cell>
          <cell r="B10" t="str">
            <v>шт</v>
          </cell>
          <cell r="C10">
            <v>366</v>
          </cell>
          <cell r="E10">
            <v>109</v>
          </cell>
          <cell r="F10">
            <v>96</v>
          </cell>
          <cell r="G10">
            <v>0.3</v>
          </cell>
          <cell r="H10">
            <v>150</v>
          </cell>
          <cell r="I10">
            <v>1010033332</v>
          </cell>
          <cell r="L10">
            <v>109</v>
          </cell>
          <cell r="Q10">
            <v>21.8</v>
          </cell>
          <cell r="R10">
            <v>449</v>
          </cell>
        </row>
        <row r="11">
          <cell r="A11" t="str">
            <v>МХБ Ветчина для завтрака ШТ. ОХЛ п/а 400г*6 (2,4кг) МИРАТОРГ</v>
          </cell>
          <cell r="B11" t="str">
            <v>шт</v>
          </cell>
          <cell r="C11">
            <v>410</v>
          </cell>
          <cell r="E11">
            <v>26</v>
          </cell>
          <cell r="F11">
            <v>332</v>
          </cell>
          <cell r="G11">
            <v>0.4</v>
          </cell>
          <cell r="H11">
            <v>75</v>
          </cell>
          <cell r="I11">
            <v>1010016111</v>
          </cell>
          <cell r="L11">
            <v>26</v>
          </cell>
          <cell r="Q11">
            <v>5.2</v>
          </cell>
          <cell r="R11">
            <v>-202</v>
          </cell>
        </row>
        <row r="12">
          <cell r="A12" t="str">
            <v>МХБ Колб полусухая «Салями» ВУ ОХЛ 280гр*6 (1,68кг)  МИРАТОРГ</v>
          </cell>
          <cell r="B12" t="str">
            <v>шт</v>
          </cell>
          <cell r="C12">
            <v>941</v>
          </cell>
          <cell r="E12">
            <v>247</v>
          </cell>
          <cell r="F12">
            <v>477</v>
          </cell>
          <cell r="G12">
            <v>0.28000000000000003</v>
          </cell>
          <cell r="H12">
            <v>120</v>
          </cell>
          <cell r="I12">
            <v>1010033329</v>
          </cell>
          <cell r="L12">
            <v>247</v>
          </cell>
          <cell r="Q12">
            <v>49.4</v>
          </cell>
          <cell r="R12">
            <v>758</v>
          </cell>
          <cell r="S12">
            <v>550</v>
          </cell>
        </row>
        <row r="13">
          <cell r="A13" t="str">
            <v>МХБ Колб полусухая «Салями» ШТ. ВУ ОХЛ 300гр*8  МИРАТОРГ</v>
          </cell>
          <cell r="B13" t="str">
            <v>шт</v>
          </cell>
          <cell r="G13">
            <v>0</v>
          </cell>
          <cell r="H13">
            <v>120</v>
          </cell>
          <cell r="I13">
            <v>1010028068</v>
          </cell>
          <cell r="L13">
            <v>0</v>
          </cell>
          <cell r="Q13">
            <v>0</v>
          </cell>
          <cell r="R13">
            <v>0</v>
          </cell>
        </row>
        <row r="14">
          <cell r="A14" t="str">
            <v>МХБ Колбаса вареная Докторская ШТ. п/а ОХЛ 470г*6 (2,82 кг) МИРАТОРГ</v>
          </cell>
          <cell r="B14" t="str">
            <v>шт</v>
          </cell>
          <cell r="C14">
            <v>242</v>
          </cell>
          <cell r="E14">
            <v>67</v>
          </cell>
          <cell r="F14">
            <v>130</v>
          </cell>
          <cell r="G14">
            <v>0.47</v>
          </cell>
          <cell r="H14">
            <v>75</v>
          </cell>
          <cell r="I14">
            <v>1010015954</v>
          </cell>
          <cell r="L14">
            <v>67</v>
          </cell>
          <cell r="Q14">
            <v>13.4</v>
          </cell>
          <cell r="R14">
            <v>205</v>
          </cell>
          <cell r="S14">
            <v>80</v>
          </cell>
        </row>
        <row r="15">
          <cell r="A15" t="str">
            <v>МХБ Колбаса вареная Классическая ШТ. ОХЛ п/а 470г*6 (2,82кг) МИРАТОРГ</v>
          </cell>
          <cell r="B15" t="str">
            <v>шт</v>
          </cell>
          <cell r="C15">
            <v>149</v>
          </cell>
          <cell r="E15">
            <v>33</v>
          </cell>
          <cell r="F15">
            <v>79</v>
          </cell>
          <cell r="G15">
            <v>0.47</v>
          </cell>
          <cell r="H15">
            <v>75</v>
          </cell>
          <cell r="I15">
            <v>1010016092</v>
          </cell>
          <cell r="L15">
            <v>33</v>
          </cell>
          <cell r="Q15">
            <v>6.6</v>
          </cell>
          <cell r="R15">
            <v>86</v>
          </cell>
          <cell r="S15">
            <v>80</v>
          </cell>
        </row>
        <row r="16">
          <cell r="A16" t="str">
            <v>МХБ Колбаса вареная Молочная ШТ. п/а ОХЛ 470*6 (2,82 кг) МИРАТОРГ</v>
          </cell>
          <cell r="B16" t="str">
            <v>шт</v>
          </cell>
          <cell r="C16">
            <v>158</v>
          </cell>
          <cell r="E16">
            <v>29</v>
          </cell>
          <cell r="F16">
            <v>86</v>
          </cell>
          <cell r="G16">
            <v>0.47</v>
          </cell>
          <cell r="H16">
            <v>75</v>
          </cell>
          <cell r="I16">
            <v>1010015952</v>
          </cell>
          <cell r="L16">
            <v>29</v>
          </cell>
          <cell r="Q16">
            <v>5.8</v>
          </cell>
          <cell r="R16">
            <v>59</v>
          </cell>
          <cell r="S16">
            <v>60</v>
          </cell>
        </row>
        <row r="17">
          <cell r="A17" t="str">
            <v>МХБ Колбаса варено-копченая Сервелат Коньячный Ф/О ОХЛ В/У 300г*6 (1,8кг)  МИРАТОРГ</v>
          </cell>
          <cell r="B17" t="str">
            <v>шт</v>
          </cell>
          <cell r="C17">
            <v>868</v>
          </cell>
          <cell r="E17">
            <v>113</v>
          </cell>
          <cell r="F17">
            <v>367</v>
          </cell>
          <cell r="G17">
            <v>0.3</v>
          </cell>
          <cell r="H17">
            <v>55</v>
          </cell>
          <cell r="I17">
            <v>1010032953</v>
          </cell>
          <cell r="L17">
            <v>113</v>
          </cell>
          <cell r="Q17">
            <v>22.6</v>
          </cell>
          <cell r="R17">
            <v>198</v>
          </cell>
          <cell r="S17">
            <v>120</v>
          </cell>
        </row>
        <row r="18">
          <cell r="A18" t="str">
            <v>МХБ Колбаса варено-копченая Сервелат Финский ШТ. Ф/О ОХЛ В/У 375г*6 (2,25кг) МИРАТОРГ</v>
          </cell>
          <cell r="B18" t="str">
            <v>шт</v>
          </cell>
          <cell r="C18">
            <v>674</v>
          </cell>
          <cell r="E18">
            <v>181</v>
          </cell>
          <cell r="F18">
            <v>535</v>
          </cell>
          <cell r="G18">
            <v>0.375</v>
          </cell>
          <cell r="H18">
            <v>55</v>
          </cell>
          <cell r="I18">
            <v>1010022954</v>
          </cell>
          <cell r="L18">
            <v>181</v>
          </cell>
          <cell r="Q18">
            <v>36.200000000000003</v>
          </cell>
          <cell r="R18">
            <v>370.00000000000011</v>
          </cell>
          <cell r="S18">
            <v>200</v>
          </cell>
        </row>
        <row r="19">
          <cell r="A19" t="str">
            <v>МХБ Колбаса варено-копченая Сервелат ШТ. Ф/О ОХЛ В/У 375г*6 (2,25кг) МИРАТОРГ</v>
          </cell>
          <cell r="B19" t="str">
            <v>шт</v>
          </cell>
          <cell r="C19">
            <v>626</v>
          </cell>
          <cell r="E19">
            <v>124</v>
          </cell>
          <cell r="F19">
            <v>589</v>
          </cell>
          <cell r="G19">
            <v>0.375</v>
          </cell>
          <cell r="H19">
            <v>55</v>
          </cell>
          <cell r="I19">
            <v>1010016034</v>
          </cell>
          <cell r="L19">
            <v>124</v>
          </cell>
          <cell r="Q19">
            <v>24.8</v>
          </cell>
          <cell r="R19">
            <v>31</v>
          </cell>
        </row>
        <row r="20">
          <cell r="A20" t="str">
            <v>МХБ Колбаса полукопченая Чесночная ШТ. ф/о ОХЛ 375г*6 (2,25кг) МИРАТОРГ</v>
          </cell>
          <cell r="B20" t="str">
            <v>шт</v>
          </cell>
          <cell r="C20">
            <v>802</v>
          </cell>
          <cell r="E20">
            <v>131</v>
          </cell>
          <cell r="F20">
            <v>510</v>
          </cell>
          <cell r="G20">
            <v>0.375</v>
          </cell>
          <cell r="H20">
            <v>55</v>
          </cell>
          <cell r="I20">
            <v>1010023122</v>
          </cell>
          <cell r="L20">
            <v>131</v>
          </cell>
          <cell r="Q20">
            <v>26.2</v>
          </cell>
          <cell r="R20">
            <v>145</v>
          </cell>
          <cell r="S20">
            <v>100</v>
          </cell>
        </row>
        <row r="21">
          <cell r="A21" t="str">
            <v>МХБ Колбаса с/к "Куршская" ВУ ОХЛ 280г*8 (2,24 кг)  МИРАТОРГ</v>
          </cell>
          <cell r="B21" t="str">
            <v>шт</v>
          </cell>
          <cell r="C21">
            <v>-8</v>
          </cell>
          <cell r="F21">
            <v>-8</v>
          </cell>
          <cell r="G21">
            <v>0</v>
          </cell>
          <cell r="H21">
            <v>120</v>
          </cell>
          <cell r="I21" t="str">
            <v>на вывод / 1010030636</v>
          </cell>
          <cell r="L21">
            <v>0</v>
          </cell>
          <cell r="Q21">
            <v>0</v>
          </cell>
          <cell r="R21">
            <v>8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B22" t="str">
            <v>шт</v>
          </cell>
          <cell r="C22">
            <v>292</v>
          </cell>
          <cell r="E22">
            <v>30</v>
          </cell>
          <cell r="F22">
            <v>171</v>
          </cell>
          <cell r="G22">
            <v>0.3</v>
          </cell>
          <cell r="H22">
            <v>150</v>
          </cell>
          <cell r="I22">
            <v>1010033324</v>
          </cell>
          <cell r="L22">
            <v>30</v>
          </cell>
          <cell r="Q22">
            <v>6</v>
          </cell>
          <cell r="R22">
            <v>-21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B23" t="str">
            <v>шт</v>
          </cell>
          <cell r="C23">
            <v>547</v>
          </cell>
          <cell r="E23">
            <v>155</v>
          </cell>
          <cell r="F23">
            <v>1007</v>
          </cell>
          <cell r="G23">
            <v>0.2</v>
          </cell>
          <cell r="H23">
            <v>90</v>
          </cell>
          <cell r="I23">
            <v>1010025585</v>
          </cell>
          <cell r="L23">
            <v>155</v>
          </cell>
          <cell r="Q23">
            <v>31</v>
          </cell>
          <cell r="R23">
            <v>-232</v>
          </cell>
        </row>
        <row r="24">
          <cell r="A24" t="str">
            <v>МХБ Сервелат Мраморный ШТ. в/к ВУ ОХЛ 330г*6 (1,98кг)  МИРАТОРГ</v>
          </cell>
          <cell r="B24" t="str">
            <v>шт</v>
          </cell>
          <cell r="C24">
            <v>557</v>
          </cell>
          <cell r="E24">
            <v>122</v>
          </cell>
          <cell r="F24">
            <v>603</v>
          </cell>
          <cell r="G24">
            <v>0.33</v>
          </cell>
          <cell r="H24">
            <v>55</v>
          </cell>
          <cell r="I24">
            <v>1010029655</v>
          </cell>
          <cell r="L24">
            <v>122</v>
          </cell>
          <cell r="Q24">
            <v>24.4</v>
          </cell>
          <cell r="R24">
            <v>7</v>
          </cell>
        </row>
        <row r="25">
          <cell r="A25" t="str">
            <v>Сервелат Коньячный в/к ВУ ОХЛ 375гр  МИРАТОРГ</v>
          </cell>
          <cell r="B25" t="str">
            <v>шт</v>
          </cell>
          <cell r="C25">
            <v>14</v>
          </cell>
          <cell r="E25">
            <v>-1</v>
          </cell>
          <cell r="G25">
            <v>0</v>
          </cell>
          <cell r="I25" t="str">
            <v>на вывод (заменили на 300гр)</v>
          </cell>
          <cell r="L25">
            <v>-1</v>
          </cell>
          <cell r="Q25">
            <v>-0.2</v>
          </cell>
        </row>
        <row r="26">
          <cell r="A26" t="str">
            <v>КП Колбаса с/к Брауншвейгская ВУ ОХЛ 300г*6 (1,8кг)  МИРАТОРГ</v>
          </cell>
          <cell r="F26">
            <v>336</v>
          </cell>
        </row>
        <row r="27">
          <cell r="A27" t="str">
            <v>Сервелат полусухой с/к ВУ ОХЛ 300гр МИРАТОРГ</v>
          </cell>
          <cell r="F27">
            <v>327</v>
          </cell>
        </row>
        <row r="29">
          <cell r="F29">
            <v>423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U7" sqref="AU7"/>
    </sheetView>
  </sheetViews>
  <sheetFormatPr defaultRowHeight="15" x14ac:dyDescent="0.25"/>
  <cols>
    <col min="1" max="1" width="41.28515625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7" width="7" customWidth="1"/>
    <col min="18" max="19" width="7" style="23" customWidth="1"/>
    <col min="20" max="20" width="7" customWidth="1"/>
    <col min="21" max="21" width="9.42578125" customWidth="1"/>
    <col min="22" max="23" width="5" customWidth="1"/>
    <col min="24" max="33" width="6" customWidth="1"/>
    <col min="34" max="34" width="12.7109375" customWidth="1"/>
    <col min="35" max="35" width="7" customWidth="1"/>
    <col min="36" max="36" width="7" style="23" customWidth="1"/>
    <col min="37" max="37" width="8.28515625" style="21" bestFit="1" customWidth="1"/>
    <col min="38" max="38" width="4.28515625" style="22" customWidth="1"/>
    <col min="39" max="39" width="4.28515625" style="23" customWidth="1"/>
    <col min="40" max="40" width="4.28515625" style="22" customWidth="1"/>
    <col min="41" max="41" width="4.28515625" style="23" customWidth="1"/>
    <col min="42" max="42" width="9.42578125" style="23" customWidth="1"/>
    <col min="43" max="43" width="8" style="22" customWidth="1"/>
    <col min="44" max="44" width="8" style="23" customWidth="1"/>
    <col min="45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6"/>
      <c r="AL1" s="17"/>
      <c r="AM1" s="1"/>
      <c r="AN1" s="17"/>
      <c r="AO1" s="1"/>
      <c r="AP1" s="1"/>
      <c r="AQ1" s="17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6"/>
      <c r="AL2" s="17" t="s">
        <v>78</v>
      </c>
      <c r="AM2" s="1"/>
      <c r="AN2" s="17" t="s">
        <v>79</v>
      </c>
      <c r="AO2" s="1"/>
      <c r="AP2" s="1"/>
      <c r="AQ2" s="17" t="s">
        <v>81</v>
      </c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73</v>
      </c>
      <c r="R3" s="3" t="s">
        <v>73</v>
      </c>
      <c r="S3" s="3" t="s">
        <v>73</v>
      </c>
      <c r="T3" s="7" t="s">
        <v>16</v>
      </c>
      <c r="U3" s="7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8" t="s">
        <v>74</v>
      </c>
      <c r="AL3" s="18" t="s">
        <v>75</v>
      </c>
      <c r="AM3" s="19" t="s">
        <v>76</v>
      </c>
      <c r="AN3" s="18" t="s">
        <v>75</v>
      </c>
      <c r="AO3" s="19" t="s">
        <v>76</v>
      </c>
      <c r="AP3" s="2" t="s">
        <v>22</v>
      </c>
      <c r="AQ3" s="18" t="s">
        <v>75</v>
      </c>
      <c r="AR3" s="19" t="s">
        <v>76</v>
      </c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82</v>
      </c>
      <c r="R4" s="1" t="s">
        <v>83</v>
      </c>
      <c r="S4" s="1" t="s">
        <v>80</v>
      </c>
      <c r="T4" s="1"/>
      <c r="U4" s="1"/>
      <c r="V4" s="1"/>
      <c r="W4" s="1"/>
      <c r="X4" s="1" t="s">
        <v>23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/>
      <c r="AI4" s="1" t="s">
        <v>72</v>
      </c>
      <c r="AJ4" s="1" t="s">
        <v>77</v>
      </c>
      <c r="AK4" s="16"/>
      <c r="AL4" s="17"/>
      <c r="AM4" s="1"/>
      <c r="AN4" s="17"/>
      <c r="AO4" s="1"/>
      <c r="AP4" s="1" t="s">
        <v>72</v>
      </c>
      <c r="AQ4" s="17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1642</v>
      </c>
      <c r="F5" s="4">
        <f>SUM(F6:F500)</f>
        <v>6404</v>
      </c>
      <c r="G5" s="8"/>
      <c r="H5" s="1"/>
      <c r="I5" s="1"/>
      <c r="J5" s="1"/>
      <c r="K5" s="4">
        <f t="shared" ref="K5:T5" si="0">SUM(K6:K500)</f>
        <v>0</v>
      </c>
      <c r="L5" s="4">
        <f t="shared" si="0"/>
        <v>1642</v>
      </c>
      <c r="M5" s="4">
        <f t="shared" si="0"/>
        <v>0</v>
      </c>
      <c r="N5" s="4">
        <f t="shared" si="0"/>
        <v>0</v>
      </c>
      <c r="O5" s="4">
        <f t="shared" si="0"/>
        <v>2450</v>
      </c>
      <c r="P5" s="4">
        <f t="shared" si="0"/>
        <v>328.4</v>
      </c>
      <c r="Q5" s="4">
        <f t="shared" si="0"/>
        <v>1540</v>
      </c>
      <c r="R5" s="4">
        <f t="shared" ref="R5:S5" si="1">SUM(R6:R500)</f>
        <v>1600</v>
      </c>
      <c r="S5" s="4">
        <f t="shared" si="1"/>
        <v>1190</v>
      </c>
      <c r="T5" s="4">
        <f t="shared" si="0"/>
        <v>1060</v>
      </c>
      <c r="U5" s="1"/>
      <c r="V5" s="1"/>
      <c r="W5" s="1"/>
      <c r="X5" s="4">
        <f t="shared" ref="X5:AG5" si="2">SUM(X6:X500)</f>
        <v>457.6</v>
      </c>
      <c r="Y5" s="4">
        <f t="shared" si="2"/>
        <v>442.6</v>
      </c>
      <c r="Z5" s="4">
        <f t="shared" si="2"/>
        <v>386.6</v>
      </c>
      <c r="AA5" s="4">
        <f t="shared" si="2"/>
        <v>318.8</v>
      </c>
      <c r="AB5" s="4">
        <f t="shared" si="2"/>
        <v>422.00000000000006</v>
      </c>
      <c r="AC5" s="4">
        <f t="shared" si="2"/>
        <v>347.79999999999995</v>
      </c>
      <c r="AD5" s="4">
        <f t="shared" si="2"/>
        <v>320.40000000000003</v>
      </c>
      <c r="AE5" s="4">
        <f t="shared" si="2"/>
        <v>278.2</v>
      </c>
      <c r="AF5" s="4">
        <f t="shared" si="2"/>
        <v>604.4</v>
      </c>
      <c r="AG5" s="4">
        <f t="shared" si="2"/>
        <v>158.59999999999997</v>
      </c>
      <c r="AH5" s="1"/>
      <c r="AI5" s="4">
        <f>SUM(AI6:AI500)</f>
        <v>530.70000000000005</v>
      </c>
      <c r="AJ5" s="4">
        <f>SUM(AJ6:AJ500)</f>
        <v>510.45000000000005</v>
      </c>
      <c r="AK5" s="16"/>
      <c r="AL5" s="20">
        <f>SUM(AL6:AL499)</f>
        <v>262</v>
      </c>
      <c r="AM5" s="4">
        <f t="shared" ref="AM5" si="3">SUM(AM6:AM499)</f>
        <v>527.84999999999991</v>
      </c>
      <c r="AN5" s="20">
        <f>SUM(AN6:AN499)</f>
        <v>256</v>
      </c>
      <c r="AO5" s="4">
        <f t="shared" ref="AO5:AR5" si="4">SUM(AO6:AO499)</f>
        <v>510.64000000000004</v>
      </c>
      <c r="AP5" s="4">
        <f>SUM(AP6:AP500)</f>
        <v>405.90000000000003</v>
      </c>
      <c r="AQ5" s="20">
        <f>SUM(AQ6:AQ499)</f>
        <v>198</v>
      </c>
      <c r="AR5" s="4">
        <f t="shared" si="4"/>
        <v>404.58</v>
      </c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0" t="s">
        <v>34</v>
      </c>
      <c r="B6" s="10" t="s">
        <v>35</v>
      </c>
      <c r="C6" s="10">
        <v>-9</v>
      </c>
      <c r="D6" s="10"/>
      <c r="E6" s="10"/>
      <c r="F6" s="10">
        <v>-9</v>
      </c>
      <c r="G6" s="11">
        <v>0</v>
      </c>
      <c r="H6" s="10"/>
      <c r="I6" s="10" t="s">
        <v>36</v>
      </c>
      <c r="J6" s="10"/>
      <c r="K6" s="10"/>
      <c r="L6" s="10">
        <f t="shared" ref="L6:L25" si="5">E6-K6</f>
        <v>0</v>
      </c>
      <c r="M6" s="10"/>
      <c r="N6" s="10"/>
      <c r="O6" s="10"/>
      <c r="P6" s="10">
        <f>E6/5</f>
        <v>0</v>
      </c>
      <c r="Q6" s="12"/>
      <c r="R6" s="12"/>
      <c r="S6" s="12"/>
      <c r="T6" s="12"/>
      <c r="U6" s="10"/>
      <c r="V6" s="10" t="e">
        <f>(F6+O6+Q6)/P6</f>
        <v>#DIV/0!</v>
      </c>
      <c r="W6" s="10" t="e">
        <f>(F6+O6)/P6</f>
        <v>#DIV/0!</v>
      </c>
      <c r="X6" s="10">
        <f>IFERROR(VLOOKUP(A6,[1]TDSheet!$A:$G,3,0),0)/5</f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37</v>
      </c>
      <c r="B7" s="1" t="s">
        <v>35</v>
      </c>
      <c r="C7" s="1">
        <v>739</v>
      </c>
      <c r="D7" s="1"/>
      <c r="E7" s="1">
        <v>139</v>
      </c>
      <c r="F7" s="1">
        <v>583</v>
      </c>
      <c r="G7" s="8">
        <v>0.3</v>
      </c>
      <c r="H7" s="1">
        <v>55</v>
      </c>
      <c r="I7" s="1">
        <v>1010027650</v>
      </c>
      <c r="J7" s="1"/>
      <c r="K7" s="1"/>
      <c r="L7" s="1">
        <f t="shared" si="5"/>
        <v>139</v>
      </c>
      <c r="M7" s="1"/>
      <c r="N7" s="1"/>
      <c r="O7" s="1">
        <v>200</v>
      </c>
      <c r="P7" s="1">
        <f t="shared" ref="P7:P25" si="6">E7/5</f>
        <v>27.8</v>
      </c>
      <c r="Q7" s="5"/>
      <c r="R7" s="5">
        <f>IFERROR(VLOOKUP(A7,[2]Sheet!$A:$S,19,0),0)</f>
        <v>120</v>
      </c>
      <c r="S7" s="5"/>
      <c r="T7" s="5"/>
      <c r="U7" s="1"/>
      <c r="V7" s="1">
        <f t="shared" ref="V7:V25" si="7">(F7+O7+Q7)/P7</f>
        <v>28.165467625899279</v>
      </c>
      <c r="W7" s="1">
        <f t="shared" ref="W7:W25" si="8">(F7+O7)/P7</f>
        <v>28.165467625899279</v>
      </c>
      <c r="X7" s="1">
        <f>IFERROR(VLOOKUP(A7,[1]TDSheet!$A:$G,3,0),0)/5</f>
        <v>37.6</v>
      </c>
      <c r="Y7" s="1">
        <v>40.6</v>
      </c>
      <c r="Z7" s="1">
        <v>31.4</v>
      </c>
      <c r="AA7" s="1">
        <v>39.4</v>
      </c>
      <c r="AB7" s="1">
        <v>49.4</v>
      </c>
      <c r="AC7" s="1">
        <v>-1</v>
      </c>
      <c r="AD7" s="1">
        <v>6.6</v>
      </c>
      <c r="AE7" s="1">
        <v>42.8</v>
      </c>
      <c r="AF7" s="1">
        <v>72.8</v>
      </c>
      <c r="AG7" s="1">
        <v>0</v>
      </c>
      <c r="AH7" s="1" t="s">
        <v>38</v>
      </c>
      <c r="AI7" s="1">
        <f t="shared" ref="AI7:AI12" si="9">G7*Q7</f>
        <v>0</v>
      </c>
      <c r="AJ7" s="1">
        <f>G7*R7</f>
        <v>36</v>
      </c>
      <c r="AK7" s="16">
        <f>VLOOKUP(I7,[3]Sheet!$I:$AH,26,0)</f>
        <v>1.7999999999999998</v>
      </c>
      <c r="AL7" s="17">
        <f>MROUND(G7*Q7,AK7)/AK7</f>
        <v>0</v>
      </c>
      <c r="AM7" s="1">
        <f>AL7*AK7</f>
        <v>0</v>
      </c>
      <c r="AN7" s="17">
        <f>MROUND(G7*R7,AK7)/AK7</f>
        <v>20.000000000000004</v>
      </c>
      <c r="AO7" s="1">
        <f>AN7*AK7</f>
        <v>36</v>
      </c>
      <c r="AP7" s="1">
        <f>S7*G7</f>
        <v>0</v>
      </c>
      <c r="AQ7" s="17">
        <f>MROUND(G7*S7,AK7)/AK7</f>
        <v>0</v>
      </c>
      <c r="AR7" s="1">
        <f>AQ7*AK7</f>
        <v>0</v>
      </c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39</v>
      </c>
      <c r="B8" s="1" t="s">
        <v>35</v>
      </c>
      <c r="C8" s="1">
        <v>389</v>
      </c>
      <c r="D8" s="1"/>
      <c r="E8" s="1">
        <v>102</v>
      </c>
      <c r="F8" s="1">
        <v>282</v>
      </c>
      <c r="G8" s="8">
        <v>0.33</v>
      </c>
      <c r="H8" s="1">
        <v>55</v>
      </c>
      <c r="I8" s="1">
        <v>1010033736</v>
      </c>
      <c r="J8" s="1"/>
      <c r="K8" s="1"/>
      <c r="L8" s="1">
        <f t="shared" si="5"/>
        <v>102</v>
      </c>
      <c r="M8" s="1"/>
      <c r="N8" s="1"/>
      <c r="O8" s="1">
        <v>200</v>
      </c>
      <c r="P8" s="1">
        <f t="shared" si="6"/>
        <v>20.399999999999999</v>
      </c>
      <c r="Q8" s="5">
        <v>200</v>
      </c>
      <c r="R8" s="5">
        <f>IFERROR(VLOOKUP(A8,[2]Sheet!$A:$S,19,0),0)</f>
        <v>80</v>
      </c>
      <c r="S8" s="5"/>
      <c r="T8" s="5">
        <v>27.999999999999943</v>
      </c>
      <c r="U8" s="1"/>
      <c r="V8" s="1">
        <f t="shared" si="7"/>
        <v>33.431372549019613</v>
      </c>
      <c r="W8" s="1">
        <f t="shared" si="8"/>
        <v>23.627450980392158</v>
      </c>
      <c r="X8" s="1">
        <f>IFERROR(VLOOKUP(A8,[1]TDSheet!$A:$G,3,0),0)/5</f>
        <v>30</v>
      </c>
      <c r="Y8" s="1">
        <v>29.2</v>
      </c>
      <c r="Z8" s="1">
        <v>23.8</v>
      </c>
      <c r="AA8" s="1">
        <v>-0.8</v>
      </c>
      <c r="AB8" s="1">
        <v>14</v>
      </c>
      <c r="AC8" s="1">
        <v>4.8</v>
      </c>
      <c r="AD8" s="1">
        <v>31.2</v>
      </c>
      <c r="AE8" s="1">
        <v>6.8</v>
      </c>
      <c r="AF8" s="1">
        <v>33.6</v>
      </c>
      <c r="AG8" s="1">
        <v>0</v>
      </c>
      <c r="AH8" s="1" t="s">
        <v>40</v>
      </c>
      <c r="AI8" s="1">
        <f t="shared" si="9"/>
        <v>66</v>
      </c>
      <c r="AJ8" s="1">
        <f t="shared" ref="AJ8:AJ24" si="10">G8*R8</f>
        <v>26.400000000000002</v>
      </c>
      <c r="AK8" s="16">
        <f>VLOOKUP(I8,[3]Sheet!$I:$AH,26,0)</f>
        <v>1.65</v>
      </c>
      <c r="AL8" s="17">
        <f t="shared" ref="AL8:AL12" si="11">MROUND(G8*Q8,AK8)/AK8</f>
        <v>40</v>
      </c>
      <c r="AM8" s="1">
        <f t="shared" ref="AM8:AM12" si="12">AL8*AK8</f>
        <v>66</v>
      </c>
      <c r="AN8" s="17">
        <f t="shared" ref="AN8:AN12" si="13">MROUND(G8*R8,AK8)/AK8</f>
        <v>16</v>
      </c>
      <c r="AO8" s="1">
        <f t="shared" ref="AO8:AO12" si="14">AN8*AK8</f>
        <v>26.4</v>
      </c>
      <c r="AP8" s="1">
        <f t="shared" ref="AP8:AP24" si="15">S8*G8</f>
        <v>0</v>
      </c>
      <c r="AQ8" s="17">
        <f t="shared" ref="AQ8:AQ12" si="16">MROUND(G8*S8,AK8)/AK8</f>
        <v>0</v>
      </c>
      <c r="AR8" s="1">
        <f t="shared" ref="AR8:AR12" si="17">AQ8*AK8</f>
        <v>0</v>
      </c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41</v>
      </c>
      <c r="B9" s="1" t="s">
        <v>35</v>
      </c>
      <c r="C9" s="1">
        <v>472</v>
      </c>
      <c r="D9" s="1"/>
      <c r="E9" s="1">
        <v>35</v>
      </c>
      <c r="F9" s="1">
        <v>429</v>
      </c>
      <c r="G9" s="8">
        <v>0.28000000000000003</v>
      </c>
      <c r="H9" s="1">
        <v>180</v>
      </c>
      <c r="I9" s="1">
        <v>1010033335</v>
      </c>
      <c r="J9" s="1"/>
      <c r="K9" s="1"/>
      <c r="L9" s="1">
        <f t="shared" si="5"/>
        <v>35</v>
      </c>
      <c r="M9" s="1"/>
      <c r="N9" s="1"/>
      <c r="O9" s="1"/>
      <c r="P9" s="1">
        <f t="shared" si="6"/>
        <v>7</v>
      </c>
      <c r="Q9" s="5"/>
      <c r="R9" s="5">
        <f>IFERROR(VLOOKUP(A9,[2]Sheet!$A:$S,19,0),0)</f>
        <v>100</v>
      </c>
      <c r="S9" s="5"/>
      <c r="T9" s="5"/>
      <c r="U9" s="1"/>
      <c r="V9" s="1">
        <f t="shared" si="7"/>
        <v>61.285714285714285</v>
      </c>
      <c r="W9" s="1">
        <f t="shared" si="8"/>
        <v>61.285714285714285</v>
      </c>
      <c r="X9" s="1">
        <f>IFERROR(VLOOKUP(A9,[1]TDSheet!$A:$G,3,0),0)/5</f>
        <v>4</v>
      </c>
      <c r="Y9" s="1">
        <v>1</v>
      </c>
      <c r="Z9" s="1">
        <v>-0.8</v>
      </c>
      <c r="AA9" s="1">
        <v>3.6</v>
      </c>
      <c r="AB9" s="1">
        <v>10.4</v>
      </c>
      <c r="AC9" s="1">
        <v>14.4</v>
      </c>
      <c r="AD9" s="1">
        <v>5.2</v>
      </c>
      <c r="AE9" s="1">
        <v>8</v>
      </c>
      <c r="AF9" s="1">
        <v>3</v>
      </c>
      <c r="AG9" s="1">
        <v>0</v>
      </c>
      <c r="AH9" s="13" t="s">
        <v>68</v>
      </c>
      <c r="AI9" s="1">
        <f t="shared" si="9"/>
        <v>0</v>
      </c>
      <c r="AJ9" s="1">
        <f t="shared" si="10"/>
        <v>28.000000000000004</v>
      </c>
      <c r="AK9" s="16">
        <f>VLOOKUP(I9,[3]Sheet!$I:$AH,26,0)</f>
        <v>1.68</v>
      </c>
      <c r="AL9" s="17">
        <f t="shared" si="11"/>
        <v>0</v>
      </c>
      <c r="AM9" s="1">
        <f t="shared" si="12"/>
        <v>0</v>
      </c>
      <c r="AN9" s="17">
        <f t="shared" si="13"/>
        <v>17</v>
      </c>
      <c r="AO9" s="1">
        <f t="shared" si="14"/>
        <v>28.56</v>
      </c>
      <c r="AP9" s="1">
        <f t="shared" si="15"/>
        <v>0</v>
      </c>
      <c r="AQ9" s="17">
        <f t="shared" si="16"/>
        <v>0</v>
      </c>
      <c r="AR9" s="1">
        <f t="shared" si="17"/>
        <v>0</v>
      </c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43</v>
      </c>
      <c r="B10" s="1" t="s">
        <v>35</v>
      </c>
      <c r="C10" s="1">
        <v>366</v>
      </c>
      <c r="D10" s="1"/>
      <c r="E10" s="1">
        <v>109</v>
      </c>
      <c r="F10" s="1">
        <v>246</v>
      </c>
      <c r="G10" s="8">
        <v>0.3</v>
      </c>
      <c r="H10" s="1">
        <v>150</v>
      </c>
      <c r="I10" s="1">
        <v>1010033332</v>
      </c>
      <c r="J10" s="1"/>
      <c r="K10" s="1"/>
      <c r="L10" s="1">
        <f t="shared" si="5"/>
        <v>109</v>
      </c>
      <c r="M10" s="1"/>
      <c r="N10" s="1"/>
      <c r="O10" s="1">
        <v>300</v>
      </c>
      <c r="P10" s="1">
        <f t="shared" si="6"/>
        <v>21.8</v>
      </c>
      <c r="Q10" s="5">
        <v>200</v>
      </c>
      <c r="R10" s="5">
        <f>IFERROR(VLOOKUP(A10,[2]Sheet!$A:$S,19,0),0)</f>
        <v>60</v>
      </c>
      <c r="S10" s="5"/>
      <c r="T10" s="5"/>
      <c r="U10" s="1"/>
      <c r="V10" s="1">
        <f t="shared" si="7"/>
        <v>34.220183486238533</v>
      </c>
      <c r="W10" s="1">
        <f t="shared" si="8"/>
        <v>25.045871559633028</v>
      </c>
      <c r="X10" s="1">
        <f>IFERROR(VLOOKUP(A10,[1]TDSheet!$A:$G,3,0),0)/5</f>
        <v>53.4</v>
      </c>
      <c r="Y10" s="1">
        <v>44.2</v>
      </c>
      <c r="Z10" s="1">
        <v>79.400000000000006</v>
      </c>
      <c r="AA10" s="1">
        <v>0</v>
      </c>
      <c r="AB10" s="1">
        <v>0</v>
      </c>
      <c r="AC10" s="1">
        <v>-1.2</v>
      </c>
      <c r="AD10" s="1">
        <v>-2.6</v>
      </c>
      <c r="AE10" s="1">
        <v>23.6</v>
      </c>
      <c r="AF10" s="1">
        <v>54.6</v>
      </c>
      <c r="AG10" s="1">
        <v>-7.6</v>
      </c>
      <c r="AH10" s="1" t="s">
        <v>44</v>
      </c>
      <c r="AI10" s="1">
        <f t="shared" si="9"/>
        <v>60</v>
      </c>
      <c r="AJ10" s="1">
        <f t="shared" si="10"/>
        <v>18</v>
      </c>
      <c r="AK10" s="16">
        <f>VLOOKUP(I10,[3]Sheet!$I:$AH,26,0)</f>
        <v>1.7999999999999998</v>
      </c>
      <c r="AL10" s="17">
        <f t="shared" si="11"/>
        <v>33</v>
      </c>
      <c r="AM10" s="1">
        <f t="shared" si="12"/>
        <v>59.399999999999991</v>
      </c>
      <c r="AN10" s="17">
        <f t="shared" si="13"/>
        <v>10.000000000000002</v>
      </c>
      <c r="AO10" s="1">
        <f t="shared" si="14"/>
        <v>18</v>
      </c>
      <c r="AP10" s="1">
        <f t="shared" si="15"/>
        <v>0</v>
      </c>
      <c r="AQ10" s="17">
        <f t="shared" si="16"/>
        <v>0</v>
      </c>
      <c r="AR10" s="1">
        <f t="shared" si="17"/>
        <v>0</v>
      </c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45</v>
      </c>
      <c r="B11" s="1" t="s">
        <v>35</v>
      </c>
      <c r="C11" s="1">
        <v>410</v>
      </c>
      <c r="D11" s="1"/>
      <c r="E11" s="1">
        <v>26</v>
      </c>
      <c r="F11" s="1">
        <v>361</v>
      </c>
      <c r="G11" s="8">
        <v>0.4</v>
      </c>
      <c r="H11" s="1">
        <v>75</v>
      </c>
      <c r="I11" s="1">
        <v>1010016111</v>
      </c>
      <c r="J11" s="1"/>
      <c r="K11" s="1"/>
      <c r="L11" s="1">
        <f t="shared" si="5"/>
        <v>26</v>
      </c>
      <c r="M11" s="1"/>
      <c r="N11" s="1"/>
      <c r="O11" s="1"/>
      <c r="P11" s="1">
        <f t="shared" si="6"/>
        <v>5.2</v>
      </c>
      <c r="Q11" s="5"/>
      <c r="R11" s="5">
        <f>IFERROR(VLOOKUP(A11,[2]Sheet!$A:$S,19,0),0)</f>
        <v>0</v>
      </c>
      <c r="S11" s="5"/>
      <c r="T11" s="5"/>
      <c r="U11" s="1"/>
      <c r="V11" s="1">
        <f t="shared" si="7"/>
        <v>69.42307692307692</v>
      </c>
      <c r="W11" s="1">
        <f t="shared" si="8"/>
        <v>69.42307692307692</v>
      </c>
      <c r="X11" s="1">
        <f>IFERROR(VLOOKUP(A11,[1]TDSheet!$A:$G,3,0),0)/5</f>
        <v>13.4</v>
      </c>
      <c r="Y11" s="1">
        <v>8.4</v>
      </c>
      <c r="Z11" s="1">
        <v>7.8</v>
      </c>
      <c r="AA11" s="1">
        <v>10</v>
      </c>
      <c r="AB11" s="1">
        <v>12</v>
      </c>
      <c r="AC11" s="1">
        <v>10</v>
      </c>
      <c r="AD11" s="1">
        <v>11.8</v>
      </c>
      <c r="AE11" s="1">
        <v>13</v>
      </c>
      <c r="AF11" s="1">
        <v>15.6</v>
      </c>
      <c r="AG11" s="1">
        <v>6.6</v>
      </c>
      <c r="AH11" s="14" t="s">
        <v>46</v>
      </c>
      <c r="AI11" s="1">
        <f t="shared" si="9"/>
        <v>0</v>
      </c>
      <c r="AJ11" s="1">
        <f t="shared" si="10"/>
        <v>0</v>
      </c>
      <c r="AK11" s="16">
        <f>VLOOKUP(I11,[3]Sheet!$I:$AH,26,0)</f>
        <v>2.4</v>
      </c>
      <c r="AL11" s="17">
        <f t="shared" si="11"/>
        <v>0</v>
      </c>
      <c r="AM11" s="1">
        <f t="shared" si="12"/>
        <v>0</v>
      </c>
      <c r="AN11" s="17">
        <f t="shared" si="13"/>
        <v>0</v>
      </c>
      <c r="AO11" s="1">
        <f t="shared" si="14"/>
        <v>0</v>
      </c>
      <c r="AP11" s="1">
        <f t="shared" si="15"/>
        <v>0</v>
      </c>
      <c r="AQ11" s="17">
        <f t="shared" si="16"/>
        <v>0</v>
      </c>
      <c r="AR11" s="1">
        <f t="shared" si="17"/>
        <v>0</v>
      </c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47</v>
      </c>
      <c r="B12" s="1" t="s">
        <v>35</v>
      </c>
      <c r="C12" s="1">
        <v>941</v>
      </c>
      <c r="D12" s="1"/>
      <c r="E12" s="1">
        <v>247</v>
      </c>
      <c r="F12" s="1">
        <v>693</v>
      </c>
      <c r="G12" s="8">
        <v>0.28000000000000003</v>
      </c>
      <c r="H12" s="1">
        <v>120</v>
      </c>
      <c r="I12" s="1">
        <v>1010033329</v>
      </c>
      <c r="J12" s="1"/>
      <c r="K12" s="1"/>
      <c r="L12" s="1">
        <f t="shared" si="5"/>
        <v>247</v>
      </c>
      <c r="M12" s="1"/>
      <c r="N12" s="1"/>
      <c r="O12" s="1"/>
      <c r="P12" s="1">
        <f t="shared" si="6"/>
        <v>49.4</v>
      </c>
      <c r="Q12" s="5">
        <v>500</v>
      </c>
      <c r="R12" s="5">
        <f>IFERROR(VLOOKUP(A12,[2]Sheet!$A:$S,19,0),0)</f>
        <v>350</v>
      </c>
      <c r="S12" s="5">
        <f>VLOOKUP(A12,[4]Sheet!$A:$S,19,0)</f>
        <v>550</v>
      </c>
      <c r="T12" s="5">
        <v>542</v>
      </c>
      <c r="U12" s="1"/>
      <c r="V12" s="1">
        <f t="shared" si="7"/>
        <v>24.149797570850204</v>
      </c>
      <c r="W12" s="1">
        <f t="shared" si="8"/>
        <v>14.02834008097166</v>
      </c>
      <c r="X12" s="1">
        <f>IFERROR(VLOOKUP(A12,[1]TDSheet!$A:$G,3,0),0)/5</f>
        <v>51.4</v>
      </c>
      <c r="Y12" s="1">
        <v>-0.4</v>
      </c>
      <c r="Z12" s="1">
        <v>13.4</v>
      </c>
      <c r="AA12" s="1">
        <v>56.2</v>
      </c>
      <c r="AB12" s="1">
        <v>82.4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 t="s">
        <v>42</v>
      </c>
      <c r="AI12" s="1">
        <f t="shared" si="9"/>
        <v>140</v>
      </c>
      <c r="AJ12" s="1">
        <f t="shared" si="10"/>
        <v>98.000000000000014</v>
      </c>
      <c r="AK12" s="16">
        <f>VLOOKUP(I12,[3]Sheet!$I:$AH,26,0)</f>
        <v>1.6800000000000002</v>
      </c>
      <c r="AL12" s="17">
        <f t="shared" si="11"/>
        <v>83.000000000000014</v>
      </c>
      <c r="AM12" s="1">
        <f t="shared" si="12"/>
        <v>139.44000000000003</v>
      </c>
      <c r="AN12" s="17">
        <f t="shared" si="13"/>
        <v>58</v>
      </c>
      <c r="AO12" s="1">
        <f t="shared" si="14"/>
        <v>97.440000000000012</v>
      </c>
      <c r="AP12" s="1">
        <f t="shared" si="15"/>
        <v>154.00000000000003</v>
      </c>
      <c r="AQ12" s="17">
        <f t="shared" si="16"/>
        <v>91.999999999999986</v>
      </c>
      <c r="AR12" s="1">
        <f t="shared" si="17"/>
        <v>154.56</v>
      </c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0" t="s">
        <v>48</v>
      </c>
      <c r="B13" s="10" t="s">
        <v>35</v>
      </c>
      <c r="C13" s="10"/>
      <c r="D13" s="10"/>
      <c r="E13" s="10"/>
      <c r="F13" s="10"/>
      <c r="G13" s="11">
        <v>0</v>
      </c>
      <c r="H13" s="10">
        <v>120</v>
      </c>
      <c r="I13" s="10">
        <v>1010028068</v>
      </c>
      <c r="J13" s="10"/>
      <c r="K13" s="10"/>
      <c r="L13" s="10">
        <f t="shared" si="5"/>
        <v>0</v>
      </c>
      <c r="M13" s="10"/>
      <c r="N13" s="10"/>
      <c r="O13" s="10"/>
      <c r="P13" s="10">
        <f t="shared" si="6"/>
        <v>0</v>
      </c>
      <c r="Q13" s="5"/>
      <c r="R13" s="5">
        <f>IFERROR(VLOOKUP(A13,[2]Sheet!$A:$S,19,0),0)</f>
        <v>0</v>
      </c>
      <c r="S13" s="5"/>
      <c r="T13" s="12"/>
      <c r="U13" s="10"/>
      <c r="V13" s="10" t="e">
        <f t="shared" si="7"/>
        <v>#DIV/0!</v>
      </c>
      <c r="W13" s="10" t="e">
        <f t="shared" si="8"/>
        <v>#DIV/0!</v>
      </c>
      <c r="X13" s="10">
        <f>IFERROR(VLOOKUP(A13,[1]TDSheet!$A:$G,3,0),0)/5</f>
        <v>0</v>
      </c>
      <c r="Y13" s="10">
        <v>0</v>
      </c>
      <c r="Z13" s="10">
        <v>-0.2</v>
      </c>
      <c r="AA13" s="10">
        <v>0</v>
      </c>
      <c r="AB13" s="10">
        <v>0</v>
      </c>
      <c r="AC13" s="10">
        <v>0</v>
      </c>
      <c r="AD13" s="10">
        <v>-0.2</v>
      </c>
      <c r="AE13" s="10">
        <v>-1.2</v>
      </c>
      <c r="AF13" s="10">
        <v>64.2</v>
      </c>
      <c r="AG13" s="10">
        <v>72.599999999999994</v>
      </c>
      <c r="AH13" s="10" t="s">
        <v>49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50</v>
      </c>
      <c r="B14" s="1" t="s">
        <v>35</v>
      </c>
      <c r="C14" s="1">
        <v>242</v>
      </c>
      <c r="D14" s="1"/>
      <c r="E14" s="1">
        <v>67</v>
      </c>
      <c r="F14" s="1">
        <v>160</v>
      </c>
      <c r="G14" s="8">
        <v>0.47</v>
      </c>
      <c r="H14" s="1">
        <v>75</v>
      </c>
      <c r="I14" s="1">
        <v>1010015954</v>
      </c>
      <c r="J14" s="1"/>
      <c r="K14" s="1"/>
      <c r="L14" s="1">
        <f t="shared" si="5"/>
        <v>67</v>
      </c>
      <c r="M14" s="1"/>
      <c r="N14" s="1"/>
      <c r="O14" s="1"/>
      <c r="P14" s="1">
        <f t="shared" si="6"/>
        <v>13.4</v>
      </c>
      <c r="Q14" s="5">
        <v>120</v>
      </c>
      <c r="R14" s="5">
        <f>IFERROR(VLOOKUP(A14,[2]Sheet!$A:$S,19,0),0)</f>
        <v>80</v>
      </c>
      <c r="S14" s="5">
        <f>VLOOKUP(A14,[4]Sheet!$A:$S,19,0)</f>
        <v>80</v>
      </c>
      <c r="T14" s="5">
        <v>175</v>
      </c>
      <c r="U14" s="1"/>
      <c r="V14" s="1">
        <f t="shared" si="7"/>
        <v>20.8955223880597</v>
      </c>
      <c r="W14" s="1">
        <f t="shared" si="8"/>
        <v>11.940298507462686</v>
      </c>
      <c r="X14" s="1">
        <f>IFERROR(VLOOKUP(A14,[1]TDSheet!$A:$G,3,0),0)/5</f>
        <v>5.8</v>
      </c>
      <c r="Y14" s="1">
        <v>9</v>
      </c>
      <c r="Z14" s="1">
        <v>10.199999999999999</v>
      </c>
      <c r="AA14" s="1">
        <v>7.4</v>
      </c>
      <c r="AB14" s="1">
        <v>10.8</v>
      </c>
      <c r="AC14" s="1">
        <v>14.6</v>
      </c>
      <c r="AD14" s="1">
        <v>13</v>
      </c>
      <c r="AE14" s="1">
        <v>9</v>
      </c>
      <c r="AF14" s="1">
        <v>16</v>
      </c>
      <c r="AG14" s="1">
        <v>11.4</v>
      </c>
      <c r="AH14" s="1"/>
      <c r="AI14" s="1">
        <f t="shared" ref="AI14:AI20" si="18">G14*Q14</f>
        <v>56.4</v>
      </c>
      <c r="AJ14" s="1">
        <f t="shared" si="10"/>
        <v>37.599999999999994</v>
      </c>
      <c r="AK14" s="16">
        <f>VLOOKUP(I14,[3]Sheet!$I:$AH,26,0)</f>
        <v>2.82</v>
      </c>
      <c r="AL14" s="17">
        <f t="shared" ref="AL14:AL20" si="19">MROUND(G14*Q14,AK14)/AK14</f>
        <v>20</v>
      </c>
      <c r="AM14" s="1">
        <f t="shared" ref="AM14:AM20" si="20">AL14*AK14</f>
        <v>56.4</v>
      </c>
      <c r="AN14" s="17">
        <f t="shared" ref="AN14:AN20" si="21">MROUND(G14*R14,AK14)/AK14</f>
        <v>13</v>
      </c>
      <c r="AO14" s="1">
        <f t="shared" ref="AO14:AO20" si="22">AN14*AK14</f>
        <v>36.659999999999997</v>
      </c>
      <c r="AP14" s="1">
        <f t="shared" si="15"/>
        <v>37.599999999999994</v>
      </c>
      <c r="AQ14" s="17">
        <f t="shared" ref="AQ14:AQ20" si="23">MROUND(G14*S14,AK14)/AK14</f>
        <v>13</v>
      </c>
      <c r="AR14" s="1">
        <f t="shared" ref="AR14:AR20" si="24">AQ14*AK14</f>
        <v>36.659999999999997</v>
      </c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51</v>
      </c>
      <c r="B15" s="1" t="s">
        <v>35</v>
      </c>
      <c r="C15" s="1">
        <v>149</v>
      </c>
      <c r="D15" s="1"/>
      <c r="E15" s="1">
        <v>33</v>
      </c>
      <c r="F15" s="1">
        <v>104</v>
      </c>
      <c r="G15" s="8">
        <v>0.47</v>
      </c>
      <c r="H15" s="1">
        <v>75</v>
      </c>
      <c r="I15" s="1">
        <v>1010016092</v>
      </c>
      <c r="J15" s="1"/>
      <c r="K15" s="1"/>
      <c r="L15" s="1">
        <f t="shared" si="5"/>
        <v>33</v>
      </c>
      <c r="M15" s="1"/>
      <c r="N15" s="1"/>
      <c r="O15" s="1"/>
      <c r="P15" s="1">
        <f t="shared" si="6"/>
        <v>6.6</v>
      </c>
      <c r="Q15" s="5">
        <v>80</v>
      </c>
      <c r="R15" s="5">
        <f>IFERROR(VLOOKUP(A15,[2]Sheet!$A:$S,19,0),0)</f>
        <v>40</v>
      </c>
      <c r="S15" s="5">
        <f>VLOOKUP(A15,[4]Sheet!$A:$S,19,0)</f>
        <v>80</v>
      </c>
      <c r="T15" s="5">
        <v>61</v>
      </c>
      <c r="U15" s="1"/>
      <c r="V15" s="1">
        <f t="shared" si="7"/>
        <v>27.878787878787879</v>
      </c>
      <c r="W15" s="1">
        <f t="shared" si="8"/>
        <v>15.757575757575758</v>
      </c>
      <c r="X15" s="1">
        <f>IFERROR(VLOOKUP(A15,[1]TDSheet!$A:$G,3,0),0)/5</f>
        <v>6.2</v>
      </c>
      <c r="Y15" s="1">
        <v>2.8</v>
      </c>
      <c r="Z15" s="1">
        <v>6.8</v>
      </c>
      <c r="AA15" s="1">
        <v>4</v>
      </c>
      <c r="AB15" s="1">
        <v>5.6</v>
      </c>
      <c r="AC15" s="1">
        <v>4.2</v>
      </c>
      <c r="AD15" s="1">
        <v>3.6</v>
      </c>
      <c r="AE15" s="1">
        <v>4</v>
      </c>
      <c r="AF15" s="1">
        <v>8.6</v>
      </c>
      <c r="AG15" s="1">
        <v>7.6</v>
      </c>
      <c r="AH15" s="1"/>
      <c r="AI15" s="1">
        <f t="shared" si="18"/>
        <v>37.599999999999994</v>
      </c>
      <c r="AJ15" s="1">
        <f t="shared" si="10"/>
        <v>18.799999999999997</v>
      </c>
      <c r="AK15" s="16">
        <f>VLOOKUP(I15,[3]Sheet!$I:$AH,26,0)</f>
        <v>2.82</v>
      </c>
      <c r="AL15" s="17">
        <f t="shared" si="19"/>
        <v>13</v>
      </c>
      <c r="AM15" s="1">
        <f t="shared" si="20"/>
        <v>36.659999999999997</v>
      </c>
      <c r="AN15" s="17">
        <f t="shared" si="21"/>
        <v>7</v>
      </c>
      <c r="AO15" s="1">
        <f t="shared" si="22"/>
        <v>19.739999999999998</v>
      </c>
      <c r="AP15" s="1">
        <f t="shared" si="15"/>
        <v>37.599999999999994</v>
      </c>
      <c r="AQ15" s="17">
        <f t="shared" si="23"/>
        <v>13</v>
      </c>
      <c r="AR15" s="1">
        <f t="shared" si="24"/>
        <v>36.659999999999997</v>
      </c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52</v>
      </c>
      <c r="B16" s="1" t="s">
        <v>35</v>
      </c>
      <c r="C16" s="1">
        <v>158</v>
      </c>
      <c r="D16" s="1"/>
      <c r="E16" s="1">
        <v>29</v>
      </c>
      <c r="F16" s="1">
        <v>112</v>
      </c>
      <c r="G16" s="8">
        <v>0.47</v>
      </c>
      <c r="H16" s="1">
        <v>75</v>
      </c>
      <c r="I16" s="1">
        <v>1010015952</v>
      </c>
      <c r="J16" s="1"/>
      <c r="K16" s="1"/>
      <c r="L16" s="1">
        <f t="shared" si="5"/>
        <v>29</v>
      </c>
      <c r="M16" s="1"/>
      <c r="N16" s="1"/>
      <c r="O16" s="1"/>
      <c r="P16" s="1">
        <f t="shared" si="6"/>
        <v>5.8</v>
      </c>
      <c r="Q16" s="5">
        <v>60</v>
      </c>
      <c r="R16" s="5">
        <f>IFERROR(VLOOKUP(A16,[2]Sheet!$A:$S,19,0),0)</f>
        <v>40</v>
      </c>
      <c r="S16" s="5">
        <f>VLOOKUP(A16,[4]Sheet!$A:$S,19,0)</f>
        <v>60</v>
      </c>
      <c r="T16" s="5">
        <v>33</v>
      </c>
      <c r="U16" s="1"/>
      <c r="V16" s="1">
        <f t="shared" si="7"/>
        <v>29.655172413793103</v>
      </c>
      <c r="W16" s="1">
        <f t="shared" si="8"/>
        <v>19.310344827586206</v>
      </c>
      <c r="X16" s="1">
        <f>IFERROR(VLOOKUP(A16,[1]TDSheet!$A:$G,3,0),0)/5</f>
        <v>5.2</v>
      </c>
      <c r="Y16" s="1">
        <v>6.8</v>
      </c>
      <c r="Z16" s="1">
        <v>7.2</v>
      </c>
      <c r="AA16" s="1">
        <v>3.8</v>
      </c>
      <c r="AB16" s="1">
        <v>6.2</v>
      </c>
      <c r="AC16" s="1">
        <v>12</v>
      </c>
      <c r="AD16" s="1">
        <v>8.4</v>
      </c>
      <c r="AE16" s="1">
        <v>5.2</v>
      </c>
      <c r="AF16" s="1">
        <v>8.6</v>
      </c>
      <c r="AG16" s="1">
        <v>3.2</v>
      </c>
      <c r="AH16" s="1"/>
      <c r="AI16" s="1">
        <f t="shared" si="18"/>
        <v>28.2</v>
      </c>
      <c r="AJ16" s="1">
        <f t="shared" si="10"/>
        <v>18.799999999999997</v>
      </c>
      <c r="AK16" s="16">
        <f>VLOOKUP(I16,[3]Sheet!$I:$AH,26,0)</f>
        <v>2.82</v>
      </c>
      <c r="AL16" s="17">
        <f t="shared" si="19"/>
        <v>10</v>
      </c>
      <c r="AM16" s="1">
        <f t="shared" si="20"/>
        <v>28.2</v>
      </c>
      <c r="AN16" s="17">
        <f t="shared" si="21"/>
        <v>7</v>
      </c>
      <c r="AO16" s="1">
        <f t="shared" si="22"/>
        <v>19.739999999999998</v>
      </c>
      <c r="AP16" s="1">
        <f t="shared" si="15"/>
        <v>28.2</v>
      </c>
      <c r="AQ16" s="17">
        <f t="shared" si="23"/>
        <v>10</v>
      </c>
      <c r="AR16" s="1">
        <f t="shared" si="24"/>
        <v>28.2</v>
      </c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53</v>
      </c>
      <c r="B17" s="1" t="s">
        <v>35</v>
      </c>
      <c r="C17" s="1">
        <v>868</v>
      </c>
      <c r="D17" s="1"/>
      <c r="E17" s="1">
        <v>113</v>
      </c>
      <c r="F17" s="1">
        <v>744</v>
      </c>
      <c r="G17" s="8">
        <v>0.3</v>
      </c>
      <c r="H17" s="1">
        <v>55</v>
      </c>
      <c r="I17" s="1">
        <v>1010032953</v>
      </c>
      <c r="J17" s="1"/>
      <c r="K17" s="1"/>
      <c r="L17" s="1">
        <f t="shared" si="5"/>
        <v>113</v>
      </c>
      <c r="M17" s="1"/>
      <c r="N17" s="1"/>
      <c r="O17" s="1"/>
      <c r="P17" s="1">
        <f t="shared" si="6"/>
        <v>22.6</v>
      </c>
      <c r="Q17" s="5"/>
      <c r="R17" s="5">
        <f>IFERROR(VLOOKUP(A17,[2]Sheet!$A:$S,19,0),0)</f>
        <v>60</v>
      </c>
      <c r="S17" s="5">
        <f>VLOOKUP(A17,[4]Sheet!$A:$S,19,0)</f>
        <v>120</v>
      </c>
      <c r="T17" s="5"/>
      <c r="U17" s="1"/>
      <c r="V17" s="1">
        <f t="shared" si="7"/>
        <v>32.920353982300881</v>
      </c>
      <c r="W17" s="1">
        <f t="shared" si="8"/>
        <v>32.920353982300881</v>
      </c>
      <c r="X17" s="1">
        <f>IFERROR(VLOOKUP(A17,[1]TDSheet!$A:$G,3,0),0)/5</f>
        <v>19</v>
      </c>
      <c r="Y17" s="1">
        <v>6</v>
      </c>
      <c r="Z17" s="1">
        <v>0.2</v>
      </c>
      <c r="AA17" s="1">
        <v>0</v>
      </c>
      <c r="AB17" s="1">
        <v>4</v>
      </c>
      <c r="AC17" s="1">
        <v>51.2</v>
      </c>
      <c r="AD17" s="1">
        <v>29.6</v>
      </c>
      <c r="AE17" s="1">
        <v>0</v>
      </c>
      <c r="AF17" s="1">
        <v>0</v>
      </c>
      <c r="AG17" s="1">
        <v>0</v>
      </c>
      <c r="AH17" s="13" t="s">
        <v>69</v>
      </c>
      <c r="AI17" s="1">
        <f t="shared" si="18"/>
        <v>0</v>
      </c>
      <c r="AJ17" s="1">
        <f t="shared" si="10"/>
        <v>18</v>
      </c>
      <c r="AK17" s="16">
        <f>VLOOKUP(I17,[3]Sheet!$I:$AH,26,0)</f>
        <v>1.7999999999999998</v>
      </c>
      <c r="AL17" s="17">
        <f t="shared" si="19"/>
        <v>0</v>
      </c>
      <c r="AM17" s="1">
        <f t="shared" si="20"/>
        <v>0</v>
      </c>
      <c r="AN17" s="17">
        <f t="shared" si="21"/>
        <v>10.000000000000002</v>
      </c>
      <c r="AO17" s="1">
        <f t="shared" si="22"/>
        <v>18</v>
      </c>
      <c r="AP17" s="1">
        <f t="shared" si="15"/>
        <v>36</v>
      </c>
      <c r="AQ17" s="17">
        <f t="shared" si="23"/>
        <v>20.000000000000004</v>
      </c>
      <c r="AR17" s="1">
        <f t="shared" si="24"/>
        <v>36</v>
      </c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54</v>
      </c>
      <c r="B18" s="1" t="s">
        <v>35</v>
      </c>
      <c r="C18" s="1">
        <v>674</v>
      </c>
      <c r="D18" s="1"/>
      <c r="E18" s="1">
        <v>181</v>
      </c>
      <c r="F18" s="1">
        <v>484</v>
      </c>
      <c r="G18" s="8">
        <v>0.375</v>
      </c>
      <c r="H18" s="1">
        <v>55</v>
      </c>
      <c r="I18" s="1">
        <v>1010022954</v>
      </c>
      <c r="J18" s="1"/>
      <c r="K18" s="1"/>
      <c r="L18" s="1">
        <f t="shared" si="5"/>
        <v>181</v>
      </c>
      <c r="M18" s="1"/>
      <c r="N18" s="1"/>
      <c r="O18" s="1">
        <v>200</v>
      </c>
      <c r="P18" s="1">
        <f t="shared" si="6"/>
        <v>36.200000000000003</v>
      </c>
      <c r="Q18" s="5">
        <v>300</v>
      </c>
      <c r="R18" s="5">
        <f>IFERROR(VLOOKUP(A18,[2]Sheet!$A:$S,19,0),0)</f>
        <v>0</v>
      </c>
      <c r="S18" s="5">
        <f>VLOOKUP(A18,[4]Sheet!$A:$S,19,0)</f>
        <v>200</v>
      </c>
      <c r="T18" s="5">
        <v>221.00000000000011</v>
      </c>
      <c r="U18" s="1"/>
      <c r="V18" s="1">
        <f t="shared" si="7"/>
        <v>27.182320441988949</v>
      </c>
      <c r="W18" s="1">
        <f t="shared" si="8"/>
        <v>18.895027624309392</v>
      </c>
      <c r="X18" s="1">
        <f>IFERROR(VLOOKUP(A18,[1]TDSheet!$A:$G,3,0),0)/5</f>
        <v>44.8</v>
      </c>
      <c r="Y18" s="1">
        <v>46</v>
      </c>
      <c r="Z18" s="1">
        <v>32.200000000000003</v>
      </c>
      <c r="AA18" s="1">
        <v>36.6</v>
      </c>
      <c r="AB18" s="1">
        <v>46.4</v>
      </c>
      <c r="AC18" s="1">
        <v>55.2</v>
      </c>
      <c r="AD18" s="1">
        <v>38.200000000000003</v>
      </c>
      <c r="AE18" s="1">
        <v>39.6</v>
      </c>
      <c r="AF18" s="1">
        <v>67.599999999999994</v>
      </c>
      <c r="AG18" s="1">
        <v>-7.2</v>
      </c>
      <c r="AH18" s="1" t="s">
        <v>55</v>
      </c>
      <c r="AI18" s="1">
        <f t="shared" si="18"/>
        <v>112.5</v>
      </c>
      <c r="AJ18" s="1">
        <f t="shared" si="10"/>
        <v>0</v>
      </c>
      <c r="AK18" s="16">
        <f>VLOOKUP(I18,[3]Sheet!$I:$AH,26,0)</f>
        <v>2.25</v>
      </c>
      <c r="AL18" s="17">
        <f t="shared" si="19"/>
        <v>50</v>
      </c>
      <c r="AM18" s="1">
        <f t="shared" si="20"/>
        <v>112.5</v>
      </c>
      <c r="AN18" s="17">
        <f t="shared" si="21"/>
        <v>0</v>
      </c>
      <c r="AO18" s="1">
        <f t="shared" si="22"/>
        <v>0</v>
      </c>
      <c r="AP18" s="1">
        <f t="shared" si="15"/>
        <v>75</v>
      </c>
      <c r="AQ18" s="17">
        <f t="shared" si="23"/>
        <v>33</v>
      </c>
      <c r="AR18" s="1">
        <f t="shared" si="24"/>
        <v>74.25</v>
      </c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56</v>
      </c>
      <c r="B19" s="1" t="s">
        <v>35</v>
      </c>
      <c r="C19" s="1">
        <v>626</v>
      </c>
      <c r="D19" s="1"/>
      <c r="E19" s="1">
        <v>124</v>
      </c>
      <c r="F19" s="1">
        <v>489</v>
      </c>
      <c r="G19" s="8">
        <v>0.375</v>
      </c>
      <c r="H19" s="1">
        <v>55</v>
      </c>
      <c r="I19" s="1">
        <v>1010016034</v>
      </c>
      <c r="J19" s="1"/>
      <c r="K19" s="1"/>
      <c r="L19" s="1">
        <f t="shared" si="5"/>
        <v>124</v>
      </c>
      <c r="M19" s="1"/>
      <c r="N19" s="1"/>
      <c r="O19" s="1">
        <v>250</v>
      </c>
      <c r="P19" s="1">
        <f t="shared" si="6"/>
        <v>24.8</v>
      </c>
      <c r="Q19" s="5"/>
      <c r="R19" s="5">
        <f>IFERROR(VLOOKUP(A19,[2]Sheet!$A:$S,19,0),0)</f>
        <v>150</v>
      </c>
      <c r="S19" s="5"/>
      <c r="T19" s="5"/>
      <c r="U19" s="1"/>
      <c r="V19" s="1">
        <f t="shared" si="7"/>
        <v>29.798387096774192</v>
      </c>
      <c r="W19" s="1">
        <f t="shared" si="8"/>
        <v>29.798387096774192</v>
      </c>
      <c r="X19" s="1">
        <f>IFERROR(VLOOKUP(A19,[1]TDSheet!$A:$G,3,0),0)/5</f>
        <v>31.8</v>
      </c>
      <c r="Y19" s="1">
        <v>38</v>
      </c>
      <c r="Z19" s="1">
        <v>28.6</v>
      </c>
      <c r="AA19" s="1">
        <v>27.2</v>
      </c>
      <c r="AB19" s="1">
        <v>43.8</v>
      </c>
      <c r="AC19" s="1">
        <v>48.8</v>
      </c>
      <c r="AD19" s="1">
        <v>24.8</v>
      </c>
      <c r="AE19" s="1">
        <v>34.4</v>
      </c>
      <c r="AF19" s="1">
        <v>55</v>
      </c>
      <c r="AG19" s="1">
        <v>-2.4</v>
      </c>
      <c r="AH19" s="15" t="s">
        <v>57</v>
      </c>
      <c r="AI19" s="1">
        <f t="shared" si="18"/>
        <v>0</v>
      </c>
      <c r="AJ19" s="1">
        <f t="shared" si="10"/>
        <v>56.25</v>
      </c>
      <c r="AK19" s="16">
        <f>VLOOKUP(I19,[3]Sheet!$I:$AH,26,0)</f>
        <v>2.25</v>
      </c>
      <c r="AL19" s="17">
        <f t="shared" si="19"/>
        <v>0</v>
      </c>
      <c r="AM19" s="1">
        <f t="shared" si="20"/>
        <v>0</v>
      </c>
      <c r="AN19" s="17">
        <f t="shared" si="21"/>
        <v>25</v>
      </c>
      <c r="AO19" s="1">
        <f t="shared" si="22"/>
        <v>56.25</v>
      </c>
      <c r="AP19" s="1">
        <f t="shared" si="15"/>
        <v>0</v>
      </c>
      <c r="AQ19" s="17">
        <f t="shared" si="23"/>
        <v>0</v>
      </c>
      <c r="AR19" s="1">
        <f t="shared" si="24"/>
        <v>0</v>
      </c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58</v>
      </c>
      <c r="B20" s="1" t="s">
        <v>35</v>
      </c>
      <c r="C20" s="1">
        <v>802</v>
      </c>
      <c r="D20" s="1"/>
      <c r="E20" s="1">
        <v>131</v>
      </c>
      <c r="F20" s="1">
        <v>669</v>
      </c>
      <c r="G20" s="8">
        <v>0.375</v>
      </c>
      <c r="H20" s="1">
        <v>55</v>
      </c>
      <c r="I20" s="1">
        <v>1010023122</v>
      </c>
      <c r="J20" s="1"/>
      <c r="K20" s="1"/>
      <c r="L20" s="1">
        <f t="shared" si="5"/>
        <v>131</v>
      </c>
      <c r="M20" s="1"/>
      <c r="N20" s="1"/>
      <c r="O20" s="1"/>
      <c r="P20" s="1">
        <f t="shared" si="6"/>
        <v>26.2</v>
      </c>
      <c r="Q20" s="5">
        <v>80</v>
      </c>
      <c r="R20" s="5">
        <f>IFERROR(VLOOKUP(A20,[2]Sheet!$A:$S,19,0),0)</f>
        <v>200</v>
      </c>
      <c r="S20" s="5">
        <f>VLOOKUP(A20,[4]Sheet!$A:$S,19,0)</f>
        <v>100</v>
      </c>
      <c r="T20" s="5"/>
      <c r="U20" s="1"/>
      <c r="V20" s="1">
        <f t="shared" si="7"/>
        <v>28.587786259541986</v>
      </c>
      <c r="W20" s="1">
        <f t="shared" si="8"/>
        <v>25.534351145038169</v>
      </c>
      <c r="X20" s="1">
        <f>IFERROR(VLOOKUP(A20,[1]TDSheet!$A:$G,3,0),0)/5</f>
        <v>43.4</v>
      </c>
      <c r="Y20" s="1">
        <v>43.8</v>
      </c>
      <c r="Z20" s="1">
        <v>27.8</v>
      </c>
      <c r="AA20" s="1">
        <v>30.2</v>
      </c>
      <c r="AB20" s="1">
        <v>34.6</v>
      </c>
      <c r="AC20" s="1">
        <v>18.2</v>
      </c>
      <c r="AD20" s="1">
        <v>38.799999999999997</v>
      </c>
      <c r="AE20" s="1">
        <v>-1.2</v>
      </c>
      <c r="AF20" s="1">
        <v>57</v>
      </c>
      <c r="AG20" s="1">
        <v>10.199999999999999</v>
      </c>
      <c r="AH20" s="14" t="s">
        <v>46</v>
      </c>
      <c r="AI20" s="1">
        <f t="shared" si="18"/>
        <v>30</v>
      </c>
      <c r="AJ20" s="1">
        <f t="shared" si="10"/>
        <v>75</v>
      </c>
      <c r="AK20" s="16">
        <f>VLOOKUP(I20,[3]Sheet!$I:$AH,26,0)</f>
        <v>2.25</v>
      </c>
      <c r="AL20" s="17">
        <f t="shared" si="19"/>
        <v>13</v>
      </c>
      <c r="AM20" s="1">
        <f t="shared" si="20"/>
        <v>29.25</v>
      </c>
      <c r="AN20" s="17">
        <f t="shared" si="21"/>
        <v>33</v>
      </c>
      <c r="AO20" s="1">
        <f t="shared" si="22"/>
        <v>74.25</v>
      </c>
      <c r="AP20" s="1">
        <f t="shared" si="15"/>
        <v>37.5</v>
      </c>
      <c r="AQ20" s="17">
        <f t="shared" si="23"/>
        <v>17</v>
      </c>
      <c r="AR20" s="1">
        <f t="shared" si="24"/>
        <v>38.25</v>
      </c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0" t="s">
        <v>59</v>
      </c>
      <c r="B21" s="10" t="s">
        <v>35</v>
      </c>
      <c r="C21" s="10">
        <v>-8</v>
      </c>
      <c r="D21" s="10"/>
      <c r="E21" s="10"/>
      <c r="F21" s="10">
        <v>-8</v>
      </c>
      <c r="G21" s="11">
        <v>0</v>
      </c>
      <c r="H21" s="10">
        <v>120</v>
      </c>
      <c r="I21" s="10" t="s">
        <v>60</v>
      </c>
      <c r="J21" s="10"/>
      <c r="K21" s="10"/>
      <c r="L21" s="10">
        <f t="shared" si="5"/>
        <v>0</v>
      </c>
      <c r="M21" s="10"/>
      <c r="N21" s="10"/>
      <c r="O21" s="10"/>
      <c r="P21" s="10">
        <f t="shared" si="6"/>
        <v>0</v>
      </c>
      <c r="Q21" s="5"/>
      <c r="R21" s="5">
        <f>IFERROR(VLOOKUP(A21,[2]Sheet!$A:$S,19,0),0)</f>
        <v>0</v>
      </c>
      <c r="S21" s="5"/>
      <c r="T21" s="12"/>
      <c r="U21" s="10"/>
      <c r="V21" s="10" t="e">
        <f t="shared" si="7"/>
        <v>#DIV/0!</v>
      </c>
      <c r="W21" s="10" t="e">
        <f t="shared" si="8"/>
        <v>#DIV/0!</v>
      </c>
      <c r="X21" s="10">
        <f>IFERROR(VLOOKUP(A21,[1]TDSheet!$A:$G,3,0),0)/5</f>
        <v>0</v>
      </c>
      <c r="Y21" s="10">
        <v>0</v>
      </c>
      <c r="Z21" s="10">
        <v>-0.4</v>
      </c>
      <c r="AA21" s="10">
        <v>0.2</v>
      </c>
      <c r="AB21" s="10">
        <v>-0.2</v>
      </c>
      <c r="AC21" s="10">
        <v>-0.8</v>
      </c>
      <c r="AD21" s="10">
        <v>-1.2</v>
      </c>
      <c r="AE21" s="10">
        <v>0.6</v>
      </c>
      <c r="AF21" s="10">
        <v>2.4</v>
      </c>
      <c r="AG21" s="10">
        <v>7.2</v>
      </c>
      <c r="AH21" s="10" t="s">
        <v>61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62</v>
      </c>
      <c r="B22" s="1" t="s">
        <v>35</v>
      </c>
      <c r="C22" s="1">
        <v>292</v>
      </c>
      <c r="D22" s="1"/>
      <c r="E22" s="1">
        <v>30</v>
      </c>
      <c r="F22" s="1">
        <v>262</v>
      </c>
      <c r="G22" s="8">
        <v>0.3</v>
      </c>
      <c r="H22" s="1">
        <v>150</v>
      </c>
      <c r="I22" s="1">
        <v>1010033324</v>
      </c>
      <c r="J22" s="1"/>
      <c r="K22" s="1"/>
      <c r="L22" s="1">
        <f t="shared" si="5"/>
        <v>30</v>
      </c>
      <c r="M22" s="1"/>
      <c r="N22" s="1"/>
      <c r="O22" s="1">
        <v>200</v>
      </c>
      <c r="P22" s="1">
        <f t="shared" si="6"/>
        <v>6</v>
      </c>
      <c r="Q22" s="5"/>
      <c r="R22" s="5">
        <f>IFERROR(VLOOKUP(A22,[2]Sheet!$A:$S,19,0),0)</f>
        <v>0</v>
      </c>
      <c r="S22" s="5"/>
      <c r="T22" s="5"/>
      <c r="U22" s="1"/>
      <c r="V22" s="1">
        <f t="shared" si="7"/>
        <v>77</v>
      </c>
      <c r="W22" s="1">
        <f t="shared" si="8"/>
        <v>77</v>
      </c>
      <c r="X22" s="1">
        <f>IFERROR(VLOOKUP(A22,[1]TDSheet!$A:$G,3,0),0)/5</f>
        <v>17.8</v>
      </c>
      <c r="Y22" s="1">
        <v>36.200000000000003</v>
      </c>
      <c r="Z22" s="1">
        <v>25.4</v>
      </c>
      <c r="AA22" s="1">
        <v>1</v>
      </c>
      <c r="AB22" s="1">
        <v>4.8</v>
      </c>
      <c r="AC22" s="1">
        <v>16</v>
      </c>
      <c r="AD22" s="1">
        <v>20</v>
      </c>
      <c r="AE22" s="1">
        <v>11.8</v>
      </c>
      <c r="AF22" s="1">
        <v>20.399999999999999</v>
      </c>
      <c r="AG22" s="1">
        <v>18.600000000000001</v>
      </c>
      <c r="AH22" s="13" t="s">
        <v>70</v>
      </c>
      <c r="AI22" s="1">
        <f>G22*Q22</f>
        <v>0</v>
      </c>
      <c r="AJ22" s="1">
        <f t="shared" si="10"/>
        <v>0</v>
      </c>
      <c r="AK22" s="16">
        <f>VLOOKUP(I22,[3]Sheet!$I:$AH,26,0)</f>
        <v>1.8</v>
      </c>
      <c r="AL22" s="17">
        <f t="shared" ref="AL22:AL24" si="25">MROUND(G22*Q22,AK22)/AK22</f>
        <v>0</v>
      </c>
      <c r="AM22" s="1">
        <f t="shared" ref="AM22:AM24" si="26">AL22*AK22</f>
        <v>0</v>
      </c>
      <c r="AN22" s="17">
        <f t="shared" ref="AN22:AN24" si="27">MROUND(G22*R22,AK22)/AK22</f>
        <v>0</v>
      </c>
      <c r="AO22" s="1">
        <f t="shared" ref="AO22:AO24" si="28">AN22*AK22</f>
        <v>0</v>
      </c>
      <c r="AP22" s="1">
        <f t="shared" si="15"/>
        <v>0</v>
      </c>
      <c r="AQ22" s="17">
        <f t="shared" ref="AQ22:AQ24" si="29">MROUND(G22*S22,AK22)/AK22</f>
        <v>0</v>
      </c>
      <c r="AR22" s="1">
        <f t="shared" ref="AR22:AR24" si="30">AQ22*AK22</f>
        <v>0</v>
      </c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63</v>
      </c>
      <c r="B23" s="1" t="s">
        <v>35</v>
      </c>
      <c r="C23" s="1">
        <v>547</v>
      </c>
      <c r="D23" s="1"/>
      <c r="E23" s="1">
        <v>155</v>
      </c>
      <c r="F23" s="1">
        <v>380</v>
      </c>
      <c r="G23" s="8">
        <v>0.2</v>
      </c>
      <c r="H23" s="1">
        <v>90</v>
      </c>
      <c r="I23" s="1">
        <v>1010025585</v>
      </c>
      <c r="J23" s="1"/>
      <c r="K23" s="1"/>
      <c r="L23" s="1">
        <f t="shared" si="5"/>
        <v>155</v>
      </c>
      <c r="M23" s="1"/>
      <c r="N23" s="1"/>
      <c r="O23" s="1">
        <v>800</v>
      </c>
      <c r="P23" s="1">
        <f t="shared" si="6"/>
        <v>31</v>
      </c>
      <c r="Q23" s="5"/>
      <c r="R23" s="5">
        <f>IFERROR(VLOOKUP(A23,[2]Sheet!$A:$S,19,0),0)</f>
        <v>200</v>
      </c>
      <c r="S23" s="5"/>
      <c r="T23" s="5"/>
      <c r="U23" s="1"/>
      <c r="V23" s="1">
        <f t="shared" si="7"/>
        <v>38.064516129032256</v>
      </c>
      <c r="W23" s="1">
        <f t="shared" si="8"/>
        <v>38.064516129032256</v>
      </c>
      <c r="X23" s="1">
        <f>IFERROR(VLOOKUP(A23,[1]TDSheet!$A:$G,3,0),0)/5</f>
        <v>53</v>
      </c>
      <c r="Y23" s="1">
        <v>52</v>
      </c>
      <c r="Z23" s="1">
        <v>48</v>
      </c>
      <c r="AA23" s="1">
        <v>53.2</v>
      </c>
      <c r="AB23" s="1">
        <v>52</v>
      </c>
      <c r="AC23" s="1">
        <v>57.2</v>
      </c>
      <c r="AD23" s="1">
        <v>56.8</v>
      </c>
      <c r="AE23" s="1">
        <v>51</v>
      </c>
      <c r="AF23" s="1">
        <v>63.4</v>
      </c>
      <c r="AG23" s="1">
        <v>42.2</v>
      </c>
      <c r="AH23" s="14" t="s">
        <v>46</v>
      </c>
      <c r="AI23" s="1">
        <f>G23*Q23</f>
        <v>0</v>
      </c>
      <c r="AJ23" s="1">
        <f t="shared" si="10"/>
        <v>40</v>
      </c>
      <c r="AK23" s="16">
        <f>VLOOKUP(I23,[3]Sheet!$I:$AH,26,0)</f>
        <v>2</v>
      </c>
      <c r="AL23" s="17">
        <f t="shared" si="25"/>
        <v>0</v>
      </c>
      <c r="AM23" s="1">
        <f t="shared" si="26"/>
        <v>0</v>
      </c>
      <c r="AN23" s="17">
        <f t="shared" si="27"/>
        <v>20</v>
      </c>
      <c r="AO23" s="1">
        <f t="shared" si="28"/>
        <v>40</v>
      </c>
      <c r="AP23" s="1">
        <f t="shared" si="15"/>
        <v>0</v>
      </c>
      <c r="AQ23" s="17">
        <f t="shared" si="29"/>
        <v>0</v>
      </c>
      <c r="AR23" s="1">
        <f t="shared" si="30"/>
        <v>0</v>
      </c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64</v>
      </c>
      <c r="B24" s="1" t="s">
        <v>35</v>
      </c>
      <c r="C24" s="1">
        <v>557</v>
      </c>
      <c r="D24" s="1"/>
      <c r="E24" s="1">
        <v>122</v>
      </c>
      <c r="F24" s="1">
        <v>423</v>
      </c>
      <c r="G24" s="8">
        <v>0.33</v>
      </c>
      <c r="H24" s="1">
        <v>55</v>
      </c>
      <c r="I24" s="1">
        <v>1010029655</v>
      </c>
      <c r="J24" s="1"/>
      <c r="K24" s="1"/>
      <c r="L24" s="1">
        <f t="shared" si="5"/>
        <v>122</v>
      </c>
      <c r="M24" s="1"/>
      <c r="N24" s="1"/>
      <c r="O24" s="1">
        <v>300</v>
      </c>
      <c r="P24" s="1">
        <f t="shared" si="6"/>
        <v>24.4</v>
      </c>
      <c r="Q24" s="5"/>
      <c r="R24" s="5">
        <f>IFERROR(VLOOKUP(A24,[2]Sheet!$A:$S,19,0),0)</f>
        <v>120</v>
      </c>
      <c r="S24" s="5"/>
      <c r="T24" s="5"/>
      <c r="U24" s="1"/>
      <c r="V24" s="1">
        <f t="shared" si="7"/>
        <v>29.631147540983608</v>
      </c>
      <c r="W24" s="1">
        <f t="shared" si="8"/>
        <v>29.631147540983608</v>
      </c>
      <c r="X24" s="1">
        <f>IFERROR(VLOOKUP(A24,[1]TDSheet!$A:$G,3,0),0)/5</f>
        <v>29.8</v>
      </c>
      <c r="Y24" s="1">
        <v>39.6</v>
      </c>
      <c r="Z24" s="1">
        <v>26.8</v>
      </c>
      <c r="AA24" s="1">
        <v>22.2</v>
      </c>
      <c r="AB24" s="1">
        <v>24.8</v>
      </c>
      <c r="AC24" s="1">
        <v>44.2</v>
      </c>
      <c r="AD24" s="1">
        <v>36.4</v>
      </c>
      <c r="AE24" s="1">
        <v>30.8</v>
      </c>
      <c r="AF24" s="1">
        <v>61.6</v>
      </c>
      <c r="AG24" s="1">
        <v>-3.8</v>
      </c>
      <c r="AH24" s="13" t="s">
        <v>71</v>
      </c>
      <c r="AI24" s="1">
        <f>G24*Q24</f>
        <v>0</v>
      </c>
      <c r="AJ24" s="1">
        <f t="shared" si="10"/>
        <v>39.6</v>
      </c>
      <c r="AK24" s="16">
        <f>VLOOKUP(I24,[3]Sheet!$I:$AH,26,0)</f>
        <v>1.98</v>
      </c>
      <c r="AL24" s="17">
        <f t="shared" si="25"/>
        <v>0</v>
      </c>
      <c r="AM24" s="1">
        <f t="shared" si="26"/>
        <v>0</v>
      </c>
      <c r="AN24" s="17">
        <f t="shared" si="27"/>
        <v>20</v>
      </c>
      <c r="AO24" s="1">
        <f t="shared" si="28"/>
        <v>39.6</v>
      </c>
      <c r="AP24" s="1">
        <f t="shared" si="15"/>
        <v>0</v>
      </c>
      <c r="AQ24" s="17">
        <f t="shared" si="29"/>
        <v>0</v>
      </c>
      <c r="AR24" s="1">
        <f t="shared" si="30"/>
        <v>0</v>
      </c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0" t="s">
        <v>65</v>
      </c>
      <c r="B25" s="10" t="s">
        <v>35</v>
      </c>
      <c r="C25" s="10">
        <v>14</v>
      </c>
      <c r="D25" s="10"/>
      <c r="E25" s="10">
        <v>-1</v>
      </c>
      <c r="F25" s="10"/>
      <c r="G25" s="11">
        <v>0</v>
      </c>
      <c r="H25" s="10"/>
      <c r="I25" s="10" t="s">
        <v>66</v>
      </c>
      <c r="J25" s="10"/>
      <c r="K25" s="10"/>
      <c r="L25" s="10">
        <f t="shared" si="5"/>
        <v>-1</v>
      </c>
      <c r="M25" s="10"/>
      <c r="N25" s="10"/>
      <c r="O25" s="10"/>
      <c r="P25" s="10">
        <f t="shared" si="6"/>
        <v>-0.2</v>
      </c>
      <c r="Q25" s="5"/>
      <c r="R25" s="5">
        <f>IFERROR(VLOOKUP(A25,[2]Sheet!$A:$S,19,0),0)</f>
        <v>0</v>
      </c>
      <c r="S25" s="5"/>
      <c r="T25" s="12"/>
      <c r="U25" s="10"/>
      <c r="V25" s="10">
        <f t="shared" si="7"/>
        <v>0</v>
      </c>
      <c r="W25" s="10">
        <f t="shared" si="8"/>
        <v>0</v>
      </c>
      <c r="X25" s="10">
        <f>IFERROR(VLOOKUP(A25,[1]TDSheet!$A:$G,3,0),0)/5</f>
        <v>11</v>
      </c>
      <c r="Y25" s="10">
        <v>39.4</v>
      </c>
      <c r="Z25" s="10">
        <v>19</v>
      </c>
      <c r="AA25" s="10">
        <v>24.6</v>
      </c>
      <c r="AB25" s="10">
        <v>21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 t="s">
        <v>67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6"/>
      <c r="AL26" s="17"/>
      <c r="AM26" s="1"/>
      <c r="AN26" s="17"/>
      <c r="AO26" s="1"/>
      <c r="AP26" s="1"/>
      <c r="AQ26" s="17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6"/>
      <c r="AL27" s="17"/>
      <c r="AM27" s="1"/>
      <c r="AN27" s="17"/>
      <c r="AO27" s="1"/>
      <c r="AP27" s="1"/>
      <c r="AQ27" s="17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6"/>
      <c r="AL28" s="17"/>
      <c r="AM28" s="1"/>
      <c r="AN28" s="17"/>
      <c r="AO28" s="1"/>
      <c r="AP28" s="1"/>
      <c r="AQ28" s="17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6"/>
      <c r="AL29" s="17"/>
      <c r="AM29" s="1"/>
      <c r="AN29" s="17"/>
      <c r="AO29" s="1"/>
      <c r="AP29" s="1"/>
      <c r="AQ29" s="17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6"/>
      <c r="AL30" s="17"/>
      <c r="AM30" s="1"/>
      <c r="AN30" s="17"/>
      <c r="AO30" s="1"/>
      <c r="AP30" s="1"/>
      <c r="AQ30" s="17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6"/>
      <c r="AL31" s="17"/>
      <c r="AM31" s="1"/>
      <c r="AN31" s="17"/>
      <c r="AO31" s="1"/>
      <c r="AP31" s="1"/>
      <c r="AQ31" s="17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6"/>
      <c r="AL32" s="17"/>
      <c r="AM32" s="1"/>
      <c r="AN32" s="17"/>
      <c r="AO32" s="1"/>
      <c r="AP32" s="1"/>
      <c r="AQ32" s="17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6"/>
      <c r="AL33" s="17"/>
      <c r="AM33" s="1"/>
      <c r="AN33" s="17"/>
      <c r="AO33" s="1"/>
      <c r="AP33" s="1"/>
      <c r="AQ33" s="17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6"/>
      <c r="AL34" s="17"/>
      <c r="AM34" s="1"/>
      <c r="AN34" s="17"/>
      <c r="AO34" s="1"/>
      <c r="AP34" s="1"/>
      <c r="AQ34" s="17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6"/>
      <c r="AL35" s="17"/>
      <c r="AM35" s="1"/>
      <c r="AN35" s="17"/>
      <c r="AO35" s="1"/>
      <c r="AP35" s="1"/>
      <c r="AQ35" s="17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6"/>
      <c r="AL36" s="17"/>
      <c r="AM36" s="1"/>
      <c r="AN36" s="17"/>
      <c r="AO36" s="1"/>
      <c r="AP36" s="1"/>
      <c r="AQ36" s="17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6"/>
      <c r="AL37" s="17"/>
      <c r="AM37" s="1"/>
      <c r="AN37" s="17"/>
      <c r="AO37" s="1"/>
      <c r="AP37" s="1"/>
      <c r="AQ37" s="17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6"/>
      <c r="AL38" s="17"/>
      <c r="AM38" s="1"/>
      <c r="AN38" s="17"/>
      <c r="AO38" s="1"/>
      <c r="AP38" s="1"/>
      <c r="AQ38" s="17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6"/>
      <c r="AL39" s="17"/>
      <c r="AM39" s="1"/>
      <c r="AN39" s="17"/>
      <c r="AO39" s="1"/>
      <c r="AP39" s="1"/>
      <c r="AQ39" s="17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6"/>
      <c r="AL40" s="17"/>
      <c r="AM40" s="1"/>
      <c r="AN40" s="17"/>
      <c r="AO40" s="1"/>
      <c r="AP40" s="1"/>
      <c r="AQ40" s="17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6"/>
      <c r="AL41" s="17"/>
      <c r="AM41" s="1"/>
      <c r="AN41" s="17"/>
      <c r="AO41" s="1"/>
      <c r="AP41" s="1"/>
      <c r="AQ41" s="17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7"/>
      <c r="AM42" s="1"/>
      <c r="AN42" s="17"/>
      <c r="AO42" s="1"/>
      <c r="AP42" s="1"/>
      <c r="AQ42" s="17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7"/>
      <c r="AM43" s="1"/>
      <c r="AN43" s="17"/>
      <c r="AO43" s="1"/>
      <c r="AP43" s="1"/>
      <c r="AQ43" s="17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7"/>
      <c r="AM44" s="1"/>
      <c r="AN44" s="17"/>
      <c r="AO44" s="1"/>
      <c r="AP44" s="1"/>
      <c r="AQ44" s="17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7"/>
      <c r="AM45" s="1"/>
      <c r="AN45" s="17"/>
      <c r="AO45" s="1"/>
      <c r="AP45" s="1"/>
      <c r="AQ45" s="17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7"/>
      <c r="AM46" s="1"/>
      <c r="AN46" s="17"/>
      <c r="AO46" s="1"/>
      <c r="AP46" s="1"/>
      <c r="AQ46" s="17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7"/>
      <c r="AM47" s="1"/>
      <c r="AN47" s="17"/>
      <c r="AO47" s="1"/>
      <c r="AP47" s="1"/>
      <c r="AQ47" s="17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6"/>
      <c r="AL48" s="17"/>
      <c r="AM48" s="1"/>
      <c r="AN48" s="17"/>
      <c r="AO48" s="1"/>
      <c r="AP48" s="1"/>
      <c r="AQ48" s="17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6"/>
      <c r="AL49" s="17"/>
      <c r="AM49" s="1"/>
      <c r="AN49" s="17"/>
      <c r="AO49" s="1"/>
      <c r="AP49" s="1"/>
      <c r="AQ49" s="17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6"/>
      <c r="AL50" s="17"/>
      <c r="AM50" s="1"/>
      <c r="AN50" s="17"/>
      <c r="AO50" s="1"/>
      <c r="AP50" s="1"/>
      <c r="AQ50" s="17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6"/>
      <c r="AL51" s="17"/>
      <c r="AM51" s="1"/>
      <c r="AN51" s="17"/>
      <c r="AO51" s="1"/>
      <c r="AP51" s="1"/>
      <c r="AQ51" s="17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6"/>
      <c r="AL52" s="17"/>
      <c r="AM52" s="1"/>
      <c r="AN52" s="17"/>
      <c r="AO52" s="1"/>
      <c r="AP52" s="1"/>
      <c r="AQ52" s="17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6"/>
      <c r="AL53" s="17"/>
      <c r="AM53" s="1"/>
      <c r="AN53" s="17"/>
      <c r="AO53" s="1"/>
      <c r="AP53" s="1"/>
      <c r="AQ53" s="17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6"/>
      <c r="AL54" s="17"/>
      <c r="AM54" s="1"/>
      <c r="AN54" s="17"/>
      <c r="AO54" s="1"/>
      <c r="AP54" s="1"/>
      <c r="AQ54" s="17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6"/>
      <c r="AL55" s="17"/>
      <c r="AM55" s="1"/>
      <c r="AN55" s="17"/>
      <c r="AO55" s="1"/>
      <c r="AP55" s="1"/>
      <c r="AQ55" s="17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6"/>
      <c r="AL56" s="17"/>
      <c r="AM56" s="1"/>
      <c r="AN56" s="17"/>
      <c r="AO56" s="1"/>
      <c r="AP56" s="1"/>
      <c r="AQ56" s="17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6"/>
      <c r="AL57" s="17"/>
      <c r="AM57" s="1"/>
      <c r="AN57" s="17"/>
      <c r="AO57" s="1"/>
      <c r="AP57" s="1"/>
      <c r="AQ57" s="17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6"/>
      <c r="AL58" s="17"/>
      <c r="AM58" s="1"/>
      <c r="AN58" s="17"/>
      <c r="AO58" s="1"/>
      <c r="AP58" s="1"/>
      <c r="AQ58" s="17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6"/>
      <c r="AL59" s="17"/>
      <c r="AM59" s="1"/>
      <c r="AN59" s="17"/>
      <c r="AO59" s="1"/>
      <c r="AP59" s="1"/>
      <c r="AQ59" s="17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6"/>
      <c r="AL60" s="17"/>
      <c r="AM60" s="1"/>
      <c r="AN60" s="17"/>
      <c r="AO60" s="1"/>
      <c r="AP60" s="1"/>
      <c r="AQ60" s="17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6"/>
      <c r="AL61" s="17"/>
      <c r="AM61" s="1"/>
      <c r="AN61" s="17"/>
      <c r="AO61" s="1"/>
      <c r="AP61" s="1"/>
      <c r="AQ61" s="17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6"/>
      <c r="AL62" s="17"/>
      <c r="AM62" s="1"/>
      <c r="AN62" s="17"/>
      <c r="AO62" s="1"/>
      <c r="AP62" s="1"/>
      <c r="AQ62" s="17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6"/>
      <c r="AL63" s="17"/>
      <c r="AM63" s="1"/>
      <c r="AN63" s="17"/>
      <c r="AO63" s="1"/>
      <c r="AP63" s="1"/>
      <c r="AQ63" s="17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6"/>
      <c r="AL64" s="17"/>
      <c r="AM64" s="1"/>
      <c r="AN64" s="17"/>
      <c r="AO64" s="1"/>
      <c r="AP64" s="1"/>
      <c r="AQ64" s="17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6"/>
      <c r="AL65" s="17"/>
      <c r="AM65" s="1"/>
      <c r="AN65" s="17"/>
      <c r="AO65" s="1"/>
      <c r="AP65" s="1"/>
      <c r="AQ65" s="17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6"/>
      <c r="AL66" s="17"/>
      <c r="AM66" s="1"/>
      <c r="AN66" s="17"/>
      <c r="AO66" s="1"/>
      <c r="AP66" s="1"/>
      <c r="AQ66" s="17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6"/>
      <c r="AL67" s="17"/>
      <c r="AM67" s="1"/>
      <c r="AN67" s="17"/>
      <c r="AO67" s="1"/>
      <c r="AP67" s="1"/>
      <c r="AQ67" s="17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6"/>
      <c r="AL68" s="17"/>
      <c r="AM68" s="1"/>
      <c r="AN68" s="17"/>
      <c r="AO68" s="1"/>
      <c r="AP68" s="1"/>
      <c r="AQ68" s="17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6"/>
      <c r="AL69" s="17"/>
      <c r="AM69" s="1"/>
      <c r="AN69" s="17"/>
      <c r="AO69" s="1"/>
      <c r="AP69" s="1"/>
      <c r="AQ69" s="17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6"/>
      <c r="AL70" s="17"/>
      <c r="AM70" s="1"/>
      <c r="AN70" s="17"/>
      <c r="AO70" s="1"/>
      <c r="AP70" s="1"/>
      <c r="AQ70" s="17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6"/>
      <c r="AL71" s="17"/>
      <c r="AM71" s="1"/>
      <c r="AN71" s="17"/>
      <c r="AO71" s="1"/>
      <c r="AP71" s="1"/>
      <c r="AQ71" s="17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6"/>
      <c r="AL72" s="17"/>
      <c r="AM72" s="1"/>
      <c r="AN72" s="17"/>
      <c r="AO72" s="1"/>
      <c r="AP72" s="1"/>
      <c r="AQ72" s="17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6"/>
      <c r="AL73" s="17"/>
      <c r="AM73" s="1"/>
      <c r="AN73" s="17"/>
      <c r="AO73" s="1"/>
      <c r="AP73" s="1"/>
      <c r="AQ73" s="17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6"/>
      <c r="AL74" s="17"/>
      <c r="AM74" s="1"/>
      <c r="AN74" s="17"/>
      <c r="AO74" s="1"/>
      <c r="AP74" s="1"/>
      <c r="AQ74" s="17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6"/>
      <c r="AL75" s="17"/>
      <c r="AM75" s="1"/>
      <c r="AN75" s="17"/>
      <c r="AO75" s="1"/>
      <c r="AP75" s="1"/>
      <c r="AQ75" s="17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6"/>
      <c r="AL76" s="17"/>
      <c r="AM76" s="1"/>
      <c r="AN76" s="17"/>
      <c r="AO76" s="1"/>
      <c r="AP76" s="1"/>
      <c r="AQ76" s="17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6"/>
      <c r="AL77" s="17"/>
      <c r="AM77" s="1"/>
      <c r="AN77" s="17"/>
      <c r="AO77" s="1"/>
      <c r="AP77" s="1"/>
      <c r="AQ77" s="17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6"/>
      <c r="AL78" s="17"/>
      <c r="AM78" s="1"/>
      <c r="AN78" s="17"/>
      <c r="AO78" s="1"/>
      <c r="AP78" s="1"/>
      <c r="AQ78" s="17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6"/>
      <c r="AL79" s="17"/>
      <c r="AM79" s="1"/>
      <c r="AN79" s="17"/>
      <c r="AO79" s="1"/>
      <c r="AP79" s="1"/>
      <c r="AQ79" s="17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6"/>
      <c r="AL80" s="17"/>
      <c r="AM80" s="1"/>
      <c r="AN80" s="17"/>
      <c r="AO80" s="1"/>
      <c r="AP80" s="1"/>
      <c r="AQ80" s="17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6"/>
      <c r="AL81" s="17"/>
      <c r="AM81" s="1"/>
      <c r="AN81" s="17"/>
      <c r="AO81" s="1"/>
      <c r="AP81" s="1"/>
      <c r="AQ81" s="17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6"/>
      <c r="AL82" s="17"/>
      <c r="AM82" s="1"/>
      <c r="AN82" s="17"/>
      <c r="AO82" s="1"/>
      <c r="AP82" s="1"/>
      <c r="AQ82" s="17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6"/>
      <c r="AL83" s="17"/>
      <c r="AM83" s="1"/>
      <c r="AN83" s="17"/>
      <c r="AO83" s="1"/>
      <c r="AP83" s="1"/>
      <c r="AQ83" s="17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6"/>
      <c r="AL84" s="17"/>
      <c r="AM84" s="1"/>
      <c r="AN84" s="17"/>
      <c r="AO84" s="1"/>
      <c r="AP84" s="1"/>
      <c r="AQ84" s="17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6"/>
      <c r="AL85" s="17"/>
      <c r="AM85" s="1"/>
      <c r="AN85" s="17"/>
      <c r="AO85" s="1"/>
      <c r="AP85" s="1"/>
      <c r="AQ85" s="17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6"/>
      <c r="AL86" s="17"/>
      <c r="AM86" s="1"/>
      <c r="AN86" s="17"/>
      <c r="AO86" s="1"/>
      <c r="AP86" s="1"/>
      <c r="AQ86" s="17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6"/>
      <c r="AL87" s="17"/>
      <c r="AM87" s="1"/>
      <c r="AN87" s="17"/>
      <c r="AO87" s="1"/>
      <c r="AP87" s="1"/>
      <c r="AQ87" s="17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6"/>
      <c r="AL88" s="17"/>
      <c r="AM88" s="1"/>
      <c r="AN88" s="17"/>
      <c r="AO88" s="1"/>
      <c r="AP88" s="1"/>
      <c r="AQ88" s="17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6"/>
      <c r="AL89" s="17"/>
      <c r="AM89" s="1"/>
      <c r="AN89" s="17"/>
      <c r="AO89" s="1"/>
      <c r="AP89" s="1"/>
      <c r="AQ89" s="17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6"/>
      <c r="AL90" s="17"/>
      <c r="AM90" s="1"/>
      <c r="AN90" s="17"/>
      <c r="AO90" s="1"/>
      <c r="AP90" s="1"/>
      <c r="AQ90" s="17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6"/>
      <c r="AL91" s="17"/>
      <c r="AM91" s="1"/>
      <c r="AN91" s="17"/>
      <c r="AO91" s="1"/>
      <c r="AP91" s="1"/>
      <c r="AQ91" s="17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6"/>
      <c r="AL92" s="17"/>
      <c r="AM92" s="1"/>
      <c r="AN92" s="17"/>
      <c r="AO92" s="1"/>
      <c r="AP92" s="1"/>
      <c r="AQ92" s="17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6"/>
      <c r="AL93" s="17"/>
      <c r="AM93" s="1"/>
      <c r="AN93" s="17"/>
      <c r="AO93" s="1"/>
      <c r="AP93" s="1"/>
      <c r="AQ93" s="17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6"/>
      <c r="AL94" s="17"/>
      <c r="AM94" s="1"/>
      <c r="AN94" s="17"/>
      <c r="AO94" s="1"/>
      <c r="AP94" s="1"/>
      <c r="AQ94" s="17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6"/>
      <c r="AL95" s="17"/>
      <c r="AM95" s="1"/>
      <c r="AN95" s="17"/>
      <c r="AO95" s="1"/>
      <c r="AP95" s="1"/>
      <c r="AQ95" s="17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6"/>
      <c r="AL96" s="17"/>
      <c r="AM96" s="1"/>
      <c r="AN96" s="17"/>
      <c r="AO96" s="1"/>
      <c r="AP96" s="1"/>
      <c r="AQ96" s="17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6"/>
      <c r="AL97" s="17"/>
      <c r="AM97" s="1"/>
      <c r="AN97" s="17"/>
      <c r="AO97" s="1"/>
      <c r="AP97" s="1"/>
      <c r="AQ97" s="17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6"/>
      <c r="AL98" s="17"/>
      <c r="AM98" s="1"/>
      <c r="AN98" s="17"/>
      <c r="AO98" s="1"/>
      <c r="AP98" s="1"/>
      <c r="AQ98" s="17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6"/>
      <c r="AL99" s="17"/>
      <c r="AM99" s="1"/>
      <c r="AN99" s="17"/>
      <c r="AO99" s="1"/>
      <c r="AP99" s="1"/>
      <c r="AQ99" s="17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6"/>
      <c r="AL100" s="17"/>
      <c r="AM100" s="1"/>
      <c r="AN100" s="17"/>
      <c r="AO100" s="1"/>
      <c r="AP100" s="1"/>
      <c r="AQ100" s="17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6"/>
      <c r="AL101" s="17"/>
      <c r="AM101" s="1"/>
      <c r="AN101" s="17"/>
      <c r="AO101" s="1"/>
      <c r="AP101" s="1"/>
      <c r="AQ101" s="17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6"/>
      <c r="AL102" s="17"/>
      <c r="AM102" s="1"/>
      <c r="AN102" s="17"/>
      <c r="AO102" s="1"/>
      <c r="AP102" s="1"/>
      <c r="AQ102" s="17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6"/>
      <c r="AL103" s="17"/>
      <c r="AM103" s="1"/>
      <c r="AN103" s="17"/>
      <c r="AO103" s="1"/>
      <c r="AP103" s="1"/>
      <c r="AQ103" s="17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6"/>
      <c r="AL104" s="17"/>
      <c r="AM104" s="1"/>
      <c r="AN104" s="17"/>
      <c r="AO104" s="1"/>
      <c r="AP104" s="1"/>
      <c r="AQ104" s="17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6"/>
      <c r="AL105" s="17"/>
      <c r="AM105" s="1"/>
      <c r="AN105" s="17"/>
      <c r="AO105" s="1"/>
      <c r="AP105" s="1"/>
      <c r="AQ105" s="17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6"/>
      <c r="AL106" s="17"/>
      <c r="AM106" s="1"/>
      <c r="AN106" s="17"/>
      <c r="AO106" s="1"/>
      <c r="AP106" s="1"/>
      <c r="AQ106" s="17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6"/>
      <c r="AL107" s="17"/>
      <c r="AM107" s="1"/>
      <c r="AN107" s="17"/>
      <c r="AO107" s="1"/>
      <c r="AP107" s="1"/>
      <c r="AQ107" s="17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6"/>
      <c r="AL108" s="17"/>
      <c r="AM108" s="1"/>
      <c r="AN108" s="17"/>
      <c r="AO108" s="1"/>
      <c r="AP108" s="1"/>
      <c r="AQ108" s="17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6"/>
      <c r="AL109" s="17"/>
      <c r="AM109" s="1"/>
      <c r="AN109" s="17"/>
      <c r="AO109" s="1"/>
      <c r="AP109" s="1"/>
      <c r="AQ109" s="17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6"/>
      <c r="AL110" s="17"/>
      <c r="AM110" s="1"/>
      <c r="AN110" s="17"/>
      <c r="AO110" s="1"/>
      <c r="AP110" s="1"/>
      <c r="AQ110" s="17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6"/>
      <c r="AL111" s="17"/>
      <c r="AM111" s="1"/>
      <c r="AN111" s="17"/>
      <c r="AO111" s="1"/>
      <c r="AP111" s="1"/>
      <c r="AQ111" s="17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6"/>
      <c r="AL112" s="17"/>
      <c r="AM112" s="1"/>
      <c r="AN112" s="17"/>
      <c r="AO112" s="1"/>
      <c r="AP112" s="1"/>
      <c r="AQ112" s="17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6"/>
      <c r="AL113" s="17"/>
      <c r="AM113" s="1"/>
      <c r="AN113" s="17"/>
      <c r="AO113" s="1"/>
      <c r="AP113" s="1"/>
      <c r="AQ113" s="17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6"/>
      <c r="AL114" s="17"/>
      <c r="AM114" s="1"/>
      <c r="AN114" s="17"/>
      <c r="AO114" s="1"/>
      <c r="AP114" s="1"/>
      <c r="AQ114" s="17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6"/>
      <c r="AL115" s="17"/>
      <c r="AM115" s="1"/>
      <c r="AN115" s="17"/>
      <c r="AO115" s="1"/>
      <c r="AP115" s="1"/>
      <c r="AQ115" s="17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6"/>
      <c r="AL116" s="17"/>
      <c r="AM116" s="1"/>
      <c r="AN116" s="17"/>
      <c r="AO116" s="1"/>
      <c r="AP116" s="1"/>
      <c r="AQ116" s="17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6"/>
      <c r="AL117" s="17"/>
      <c r="AM117" s="1"/>
      <c r="AN117" s="17"/>
      <c r="AO117" s="1"/>
      <c r="AP117" s="1"/>
      <c r="AQ117" s="17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6"/>
      <c r="AL118" s="17"/>
      <c r="AM118" s="1"/>
      <c r="AN118" s="17"/>
      <c r="AO118" s="1"/>
      <c r="AP118" s="1"/>
      <c r="AQ118" s="17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6"/>
      <c r="AL119" s="17"/>
      <c r="AM119" s="1"/>
      <c r="AN119" s="17"/>
      <c r="AO119" s="1"/>
      <c r="AP119" s="1"/>
      <c r="AQ119" s="17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6"/>
      <c r="AL120" s="17"/>
      <c r="AM120" s="1"/>
      <c r="AN120" s="17"/>
      <c r="AO120" s="1"/>
      <c r="AP120" s="1"/>
      <c r="AQ120" s="17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6"/>
      <c r="AL121" s="17"/>
      <c r="AM121" s="1"/>
      <c r="AN121" s="17"/>
      <c r="AO121" s="1"/>
      <c r="AP121" s="1"/>
      <c r="AQ121" s="17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6"/>
      <c r="AL122" s="17"/>
      <c r="AM122" s="1"/>
      <c r="AN122" s="17"/>
      <c r="AO122" s="1"/>
      <c r="AP122" s="1"/>
      <c r="AQ122" s="17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6"/>
      <c r="AL123" s="17"/>
      <c r="AM123" s="1"/>
      <c r="AN123" s="17"/>
      <c r="AO123" s="1"/>
      <c r="AP123" s="1"/>
      <c r="AQ123" s="17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6"/>
      <c r="AL124" s="17"/>
      <c r="AM124" s="1"/>
      <c r="AN124" s="17"/>
      <c r="AO124" s="1"/>
      <c r="AP124" s="1"/>
      <c r="AQ124" s="17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6"/>
      <c r="AL125" s="17"/>
      <c r="AM125" s="1"/>
      <c r="AN125" s="17"/>
      <c r="AO125" s="1"/>
      <c r="AP125" s="1"/>
      <c r="AQ125" s="17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6"/>
      <c r="AL126" s="17"/>
      <c r="AM126" s="1"/>
      <c r="AN126" s="17"/>
      <c r="AO126" s="1"/>
      <c r="AP126" s="1"/>
      <c r="AQ126" s="17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6"/>
      <c r="AL127" s="17"/>
      <c r="AM127" s="1"/>
      <c r="AN127" s="17"/>
      <c r="AO127" s="1"/>
      <c r="AP127" s="1"/>
      <c r="AQ127" s="17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6"/>
      <c r="AL128" s="17"/>
      <c r="AM128" s="1"/>
      <c r="AN128" s="17"/>
      <c r="AO128" s="1"/>
      <c r="AP128" s="1"/>
      <c r="AQ128" s="17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6"/>
      <c r="AL129" s="17"/>
      <c r="AM129" s="1"/>
      <c r="AN129" s="17"/>
      <c r="AO129" s="1"/>
      <c r="AP129" s="1"/>
      <c r="AQ129" s="17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6"/>
      <c r="AL130" s="17"/>
      <c r="AM130" s="1"/>
      <c r="AN130" s="17"/>
      <c r="AO130" s="1"/>
      <c r="AP130" s="1"/>
      <c r="AQ130" s="17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6"/>
      <c r="AL131" s="17"/>
      <c r="AM131" s="1"/>
      <c r="AN131" s="17"/>
      <c r="AO131" s="1"/>
      <c r="AP131" s="1"/>
      <c r="AQ131" s="17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6"/>
      <c r="AL132" s="17"/>
      <c r="AM132" s="1"/>
      <c r="AN132" s="17"/>
      <c r="AO132" s="1"/>
      <c r="AP132" s="1"/>
      <c r="AQ132" s="17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6"/>
      <c r="AL133" s="17"/>
      <c r="AM133" s="1"/>
      <c r="AN133" s="17"/>
      <c r="AO133" s="1"/>
      <c r="AP133" s="1"/>
      <c r="AQ133" s="17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6"/>
      <c r="AL134" s="17"/>
      <c r="AM134" s="1"/>
      <c r="AN134" s="17"/>
      <c r="AO134" s="1"/>
      <c r="AP134" s="1"/>
      <c r="AQ134" s="17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6"/>
      <c r="AL135" s="17"/>
      <c r="AM135" s="1"/>
      <c r="AN135" s="17"/>
      <c r="AO135" s="1"/>
      <c r="AP135" s="1"/>
      <c r="AQ135" s="17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6"/>
      <c r="AL136" s="17"/>
      <c r="AM136" s="1"/>
      <c r="AN136" s="17"/>
      <c r="AO136" s="1"/>
      <c r="AP136" s="1"/>
      <c r="AQ136" s="17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6"/>
      <c r="AL137" s="17"/>
      <c r="AM137" s="1"/>
      <c r="AN137" s="17"/>
      <c r="AO137" s="1"/>
      <c r="AP137" s="1"/>
      <c r="AQ137" s="17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6"/>
      <c r="AL138" s="17"/>
      <c r="AM138" s="1"/>
      <c r="AN138" s="17"/>
      <c r="AO138" s="1"/>
      <c r="AP138" s="1"/>
      <c r="AQ138" s="17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6"/>
      <c r="AL139" s="17"/>
      <c r="AM139" s="1"/>
      <c r="AN139" s="17"/>
      <c r="AO139" s="1"/>
      <c r="AP139" s="1"/>
      <c r="AQ139" s="17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6"/>
      <c r="AL140" s="17"/>
      <c r="AM140" s="1"/>
      <c r="AN140" s="17"/>
      <c r="AO140" s="1"/>
      <c r="AP140" s="1"/>
      <c r="AQ140" s="17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6"/>
      <c r="AL141" s="17"/>
      <c r="AM141" s="1"/>
      <c r="AN141" s="17"/>
      <c r="AO141" s="1"/>
      <c r="AP141" s="1"/>
      <c r="AQ141" s="17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6"/>
      <c r="AL142" s="17"/>
      <c r="AM142" s="1"/>
      <c r="AN142" s="17"/>
      <c r="AO142" s="1"/>
      <c r="AP142" s="1"/>
      <c r="AQ142" s="17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6"/>
      <c r="AL143" s="17"/>
      <c r="AM143" s="1"/>
      <c r="AN143" s="17"/>
      <c r="AO143" s="1"/>
      <c r="AP143" s="1"/>
      <c r="AQ143" s="17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6"/>
      <c r="AL144" s="17"/>
      <c r="AM144" s="1"/>
      <c r="AN144" s="17"/>
      <c r="AO144" s="1"/>
      <c r="AP144" s="1"/>
      <c r="AQ144" s="17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6"/>
      <c r="AL145" s="17"/>
      <c r="AM145" s="1"/>
      <c r="AN145" s="17"/>
      <c r="AO145" s="1"/>
      <c r="AP145" s="1"/>
      <c r="AQ145" s="17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6"/>
      <c r="AL146" s="17"/>
      <c r="AM146" s="1"/>
      <c r="AN146" s="17"/>
      <c r="AO146" s="1"/>
      <c r="AP146" s="1"/>
      <c r="AQ146" s="17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6"/>
      <c r="AL147" s="17"/>
      <c r="AM147" s="1"/>
      <c r="AN147" s="17"/>
      <c r="AO147" s="1"/>
      <c r="AP147" s="1"/>
      <c r="AQ147" s="17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6"/>
      <c r="AL148" s="17"/>
      <c r="AM148" s="1"/>
      <c r="AN148" s="17"/>
      <c r="AO148" s="1"/>
      <c r="AP148" s="1"/>
      <c r="AQ148" s="17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6"/>
      <c r="AL149" s="17"/>
      <c r="AM149" s="1"/>
      <c r="AN149" s="17"/>
      <c r="AO149" s="1"/>
      <c r="AP149" s="1"/>
      <c r="AQ149" s="17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6"/>
      <c r="AL150" s="17"/>
      <c r="AM150" s="1"/>
      <c r="AN150" s="17"/>
      <c r="AO150" s="1"/>
      <c r="AP150" s="1"/>
      <c r="AQ150" s="17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6"/>
      <c r="AL151" s="17"/>
      <c r="AM151" s="1"/>
      <c r="AN151" s="17"/>
      <c r="AO151" s="1"/>
      <c r="AP151" s="1"/>
      <c r="AQ151" s="17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6"/>
      <c r="AL152" s="17"/>
      <c r="AM152" s="1"/>
      <c r="AN152" s="17"/>
      <c r="AO152" s="1"/>
      <c r="AP152" s="1"/>
      <c r="AQ152" s="17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6"/>
      <c r="AL153" s="17"/>
      <c r="AM153" s="1"/>
      <c r="AN153" s="17"/>
      <c r="AO153" s="1"/>
      <c r="AP153" s="1"/>
      <c r="AQ153" s="17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6"/>
      <c r="AL154" s="17"/>
      <c r="AM154" s="1"/>
      <c r="AN154" s="17"/>
      <c r="AO154" s="1"/>
      <c r="AP154" s="1"/>
      <c r="AQ154" s="17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6"/>
      <c r="AL155" s="17"/>
      <c r="AM155" s="1"/>
      <c r="AN155" s="17"/>
      <c r="AO155" s="1"/>
      <c r="AP155" s="1"/>
      <c r="AQ155" s="17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6"/>
      <c r="AL156" s="17"/>
      <c r="AM156" s="1"/>
      <c r="AN156" s="17"/>
      <c r="AO156" s="1"/>
      <c r="AP156" s="1"/>
      <c r="AQ156" s="17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6"/>
      <c r="AL157" s="17"/>
      <c r="AM157" s="1"/>
      <c r="AN157" s="17"/>
      <c r="AO157" s="1"/>
      <c r="AP157" s="1"/>
      <c r="AQ157" s="17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6"/>
      <c r="AL158" s="17"/>
      <c r="AM158" s="1"/>
      <c r="AN158" s="17"/>
      <c r="AO158" s="1"/>
      <c r="AP158" s="1"/>
      <c r="AQ158" s="17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6"/>
      <c r="AL159" s="17"/>
      <c r="AM159" s="1"/>
      <c r="AN159" s="17"/>
      <c r="AO159" s="1"/>
      <c r="AP159" s="1"/>
      <c r="AQ159" s="17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6"/>
      <c r="AL160" s="17"/>
      <c r="AM160" s="1"/>
      <c r="AN160" s="17"/>
      <c r="AO160" s="1"/>
      <c r="AP160" s="1"/>
      <c r="AQ160" s="17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6"/>
      <c r="AL161" s="17"/>
      <c r="AM161" s="1"/>
      <c r="AN161" s="17"/>
      <c r="AO161" s="1"/>
      <c r="AP161" s="1"/>
      <c r="AQ161" s="17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6"/>
      <c r="AL162" s="17"/>
      <c r="AM162" s="1"/>
      <c r="AN162" s="17"/>
      <c r="AO162" s="1"/>
      <c r="AP162" s="1"/>
      <c r="AQ162" s="17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6"/>
      <c r="AL163" s="17"/>
      <c r="AM163" s="1"/>
      <c r="AN163" s="17"/>
      <c r="AO163" s="1"/>
      <c r="AP163" s="1"/>
      <c r="AQ163" s="17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6"/>
      <c r="AL164" s="17"/>
      <c r="AM164" s="1"/>
      <c r="AN164" s="17"/>
      <c r="AO164" s="1"/>
      <c r="AP164" s="1"/>
      <c r="AQ164" s="17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6"/>
      <c r="AL165" s="17"/>
      <c r="AM165" s="1"/>
      <c r="AN165" s="17"/>
      <c r="AO165" s="1"/>
      <c r="AP165" s="1"/>
      <c r="AQ165" s="17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6"/>
      <c r="AL166" s="17"/>
      <c r="AM166" s="1"/>
      <c r="AN166" s="17"/>
      <c r="AO166" s="1"/>
      <c r="AP166" s="1"/>
      <c r="AQ166" s="17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6"/>
      <c r="AL167" s="17"/>
      <c r="AM167" s="1"/>
      <c r="AN167" s="17"/>
      <c r="AO167" s="1"/>
      <c r="AP167" s="1"/>
      <c r="AQ167" s="17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6"/>
      <c r="AL168" s="17"/>
      <c r="AM168" s="1"/>
      <c r="AN168" s="17"/>
      <c r="AO168" s="1"/>
      <c r="AP168" s="1"/>
      <c r="AQ168" s="17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6"/>
      <c r="AL169" s="17"/>
      <c r="AM169" s="1"/>
      <c r="AN169" s="17"/>
      <c r="AO169" s="1"/>
      <c r="AP169" s="1"/>
      <c r="AQ169" s="17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6"/>
      <c r="AL170" s="17"/>
      <c r="AM170" s="1"/>
      <c r="AN170" s="17"/>
      <c r="AO170" s="1"/>
      <c r="AP170" s="1"/>
      <c r="AQ170" s="17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6"/>
      <c r="AL171" s="17"/>
      <c r="AM171" s="1"/>
      <c r="AN171" s="17"/>
      <c r="AO171" s="1"/>
      <c r="AP171" s="1"/>
      <c r="AQ171" s="17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6"/>
      <c r="AL172" s="17"/>
      <c r="AM172" s="1"/>
      <c r="AN172" s="17"/>
      <c r="AO172" s="1"/>
      <c r="AP172" s="1"/>
      <c r="AQ172" s="17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6"/>
      <c r="AL173" s="17"/>
      <c r="AM173" s="1"/>
      <c r="AN173" s="17"/>
      <c r="AO173" s="1"/>
      <c r="AP173" s="1"/>
      <c r="AQ173" s="17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6"/>
      <c r="AL174" s="17"/>
      <c r="AM174" s="1"/>
      <c r="AN174" s="17"/>
      <c r="AO174" s="1"/>
      <c r="AP174" s="1"/>
      <c r="AQ174" s="17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6"/>
      <c r="AL175" s="17"/>
      <c r="AM175" s="1"/>
      <c r="AN175" s="17"/>
      <c r="AO175" s="1"/>
      <c r="AP175" s="1"/>
      <c r="AQ175" s="17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6"/>
      <c r="AL176" s="17"/>
      <c r="AM176" s="1"/>
      <c r="AN176" s="17"/>
      <c r="AO176" s="1"/>
      <c r="AP176" s="1"/>
      <c r="AQ176" s="17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6"/>
      <c r="AL177" s="17"/>
      <c r="AM177" s="1"/>
      <c r="AN177" s="17"/>
      <c r="AO177" s="1"/>
      <c r="AP177" s="1"/>
      <c r="AQ177" s="17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6"/>
      <c r="AL178" s="17"/>
      <c r="AM178" s="1"/>
      <c r="AN178" s="17"/>
      <c r="AO178" s="1"/>
      <c r="AP178" s="1"/>
      <c r="AQ178" s="17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6"/>
      <c r="AL179" s="17"/>
      <c r="AM179" s="1"/>
      <c r="AN179" s="17"/>
      <c r="AO179" s="1"/>
      <c r="AP179" s="1"/>
      <c r="AQ179" s="17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6"/>
      <c r="AL180" s="17"/>
      <c r="AM180" s="1"/>
      <c r="AN180" s="17"/>
      <c r="AO180" s="1"/>
      <c r="AP180" s="1"/>
      <c r="AQ180" s="17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6"/>
      <c r="AL181" s="17"/>
      <c r="AM181" s="1"/>
      <c r="AN181" s="17"/>
      <c r="AO181" s="1"/>
      <c r="AP181" s="1"/>
      <c r="AQ181" s="17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6"/>
      <c r="AL182" s="17"/>
      <c r="AM182" s="1"/>
      <c r="AN182" s="17"/>
      <c r="AO182" s="1"/>
      <c r="AP182" s="1"/>
      <c r="AQ182" s="17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6"/>
      <c r="AL183" s="17"/>
      <c r="AM183" s="1"/>
      <c r="AN183" s="17"/>
      <c r="AO183" s="1"/>
      <c r="AP183" s="1"/>
      <c r="AQ183" s="17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6"/>
      <c r="AL184" s="17"/>
      <c r="AM184" s="1"/>
      <c r="AN184" s="17"/>
      <c r="AO184" s="1"/>
      <c r="AP184" s="1"/>
      <c r="AQ184" s="17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6"/>
      <c r="AL185" s="17"/>
      <c r="AM185" s="1"/>
      <c r="AN185" s="17"/>
      <c r="AO185" s="1"/>
      <c r="AP185" s="1"/>
      <c r="AQ185" s="17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6"/>
      <c r="AL186" s="17"/>
      <c r="AM186" s="1"/>
      <c r="AN186" s="17"/>
      <c r="AO186" s="1"/>
      <c r="AP186" s="1"/>
      <c r="AQ186" s="17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6"/>
      <c r="AL187" s="17"/>
      <c r="AM187" s="1"/>
      <c r="AN187" s="17"/>
      <c r="AO187" s="1"/>
      <c r="AP187" s="1"/>
      <c r="AQ187" s="17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6"/>
      <c r="AL188" s="17"/>
      <c r="AM188" s="1"/>
      <c r="AN188" s="17"/>
      <c r="AO188" s="1"/>
      <c r="AP188" s="1"/>
      <c r="AQ188" s="17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6"/>
      <c r="AL189" s="17"/>
      <c r="AM189" s="1"/>
      <c r="AN189" s="17"/>
      <c r="AO189" s="1"/>
      <c r="AP189" s="1"/>
      <c r="AQ189" s="17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6"/>
      <c r="AL190" s="17"/>
      <c r="AM190" s="1"/>
      <c r="AN190" s="17"/>
      <c r="AO190" s="1"/>
      <c r="AP190" s="1"/>
      <c r="AQ190" s="17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6"/>
      <c r="AL191" s="17"/>
      <c r="AM191" s="1"/>
      <c r="AN191" s="17"/>
      <c r="AO191" s="1"/>
      <c r="AP191" s="1"/>
      <c r="AQ191" s="17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6"/>
      <c r="AL192" s="17"/>
      <c r="AM192" s="1"/>
      <c r="AN192" s="17"/>
      <c r="AO192" s="1"/>
      <c r="AP192" s="1"/>
      <c r="AQ192" s="17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6"/>
      <c r="AL193" s="17"/>
      <c r="AM193" s="1"/>
      <c r="AN193" s="17"/>
      <c r="AO193" s="1"/>
      <c r="AP193" s="1"/>
      <c r="AQ193" s="17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6"/>
      <c r="AL194" s="17"/>
      <c r="AM194" s="1"/>
      <c r="AN194" s="17"/>
      <c r="AO194" s="1"/>
      <c r="AP194" s="1"/>
      <c r="AQ194" s="17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6"/>
      <c r="AL195" s="17"/>
      <c r="AM195" s="1"/>
      <c r="AN195" s="17"/>
      <c r="AO195" s="1"/>
      <c r="AP195" s="1"/>
      <c r="AQ195" s="17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6"/>
      <c r="AL196" s="17"/>
      <c r="AM196" s="1"/>
      <c r="AN196" s="17"/>
      <c r="AO196" s="1"/>
      <c r="AP196" s="1"/>
      <c r="AQ196" s="17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6"/>
      <c r="AL197" s="17"/>
      <c r="AM197" s="1"/>
      <c r="AN197" s="17"/>
      <c r="AO197" s="1"/>
      <c r="AP197" s="1"/>
      <c r="AQ197" s="17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6"/>
      <c r="AL198" s="17"/>
      <c r="AM198" s="1"/>
      <c r="AN198" s="17"/>
      <c r="AO198" s="1"/>
      <c r="AP198" s="1"/>
      <c r="AQ198" s="17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6"/>
      <c r="AL199" s="17"/>
      <c r="AM199" s="1"/>
      <c r="AN199" s="17"/>
      <c r="AO199" s="1"/>
      <c r="AP199" s="1"/>
      <c r="AQ199" s="17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6"/>
      <c r="AL200" s="17"/>
      <c r="AM200" s="1"/>
      <c r="AN200" s="17"/>
      <c r="AO200" s="1"/>
      <c r="AP200" s="1"/>
      <c r="AQ200" s="17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6"/>
      <c r="AL201" s="17"/>
      <c r="AM201" s="1"/>
      <c r="AN201" s="17"/>
      <c r="AO201" s="1"/>
      <c r="AP201" s="1"/>
      <c r="AQ201" s="17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6"/>
      <c r="AL202" s="17"/>
      <c r="AM202" s="1"/>
      <c r="AN202" s="17"/>
      <c r="AO202" s="1"/>
      <c r="AP202" s="1"/>
      <c r="AQ202" s="17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6"/>
      <c r="AL203" s="17"/>
      <c r="AM203" s="1"/>
      <c r="AN203" s="17"/>
      <c r="AO203" s="1"/>
      <c r="AP203" s="1"/>
      <c r="AQ203" s="17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6"/>
      <c r="AL204" s="17"/>
      <c r="AM204" s="1"/>
      <c r="AN204" s="17"/>
      <c r="AO204" s="1"/>
      <c r="AP204" s="1"/>
      <c r="AQ204" s="17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6"/>
      <c r="AL205" s="17"/>
      <c r="AM205" s="1"/>
      <c r="AN205" s="17"/>
      <c r="AO205" s="1"/>
      <c r="AP205" s="1"/>
      <c r="AQ205" s="17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6"/>
      <c r="AL206" s="17"/>
      <c r="AM206" s="1"/>
      <c r="AN206" s="17"/>
      <c r="AO206" s="1"/>
      <c r="AP206" s="1"/>
      <c r="AQ206" s="17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6"/>
      <c r="AL207" s="17"/>
      <c r="AM207" s="1"/>
      <c r="AN207" s="17"/>
      <c r="AO207" s="1"/>
      <c r="AP207" s="1"/>
      <c r="AQ207" s="17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6"/>
      <c r="AL208" s="17"/>
      <c r="AM208" s="1"/>
      <c r="AN208" s="17"/>
      <c r="AO208" s="1"/>
      <c r="AP208" s="1"/>
      <c r="AQ208" s="17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6"/>
      <c r="AL209" s="17"/>
      <c r="AM209" s="1"/>
      <c r="AN209" s="17"/>
      <c r="AO209" s="1"/>
      <c r="AP209" s="1"/>
      <c r="AQ209" s="17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6"/>
      <c r="AL210" s="17"/>
      <c r="AM210" s="1"/>
      <c r="AN210" s="17"/>
      <c r="AO210" s="1"/>
      <c r="AP210" s="1"/>
      <c r="AQ210" s="17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6"/>
      <c r="AL211" s="17"/>
      <c r="AM211" s="1"/>
      <c r="AN211" s="17"/>
      <c r="AO211" s="1"/>
      <c r="AP211" s="1"/>
      <c r="AQ211" s="17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6"/>
      <c r="AL212" s="17"/>
      <c r="AM212" s="1"/>
      <c r="AN212" s="17"/>
      <c r="AO212" s="1"/>
      <c r="AP212" s="1"/>
      <c r="AQ212" s="17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6"/>
      <c r="AL213" s="17"/>
      <c r="AM213" s="1"/>
      <c r="AN213" s="17"/>
      <c r="AO213" s="1"/>
      <c r="AP213" s="1"/>
      <c r="AQ213" s="17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6"/>
      <c r="AL214" s="17"/>
      <c r="AM214" s="1"/>
      <c r="AN214" s="17"/>
      <c r="AO214" s="1"/>
      <c r="AP214" s="1"/>
      <c r="AQ214" s="17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6"/>
      <c r="AL215" s="17"/>
      <c r="AM215" s="1"/>
      <c r="AN215" s="17"/>
      <c r="AO215" s="1"/>
      <c r="AP215" s="1"/>
      <c r="AQ215" s="17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6"/>
      <c r="AL216" s="17"/>
      <c r="AM216" s="1"/>
      <c r="AN216" s="17"/>
      <c r="AO216" s="1"/>
      <c r="AP216" s="1"/>
      <c r="AQ216" s="17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6"/>
      <c r="AL217" s="17"/>
      <c r="AM217" s="1"/>
      <c r="AN217" s="17"/>
      <c r="AO217" s="1"/>
      <c r="AP217" s="1"/>
      <c r="AQ217" s="17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6"/>
      <c r="AL218" s="17"/>
      <c r="AM218" s="1"/>
      <c r="AN218" s="17"/>
      <c r="AO218" s="1"/>
      <c r="AP218" s="1"/>
      <c r="AQ218" s="17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6"/>
      <c r="AL219" s="17"/>
      <c r="AM219" s="1"/>
      <c r="AN219" s="17"/>
      <c r="AO219" s="1"/>
      <c r="AP219" s="1"/>
      <c r="AQ219" s="17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6"/>
      <c r="AL220" s="17"/>
      <c r="AM220" s="1"/>
      <c r="AN220" s="17"/>
      <c r="AO220" s="1"/>
      <c r="AP220" s="1"/>
      <c r="AQ220" s="17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6"/>
      <c r="AL221" s="17"/>
      <c r="AM221" s="1"/>
      <c r="AN221" s="17"/>
      <c r="AO221" s="1"/>
      <c r="AP221" s="1"/>
      <c r="AQ221" s="17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6"/>
      <c r="AL222" s="17"/>
      <c r="AM222" s="1"/>
      <c r="AN222" s="17"/>
      <c r="AO222" s="1"/>
      <c r="AP222" s="1"/>
      <c r="AQ222" s="17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6"/>
      <c r="AL223" s="17"/>
      <c r="AM223" s="1"/>
      <c r="AN223" s="17"/>
      <c r="AO223" s="1"/>
      <c r="AP223" s="1"/>
      <c r="AQ223" s="17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6"/>
      <c r="AL224" s="17"/>
      <c r="AM224" s="1"/>
      <c r="AN224" s="17"/>
      <c r="AO224" s="1"/>
      <c r="AP224" s="1"/>
      <c r="AQ224" s="17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6"/>
      <c r="AL225" s="17"/>
      <c r="AM225" s="1"/>
      <c r="AN225" s="17"/>
      <c r="AO225" s="1"/>
      <c r="AP225" s="1"/>
      <c r="AQ225" s="17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6"/>
      <c r="AL226" s="17"/>
      <c r="AM226" s="1"/>
      <c r="AN226" s="17"/>
      <c r="AO226" s="1"/>
      <c r="AP226" s="1"/>
      <c r="AQ226" s="17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6"/>
      <c r="AL227" s="17"/>
      <c r="AM227" s="1"/>
      <c r="AN227" s="17"/>
      <c r="AO227" s="1"/>
      <c r="AP227" s="1"/>
      <c r="AQ227" s="17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6"/>
      <c r="AL228" s="17"/>
      <c r="AM228" s="1"/>
      <c r="AN228" s="17"/>
      <c r="AO228" s="1"/>
      <c r="AP228" s="1"/>
      <c r="AQ228" s="17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6"/>
      <c r="AL229" s="17"/>
      <c r="AM229" s="1"/>
      <c r="AN229" s="17"/>
      <c r="AO229" s="1"/>
      <c r="AP229" s="1"/>
      <c r="AQ229" s="17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6"/>
      <c r="AL230" s="17"/>
      <c r="AM230" s="1"/>
      <c r="AN230" s="17"/>
      <c r="AO230" s="1"/>
      <c r="AP230" s="1"/>
      <c r="AQ230" s="17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6"/>
      <c r="AL231" s="17"/>
      <c r="AM231" s="1"/>
      <c r="AN231" s="17"/>
      <c r="AO231" s="1"/>
      <c r="AP231" s="1"/>
      <c r="AQ231" s="17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6"/>
      <c r="AL232" s="17"/>
      <c r="AM232" s="1"/>
      <c r="AN232" s="17"/>
      <c r="AO232" s="1"/>
      <c r="AP232" s="1"/>
      <c r="AQ232" s="17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6"/>
      <c r="AL233" s="17"/>
      <c r="AM233" s="1"/>
      <c r="AN233" s="17"/>
      <c r="AO233" s="1"/>
      <c r="AP233" s="1"/>
      <c r="AQ233" s="17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6"/>
      <c r="AL234" s="17"/>
      <c r="AM234" s="1"/>
      <c r="AN234" s="17"/>
      <c r="AO234" s="1"/>
      <c r="AP234" s="1"/>
      <c r="AQ234" s="17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6"/>
      <c r="AL235" s="17"/>
      <c r="AM235" s="1"/>
      <c r="AN235" s="17"/>
      <c r="AO235" s="1"/>
      <c r="AP235" s="1"/>
      <c r="AQ235" s="17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6"/>
      <c r="AL236" s="17"/>
      <c r="AM236" s="1"/>
      <c r="AN236" s="17"/>
      <c r="AO236" s="1"/>
      <c r="AP236" s="1"/>
      <c r="AQ236" s="17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6"/>
      <c r="AL237" s="17"/>
      <c r="AM237" s="1"/>
      <c r="AN237" s="17"/>
      <c r="AO237" s="1"/>
      <c r="AP237" s="1"/>
      <c r="AQ237" s="17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6"/>
      <c r="AL238" s="17"/>
      <c r="AM238" s="1"/>
      <c r="AN238" s="17"/>
      <c r="AO238" s="1"/>
      <c r="AP238" s="1"/>
      <c r="AQ238" s="17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6"/>
      <c r="AL239" s="17"/>
      <c r="AM239" s="1"/>
      <c r="AN239" s="17"/>
      <c r="AO239" s="1"/>
      <c r="AP239" s="1"/>
      <c r="AQ239" s="17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6"/>
      <c r="AL240" s="17"/>
      <c r="AM240" s="1"/>
      <c r="AN240" s="17"/>
      <c r="AO240" s="1"/>
      <c r="AP240" s="1"/>
      <c r="AQ240" s="17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6"/>
      <c r="AL241" s="17"/>
      <c r="AM241" s="1"/>
      <c r="AN241" s="17"/>
      <c r="AO241" s="1"/>
      <c r="AP241" s="1"/>
      <c r="AQ241" s="17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6"/>
      <c r="AL242" s="17"/>
      <c r="AM242" s="1"/>
      <c r="AN242" s="17"/>
      <c r="AO242" s="1"/>
      <c r="AP242" s="1"/>
      <c r="AQ242" s="17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6"/>
      <c r="AL243" s="17"/>
      <c r="AM243" s="1"/>
      <c r="AN243" s="17"/>
      <c r="AO243" s="1"/>
      <c r="AP243" s="1"/>
      <c r="AQ243" s="17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6"/>
      <c r="AL244" s="17"/>
      <c r="AM244" s="1"/>
      <c r="AN244" s="17"/>
      <c r="AO244" s="1"/>
      <c r="AP244" s="1"/>
      <c r="AQ244" s="17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6"/>
      <c r="AL245" s="17"/>
      <c r="AM245" s="1"/>
      <c r="AN245" s="17"/>
      <c r="AO245" s="1"/>
      <c r="AP245" s="1"/>
      <c r="AQ245" s="17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6"/>
      <c r="AL246" s="17"/>
      <c r="AM246" s="1"/>
      <c r="AN246" s="17"/>
      <c r="AO246" s="1"/>
      <c r="AP246" s="1"/>
      <c r="AQ246" s="17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6"/>
      <c r="AL247" s="17"/>
      <c r="AM247" s="1"/>
      <c r="AN247" s="17"/>
      <c r="AO247" s="1"/>
      <c r="AP247" s="1"/>
      <c r="AQ247" s="17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6"/>
      <c r="AL248" s="17"/>
      <c r="AM248" s="1"/>
      <c r="AN248" s="17"/>
      <c r="AO248" s="1"/>
      <c r="AP248" s="1"/>
      <c r="AQ248" s="17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6"/>
      <c r="AL249" s="17"/>
      <c r="AM249" s="1"/>
      <c r="AN249" s="17"/>
      <c r="AO249" s="1"/>
      <c r="AP249" s="1"/>
      <c r="AQ249" s="17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6"/>
      <c r="AL250" s="17"/>
      <c r="AM250" s="1"/>
      <c r="AN250" s="17"/>
      <c r="AO250" s="1"/>
      <c r="AP250" s="1"/>
      <c r="AQ250" s="17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6"/>
      <c r="AL251" s="17"/>
      <c r="AM251" s="1"/>
      <c r="AN251" s="17"/>
      <c r="AO251" s="1"/>
      <c r="AP251" s="1"/>
      <c r="AQ251" s="17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6"/>
      <c r="AL252" s="17"/>
      <c r="AM252" s="1"/>
      <c r="AN252" s="17"/>
      <c r="AO252" s="1"/>
      <c r="AP252" s="1"/>
      <c r="AQ252" s="17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6"/>
      <c r="AL253" s="17"/>
      <c r="AM253" s="1"/>
      <c r="AN253" s="17"/>
      <c r="AO253" s="1"/>
      <c r="AP253" s="1"/>
      <c r="AQ253" s="17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6"/>
      <c r="AL254" s="17"/>
      <c r="AM254" s="1"/>
      <c r="AN254" s="17"/>
      <c r="AO254" s="1"/>
      <c r="AP254" s="1"/>
      <c r="AQ254" s="17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6"/>
      <c r="AL255" s="17"/>
      <c r="AM255" s="1"/>
      <c r="AN255" s="17"/>
      <c r="AO255" s="1"/>
      <c r="AP255" s="1"/>
      <c r="AQ255" s="17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6"/>
      <c r="AL256" s="17"/>
      <c r="AM256" s="1"/>
      <c r="AN256" s="17"/>
      <c r="AO256" s="1"/>
      <c r="AP256" s="1"/>
      <c r="AQ256" s="17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6"/>
      <c r="AL257" s="17"/>
      <c r="AM257" s="1"/>
      <c r="AN257" s="17"/>
      <c r="AO257" s="1"/>
      <c r="AP257" s="1"/>
      <c r="AQ257" s="17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6"/>
      <c r="AL258" s="17"/>
      <c r="AM258" s="1"/>
      <c r="AN258" s="17"/>
      <c r="AO258" s="1"/>
      <c r="AP258" s="1"/>
      <c r="AQ258" s="17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6"/>
      <c r="AL259" s="17"/>
      <c r="AM259" s="1"/>
      <c r="AN259" s="17"/>
      <c r="AO259" s="1"/>
      <c r="AP259" s="1"/>
      <c r="AQ259" s="17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6"/>
      <c r="AL260" s="17"/>
      <c r="AM260" s="1"/>
      <c r="AN260" s="17"/>
      <c r="AO260" s="1"/>
      <c r="AP260" s="1"/>
      <c r="AQ260" s="17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6"/>
      <c r="AL261" s="17"/>
      <c r="AM261" s="1"/>
      <c r="AN261" s="17"/>
      <c r="AO261" s="1"/>
      <c r="AP261" s="1"/>
      <c r="AQ261" s="17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6"/>
      <c r="AL262" s="17"/>
      <c r="AM262" s="1"/>
      <c r="AN262" s="17"/>
      <c r="AO262" s="1"/>
      <c r="AP262" s="1"/>
      <c r="AQ262" s="17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6"/>
      <c r="AL263" s="17"/>
      <c r="AM263" s="1"/>
      <c r="AN263" s="17"/>
      <c r="AO263" s="1"/>
      <c r="AP263" s="1"/>
      <c r="AQ263" s="17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6"/>
      <c r="AL264" s="17"/>
      <c r="AM264" s="1"/>
      <c r="AN264" s="17"/>
      <c r="AO264" s="1"/>
      <c r="AP264" s="1"/>
      <c r="AQ264" s="17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6"/>
      <c r="AL265" s="17"/>
      <c r="AM265" s="1"/>
      <c r="AN265" s="17"/>
      <c r="AO265" s="1"/>
      <c r="AP265" s="1"/>
      <c r="AQ265" s="17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6"/>
      <c r="AL266" s="17"/>
      <c r="AM266" s="1"/>
      <c r="AN266" s="17"/>
      <c r="AO266" s="1"/>
      <c r="AP266" s="1"/>
      <c r="AQ266" s="17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6"/>
      <c r="AL267" s="17"/>
      <c r="AM267" s="1"/>
      <c r="AN267" s="17"/>
      <c r="AO267" s="1"/>
      <c r="AP267" s="1"/>
      <c r="AQ267" s="17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6"/>
      <c r="AL268" s="17"/>
      <c r="AM268" s="1"/>
      <c r="AN268" s="17"/>
      <c r="AO268" s="1"/>
      <c r="AP268" s="1"/>
      <c r="AQ268" s="17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6"/>
      <c r="AL269" s="17"/>
      <c r="AM269" s="1"/>
      <c r="AN269" s="17"/>
      <c r="AO269" s="1"/>
      <c r="AP269" s="1"/>
      <c r="AQ269" s="17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6"/>
      <c r="AL270" s="17"/>
      <c r="AM270" s="1"/>
      <c r="AN270" s="17"/>
      <c r="AO270" s="1"/>
      <c r="AP270" s="1"/>
      <c r="AQ270" s="17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6"/>
      <c r="AL271" s="17"/>
      <c r="AM271" s="1"/>
      <c r="AN271" s="17"/>
      <c r="AO271" s="1"/>
      <c r="AP271" s="1"/>
      <c r="AQ271" s="17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6"/>
      <c r="AL272" s="17"/>
      <c r="AM272" s="1"/>
      <c r="AN272" s="17"/>
      <c r="AO272" s="1"/>
      <c r="AP272" s="1"/>
      <c r="AQ272" s="17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6"/>
      <c r="AL273" s="17"/>
      <c r="AM273" s="1"/>
      <c r="AN273" s="17"/>
      <c r="AO273" s="1"/>
      <c r="AP273" s="1"/>
      <c r="AQ273" s="17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6"/>
      <c r="AL274" s="17"/>
      <c r="AM274" s="1"/>
      <c r="AN274" s="17"/>
      <c r="AO274" s="1"/>
      <c r="AP274" s="1"/>
      <c r="AQ274" s="17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6"/>
      <c r="AL275" s="17"/>
      <c r="AM275" s="1"/>
      <c r="AN275" s="17"/>
      <c r="AO275" s="1"/>
      <c r="AP275" s="1"/>
      <c r="AQ275" s="17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6"/>
      <c r="AL276" s="17"/>
      <c r="AM276" s="1"/>
      <c r="AN276" s="17"/>
      <c r="AO276" s="1"/>
      <c r="AP276" s="1"/>
      <c r="AQ276" s="17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6"/>
      <c r="AL277" s="17"/>
      <c r="AM277" s="1"/>
      <c r="AN277" s="17"/>
      <c r="AO277" s="1"/>
      <c r="AP277" s="1"/>
      <c r="AQ277" s="17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6"/>
      <c r="AL278" s="17"/>
      <c r="AM278" s="1"/>
      <c r="AN278" s="17"/>
      <c r="AO278" s="1"/>
      <c r="AP278" s="1"/>
      <c r="AQ278" s="17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6"/>
      <c r="AL279" s="17"/>
      <c r="AM279" s="1"/>
      <c r="AN279" s="17"/>
      <c r="AO279" s="1"/>
      <c r="AP279" s="1"/>
      <c r="AQ279" s="17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6"/>
      <c r="AL280" s="17"/>
      <c r="AM280" s="1"/>
      <c r="AN280" s="17"/>
      <c r="AO280" s="1"/>
      <c r="AP280" s="1"/>
      <c r="AQ280" s="17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6"/>
      <c r="AL281" s="17"/>
      <c r="AM281" s="1"/>
      <c r="AN281" s="17"/>
      <c r="AO281" s="1"/>
      <c r="AP281" s="1"/>
      <c r="AQ281" s="17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6"/>
      <c r="AL282" s="17"/>
      <c r="AM282" s="1"/>
      <c r="AN282" s="17"/>
      <c r="AO282" s="1"/>
      <c r="AP282" s="1"/>
      <c r="AQ282" s="17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6"/>
      <c r="AL283" s="17"/>
      <c r="AM283" s="1"/>
      <c r="AN283" s="17"/>
      <c r="AO283" s="1"/>
      <c r="AP283" s="1"/>
      <c r="AQ283" s="17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6"/>
      <c r="AL284" s="17"/>
      <c r="AM284" s="1"/>
      <c r="AN284" s="17"/>
      <c r="AO284" s="1"/>
      <c r="AP284" s="1"/>
      <c r="AQ284" s="17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6"/>
      <c r="AL285" s="17"/>
      <c r="AM285" s="1"/>
      <c r="AN285" s="17"/>
      <c r="AO285" s="1"/>
      <c r="AP285" s="1"/>
      <c r="AQ285" s="17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6"/>
      <c r="AL286" s="17"/>
      <c r="AM286" s="1"/>
      <c r="AN286" s="17"/>
      <c r="AO286" s="1"/>
      <c r="AP286" s="1"/>
      <c r="AQ286" s="17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6"/>
      <c r="AL287" s="17"/>
      <c r="AM287" s="1"/>
      <c r="AN287" s="17"/>
      <c r="AO287" s="1"/>
      <c r="AP287" s="1"/>
      <c r="AQ287" s="17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6"/>
      <c r="AL288" s="17"/>
      <c r="AM288" s="1"/>
      <c r="AN288" s="17"/>
      <c r="AO288" s="1"/>
      <c r="AP288" s="1"/>
      <c r="AQ288" s="17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6"/>
      <c r="AL289" s="17"/>
      <c r="AM289" s="1"/>
      <c r="AN289" s="17"/>
      <c r="AO289" s="1"/>
      <c r="AP289" s="1"/>
      <c r="AQ289" s="17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6"/>
      <c r="AL290" s="17"/>
      <c r="AM290" s="1"/>
      <c r="AN290" s="17"/>
      <c r="AO290" s="1"/>
      <c r="AP290" s="1"/>
      <c r="AQ290" s="17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6"/>
      <c r="AL291" s="17"/>
      <c r="AM291" s="1"/>
      <c r="AN291" s="17"/>
      <c r="AO291" s="1"/>
      <c r="AP291" s="1"/>
      <c r="AQ291" s="17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6"/>
      <c r="AL292" s="17"/>
      <c r="AM292" s="1"/>
      <c r="AN292" s="17"/>
      <c r="AO292" s="1"/>
      <c r="AP292" s="1"/>
      <c r="AQ292" s="17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6"/>
      <c r="AL293" s="17"/>
      <c r="AM293" s="1"/>
      <c r="AN293" s="17"/>
      <c r="AO293" s="1"/>
      <c r="AP293" s="1"/>
      <c r="AQ293" s="17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6"/>
      <c r="AL294" s="17"/>
      <c r="AM294" s="1"/>
      <c r="AN294" s="17"/>
      <c r="AO294" s="1"/>
      <c r="AP294" s="1"/>
      <c r="AQ294" s="17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6"/>
      <c r="AL295" s="17"/>
      <c r="AM295" s="1"/>
      <c r="AN295" s="17"/>
      <c r="AO295" s="1"/>
      <c r="AP295" s="1"/>
      <c r="AQ295" s="17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6"/>
      <c r="AL296" s="17"/>
      <c r="AM296" s="1"/>
      <c r="AN296" s="17"/>
      <c r="AO296" s="1"/>
      <c r="AP296" s="1"/>
      <c r="AQ296" s="17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6"/>
      <c r="AL297" s="17"/>
      <c r="AM297" s="1"/>
      <c r="AN297" s="17"/>
      <c r="AO297" s="1"/>
      <c r="AP297" s="1"/>
      <c r="AQ297" s="17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6"/>
      <c r="AL298" s="17"/>
      <c r="AM298" s="1"/>
      <c r="AN298" s="17"/>
      <c r="AO298" s="1"/>
      <c r="AP298" s="1"/>
      <c r="AQ298" s="17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6"/>
      <c r="AL299" s="17"/>
      <c r="AM299" s="1"/>
      <c r="AN299" s="17"/>
      <c r="AO299" s="1"/>
      <c r="AP299" s="1"/>
      <c r="AQ299" s="17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6"/>
      <c r="AL300" s="17"/>
      <c r="AM300" s="1"/>
      <c r="AN300" s="17"/>
      <c r="AO300" s="1"/>
      <c r="AP300" s="1"/>
      <c r="AQ300" s="17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6"/>
      <c r="AL301" s="17"/>
      <c r="AM301" s="1"/>
      <c r="AN301" s="17"/>
      <c r="AO301" s="1"/>
      <c r="AP301" s="1"/>
      <c r="AQ301" s="17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6"/>
      <c r="AL302" s="17"/>
      <c r="AM302" s="1"/>
      <c r="AN302" s="17"/>
      <c r="AO302" s="1"/>
      <c r="AP302" s="1"/>
      <c r="AQ302" s="17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6"/>
      <c r="AL303" s="17"/>
      <c r="AM303" s="1"/>
      <c r="AN303" s="17"/>
      <c r="AO303" s="1"/>
      <c r="AP303" s="1"/>
      <c r="AQ303" s="17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6"/>
      <c r="AL304" s="17"/>
      <c r="AM304" s="1"/>
      <c r="AN304" s="17"/>
      <c r="AO304" s="1"/>
      <c r="AP304" s="1"/>
      <c r="AQ304" s="17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6"/>
      <c r="AL305" s="17"/>
      <c r="AM305" s="1"/>
      <c r="AN305" s="17"/>
      <c r="AO305" s="1"/>
      <c r="AP305" s="1"/>
      <c r="AQ305" s="17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6"/>
      <c r="AL306" s="17"/>
      <c r="AM306" s="1"/>
      <c r="AN306" s="17"/>
      <c r="AO306" s="1"/>
      <c r="AP306" s="1"/>
      <c r="AQ306" s="17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6"/>
      <c r="AL307" s="17"/>
      <c r="AM307" s="1"/>
      <c r="AN307" s="17"/>
      <c r="AO307" s="1"/>
      <c r="AP307" s="1"/>
      <c r="AQ307" s="17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6"/>
      <c r="AL308" s="17"/>
      <c r="AM308" s="1"/>
      <c r="AN308" s="17"/>
      <c r="AO308" s="1"/>
      <c r="AP308" s="1"/>
      <c r="AQ308" s="17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6"/>
      <c r="AL309" s="17"/>
      <c r="AM309" s="1"/>
      <c r="AN309" s="17"/>
      <c r="AO309" s="1"/>
      <c r="AP309" s="1"/>
      <c r="AQ309" s="17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6"/>
      <c r="AL310" s="17"/>
      <c r="AM310" s="1"/>
      <c r="AN310" s="17"/>
      <c r="AO310" s="1"/>
      <c r="AP310" s="1"/>
      <c r="AQ310" s="17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6"/>
      <c r="AL311" s="17"/>
      <c r="AM311" s="1"/>
      <c r="AN311" s="17"/>
      <c r="AO311" s="1"/>
      <c r="AP311" s="1"/>
      <c r="AQ311" s="17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6"/>
      <c r="AL312" s="17"/>
      <c r="AM312" s="1"/>
      <c r="AN312" s="17"/>
      <c r="AO312" s="1"/>
      <c r="AP312" s="1"/>
      <c r="AQ312" s="17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6"/>
      <c r="AL313" s="17"/>
      <c r="AM313" s="1"/>
      <c r="AN313" s="17"/>
      <c r="AO313" s="1"/>
      <c r="AP313" s="1"/>
      <c r="AQ313" s="17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6"/>
      <c r="AL314" s="17"/>
      <c r="AM314" s="1"/>
      <c r="AN314" s="17"/>
      <c r="AO314" s="1"/>
      <c r="AP314" s="1"/>
      <c r="AQ314" s="17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6"/>
      <c r="AL315" s="17"/>
      <c r="AM315" s="1"/>
      <c r="AN315" s="17"/>
      <c r="AO315" s="1"/>
      <c r="AP315" s="1"/>
      <c r="AQ315" s="17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6"/>
      <c r="AL316" s="17"/>
      <c r="AM316" s="1"/>
      <c r="AN316" s="17"/>
      <c r="AO316" s="1"/>
      <c r="AP316" s="1"/>
      <c r="AQ316" s="17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6"/>
      <c r="AL317" s="17"/>
      <c r="AM317" s="1"/>
      <c r="AN317" s="17"/>
      <c r="AO317" s="1"/>
      <c r="AP317" s="1"/>
      <c r="AQ317" s="17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6"/>
      <c r="AL318" s="17"/>
      <c r="AM318" s="1"/>
      <c r="AN318" s="17"/>
      <c r="AO318" s="1"/>
      <c r="AP318" s="1"/>
      <c r="AQ318" s="17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6"/>
      <c r="AL319" s="17"/>
      <c r="AM319" s="1"/>
      <c r="AN319" s="17"/>
      <c r="AO319" s="1"/>
      <c r="AP319" s="1"/>
      <c r="AQ319" s="17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6"/>
      <c r="AL320" s="17"/>
      <c r="AM320" s="1"/>
      <c r="AN320" s="17"/>
      <c r="AO320" s="1"/>
      <c r="AP320" s="1"/>
      <c r="AQ320" s="17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6"/>
      <c r="AL321" s="17"/>
      <c r="AM321" s="1"/>
      <c r="AN321" s="17"/>
      <c r="AO321" s="1"/>
      <c r="AP321" s="1"/>
      <c r="AQ321" s="17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6"/>
      <c r="AL322" s="17"/>
      <c r="AM322" s="1"/>
      <c r="AN322" s="17"/>
      <c r="AO322" s="1"/>
      <c r="AP322" s="1"/>
      <c r="AQ322" s="17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6"/>
      <c r="AL323" s="17"/>
      <c r="AM323" s="1"/>
      <c r="AN323" s="17"/>
      <c r="AO323" s="1"/>
      <c r="AP323" s="1"/>
      <c r="AQ323" s="17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6"/>
      <c r="AL324" s="17"/>
      <c r="AM324" s="1"/>
      <c r="AN324" s="17"/>
      <c r="AO324" s="1"/>
      <c r="AP324" s="1"/>
      <c r="AQ324" s="17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6"/>
      <c r="AL325" s="17"/>
      <c r="AM325" s="1"/>
      <c r="AN325" s="17"/>
      <c r="AO325" s="1"/>
      <c r="AP325" s="1"/>
      <c r="AQ325" s="17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6"/>
      <c r="AL326" s="17"/>
      <c r="AM326" s="1"/>
      <c r="AN326" s="17"/>
      <c r="AO326" s="1"/>
      <c r="AP326" s="1"/>
      <c r="AQ326" s="17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6"/>
      <c r="AL327" s="17"/>
      <c r="AM327" s="1"/>
      <c r="AN327" s="17"/>
      <c r="AO327" s="1"/>
      <c r="AP327" s="1"/>
      <c r="AQ327" s="17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6"/>
      <c r="AL328" s="17"/>
      <c r="AM328" s="1"/>
      <c r="AN328" s="17"/>
      <c r="AO328" s="1"/>
      <c r="AP328" s="1"/>
      <c r="AQ328" s="17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6"/>
      <c r="AL329" s="17"/>
      <c r="AM329" s="1"/>
      <c r="AN329" s="17"/>
      <c r="AO329" s="1"/>
      <c r="AP329" s="1"/>
      <c r="AQ329" s="17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6"/>
      <c r="AL330" s="17"/>
      <c r="AM330" s="1"/>
      <c r="AN330" s="17"/>
      <c r="AO330" s="1"/>
      <c r="AP330" s="1"/>
      <c r="AQ330" s="17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6"/>
      <c r="AL331" s="17"/>
      <c r="AM331" s="1"/>
      <c r="AN331" s="17"/>
      <c r="AO331" s="1"/>
      <c r="AP331" s="1"/>
      <c r="AQ331" s="17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6"/>
      <c r="AL332" s="17"/>
      <c r="AM332" s="1"/>
      <c r="AN332" s="17"/>
      <c r="AO332" s="1"/>
      <c r="AP332" s="1"/>
      <c r="AQ332" s="17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6"/>
      <c r="AL333" s="17"/>
      <c r="AM333" s="1"/>
      <c r="AN333" s="17"/>
      <c r="AO333" s="1"/>
      <c r="AP333" s="1"/>
      <c r="AQ333" s="17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6"/>
      <c r="AL334" s="17"/>
      <c r="AM334" s="1"/>
      <c r="AN334" s="17"/>
      <c r="AO334" s="1"/>
      <c r="AP334" s="1"/>
      <c r="AQ334" s="17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6"/>
      <c r="AL335" s="17"/>
      <c r="AM335" s="1"/>
      <c r="AN335" s="17"/>
      <c r="AO335" s="1"/>
      <c r="AP335" s="1"/>
      <c r="AQ335" s="17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6"/>
      <c r="AL336" s="17"/>
      <c r="AM336" s="1"/>
      <c r="AN336" s="17"/>
      <c r="AO336" s="1"/>
      <c r="AP336" s="1"/>
      <c r="AQ336" s="17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6"/>
      <c r="AL337" s="17"/>
      <c r="AM337" s="1"/>
      <c r="AN337" s="17"/>
      <c r="AO337" s="1"/>
      <c r="AP337" s="1"/>
      <c r="AQ337" s="17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6"/>
      <c r="AL338" s="17"/>
      <c r="AM338" s="1"/>
      <c r="AN338" s="17"/>
      <c r="AO338" s="1"/>
      <c r="AP338" s="1"/>
      <c r="AQ338" s="17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6"/>
      <c r="AL339" s="17"/>
      <c r="AM339" s="1"/>
      <c r="AN339" s="17"/>
      <c r="AO339" s="1"/>
      <c r="AP339" s="1"/>
      <c r="AQ339" s="17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6"/>
      <c r="AL340" s="17"/>
      <c r="AM340" s="1"/>
      <c r="AN340" s="17"/>
      <c r="AO340" s="1"/>
      <c r="AP340" s="1"/>
      <c r="AQ340" s="17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6"/>
      <c r="AL341" s="17"/>
      <c r="AM341" s="1"/>
      <c r="AN341" s="17"/>
      <c r="AO341" s="1"/>
      <c r="AP341" s="1"/>
      <c r="AQ341" s="17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6"/>
      <c r="AL342" s="17"/>
      <c r="AM342" s="1"/>
      <c r="AN342" s="17"/>
      <c r="AO342" s="1"/>
      <c r="AP342" s="1"/>
      <c r="AQ342" s="17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6"/>
      <c r="AL343" s="17"/>
      <c r="AM343" s="1"/>
      <c r="AN343" s="17"/>
      <c r="AO343" s="1"/>
      <c r="AP343" s="1"/>
      <c r="AQ343" s="17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6"/>
      <c r="AL344" s="17"/>
      <c r="AM344" s="1"/>
      <c r="AN344" s="17"/>
      <c r="AO344" s="1"/>
      <c r="AP344" s="1"/>
      <c r="AQ344" s="17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6"/>
      <c r="AL345" s="17"/>
      <c r="AM345" s="1"/>
      <c r="AN345" s="17"/>
      <c r="AO345" s="1"/>
      <c r="AP345" s="1"/>
      <c r="AQ345" s="17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6"/>
      <c r="AL346" s="17"/>
      <c r="AM346" s="1"/>
      <c r="AN346" s="17"/>
      <c r="AO346" s="1"/>
      <c r="AP346" s="1"/>
      <c r="AQ346" s="17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6"/>
      <c r="AL347" s="17"/>
      <c r="AM347" s="1"/>
      <c r="AN347" s="17"/>
      <c r="AO347" s="1"/>
      <c r="AP347" s="1"/>
      <c r="AQ347" s="17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6"/>
      <c r="AL348" s="17"/>
      <c r="AM348" s="1"/>
      <c r="AN348" s="17"/>
      <c r="AO348" s="1"/>
      <c r="AP348" s="1"/>
      <c r="AQ348" s="17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6"/>
      <c r="AL349" s="17"/>
      <c r="AM349" s="1"/>
      <c r="AN349" s="17"/>
      <c r="AO349" s="1"/>
      <c r="AP349" s="1"/>
      <c r="AQ349" s="17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6"/>
      <c r="AL350" s="17"/>
      <c r="AM350" s="1"/>
      <c r="AN350" s="17"/>
      <c r="AO350" s="1"/>
      <c r="AP350" s="1"/>
      <c r="AQ350" s="17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6"/>
      <c r="AL351" s="17"/>
      <c r="AM351" s="1"/>
      <c r="AN351" s="17"/>
      <c r="AO351" s="1"/>
      <c r="AP351" s="1"/>
      <c r="AQ351" s="17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6"/>
      <c r="AL352" s="17"/>
      <c r="AM352" s="1"/>
      <c r="AN352" s="17"/>
      <c r="AO352" s="1"/>
      <c r="AP352" s="1"/>
      <c r="AQ352" s="17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6"/>
      <c r="AL353" s="17"/>
      <c r="AM353" s="1"/>
      <c r="AN353" s="17"/>
      <c r="AO353" s="1"/>
      <c r="AP353" s="1"/>
      <c r="AQ353" s="17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6"/>
      <c r="AL354" s="17"/>
      <c r="AM354" s="1"/>
      <c r="AN354" s="17"/>
      <c r="AO354" s="1"/>
      <c r="AP354" s="1"/>
      <c r="AQ354" s="17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6"/>
      <c r="AL355" s="17"/>
      <c r="AM355" s="1"/>
      <c r="AN355" s="17"/>
      <c r="AO355" s="1"/>
      <c r="AP355" s="1"/>
      <c r="AQ355" s="17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6"/>
      <c r="AL356" s="17"/>
      <c r="AM356" s="1"/>
      <c r="AN356" s="17"/>
      <c r="AO356" s="1"/>
      <c r="AP356" s="1"/>
      <c r="AQ356" s="17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6"/>
      <c r="AL357" s="17"/>
      <c r="AM357" s="1"/>
      <c r="AN357" s="17"/>
      <c r="AO357" s="1"/>
      <c r="AP357" s="1"/>
      <c r="AQ357" s="17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6"/>
      <c r="AL358" s="17"/>
      <c r="AM358" s="1"/>
      <c r="AN358" s="17"/>
      <c r="AO358" s="1"/>
      <c r="AP358" s="1"/>
      <c r="AQ358" s="17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6"/>
      <c r="AL359" s="17"/>
      <c r="AM359" s="1"/>
      <c r="AN359" s="17"/>
      <c r="AO359" s="1"/>
      <c r="AP359" s="1"/>
      <c r="AQ359" s="17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6"/>
      <c r="AL360" s="17"/>
      <c r="AM360" s="1"/>
      <c r="AN360" s="17"/>
      <c r="AO360" s="1"/>
      <c r="AP360" s="1"/>
      <c r="AQ360" s="17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6"/>
      <c r="AL361" s="17"/>
      <c r="AM361" s="1"/>
      <c r="AN361" s="17"/>
      <c r="AO361" s="1"/>
      <c r="AP361" s="1"/>
      <c r="AQ361" s="17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6"/>
      <c r="AL362" s="17"/>
      <c r="AM362" s="1"/>
      <c r="AN362" s="17"/>
      <c r="AO362" s="1"/>
      <c r="AP362" s="1"/>
      <c r="AQ362" s="17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6"/>
      <c r="AL363" s="17"/>
      <c r="AM363" s="1"/>
      <c r="AN363" s="17"/>
      <c r="AO363" s="1"/>
      <c r="AP363" s="1"/>
      <c r="AQ363" s="17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6"/>
      <c r="AL364" s="17"/>
      <c r="AM364" s="1"/>
      <c r="AN364" s="17"/>
      <c r="AO364" s="1"/>
      <c r="AP364" s="1"/>
      <c r="AQ364" s="17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6"/>
      <c r="AL365" s="17"/>
      <c r="AM365" s="1"/>
      <c r="AN365" s="17"/>
      <c r="AO365" s="1"/>
      <c r="AP365" s="1"/>
      <c r="AQ365" s="17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6"/>
      <c r="AL366" s="17"/>
      <c r="AM366" s="1"/>
      <c r="AN366" s="17"/>
      <c r="AO366" s="1"/>
      <c r="AP366" s="1"/>
      <c r="AQ366" s="17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6"/>
      <c r="AL367" s="17"/>
      <c r="AM367" s="1"/>
      <c r="AN367" s="17"/>
      <c r="AO367" s="1"/>
      <c r="AP367" s="1"/>
      <c r="AQ367" s="17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6"/>
      <c r="AL368" s="17"/>
      <c r="AM368" s="1"/>
      <c r="AN368" s="17"/>
      <c r="AO368" s="1"/>
      <c r="AP368" s="1"/>
      <c r="AQ368" s="17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6"/>
      <c r="AL369" s="17"/>
      <c r="AM369" s="1"/>
      <c r="AN369" s="17"/>
      <c r="AO369" s="1"/>
      <c r="AP369" s="1"/>
      <c r="AQ369" s="17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6"/>
      <c r="AL370" s="17"/>
      <c r="AM370" s="1"/>
      <c r="AN370" s="17"/>
      <c r="AO370" s="1"/>
      <c r="AP370" s="1"/>
      <c r="AQ370" s="17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6"/>
      <c r="AL371" s="17"/>
      <c r="AM371" s="1"/>
      <c r="AN371" s="17"/>
      <c r="AO371" s="1"/>
      <c r="AP371" s="1"/>
      <c r="AQ371" s="17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6"/>
      <c r="AL372" s="17"/>
      <c r="AM372" s="1"/>
      <c r="AN372" s="17"/>
      <c r="AO372" s="1"/>
      <c r="AP372" s="1"/>
      <c r="AQ372" s="17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6"/>
      <c r="AL373" s="17"/>
      <c r="AM373" s="1"/>
      <c r="AN373" s="17"/>
      <c r="AO373" s="1"/>
      <c r="AP373" s="1"/>
      <c r="AQ373" s="17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6"/>
      <c r="AL374" s="17"/>
      <c r="AM374" s="1"/>
      <c r="AN374" s="17"/>
      <c r="AO374" s="1"/>
      <c r="AP374" s="1"/>
      <c r="AQ374" s="17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6"/>
      <c r="AL375" s="17"/>
      <c r="AM375" s="1"/>
      <c r="AN375" s="17"/>
      <c r="AO375" s="1"/>
      <c r="AP375" s="1"/>
      <c r="AQ375" s="17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6"/>
      <c r="AL376" s="17"/>
      <c r="AM376" s="1"/>
      <c r="AN376" s="17"/>
      <c r="AO376" s="1"/>
      <c r="AP376" s="1"/>
      <c r="AQ376" s="17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6"/>
      <c r="AL377" s="17"/>
      <c r="AM377" s="1"/>
      <c r="AN377" s="17"/>
      <c r="AO377" s="1"/>
      <c r="AP377" s="1"/>
      <c r="AQ377" s="17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6"/>
      <c r="AL378" s="17"/>
      <c r="AM378" s="1"/>
      <c r="AN378" s="17"/>
      <c r="AO378" s="1"/>
      <c r="AP378" s="1"/>
      <c r="AQ378" s="17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6"/>
      <c r="AL379" s="17"/>
      <c r="AM379" s="1"/>
      <c r="AN379" s="17"/>
      <c r="AO379" s="1"/>
      <c r="AP379" s="1"/>
      <c r="AQ379" s="17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6"/>
      <c r="AL380" s="17"/>
      <c r="AM380" s="1"/>
      <c r="AN380" s="17"/>
      <c r="AO380" s="1"/>
      <c r="AP380" s="1"/>
      <c r="AQ380" s="17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6"/>
      <c r="AL381" s="17"/>
      <c r="AM381" s="1"/>
      <c r="AN381" s="17"/>
      <c r="AO381" s="1"/>
      <c r="AP381" s="1"/>
      <c r="AQ381" s="17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6"/>
      <c r="AL382" s="17"/>
      <c r="AM382" s="1"/>
      <c r="AN382" s="17"/>
      <c r="AO382" s="1"/>
      <c r="AP382" s="1"/>
      <c r="AQ382" s="17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6"/>
      <c r="AL383" s="17"/>
      <c r="AM383" s="1"/>
      <c r="AN383" s="17"/>
      <c r="AO383" s="1"/>
      <c r="AP383" s="1"/>
      <c r="AQ383" s="17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6"/>
      <c r="AL384" s="17"/>
      <c r="AM384" s="1"/>
      <c r="AN384" s="17"/>
      <c r="AO384" s="1"/>
      <c r="AP384" s="1"/>
      <c r="AQ384" s="17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6"/>
      <c r="AL385" s="17"/>
      <c r="AM385" s="1"/>
      <c r="AN385" s="17"/>
      <c r="AO385" s="1"/>
      <c r="AP385" s="1"/>
      <c r="AQ385" s="17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6"/>
      <c r="AL386" s="17"/>
      <c r="AM386" s="1"/>
      <c r="AN386" s="17"/>
      <c r="AO386" s="1"/>
      <c r="AP386" s="1"/>
      <c r="AQ386" s="17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6"/>
      <c r="AL387" s="17"/>
      <c r="AM387" s="1"/>
      <c r="AN387" s="17"/>
      <c r="AO387" s="1"/>
      <c r="AP387" s="1"/>
      <c r="AQ387" s="17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6"/>
      <c r="AL388" s="17"/>
      <c r="AM388" s="1"/>
      <c r="AN388" s="17"/>
      <c r="AO388" s="1"/>
      <c r="AP388" s="1"/>
      <c r="AQ388" s="17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6"/>
      <c r="AL389" s="17"/>
      <c r="AM389" s="1"/>
      <c r="AN389" s="17"/>
      <c r="AO389" s="1"/>
      <c r="AP389" s="1"/>
      <c r="AQ389" s="17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6"/>
      <c r="AL390" s="17"/>
      <c r="AM390" s="1"/>
      <c r="AN390" s="17"/>
      <c r="AO390" s="1"/>
      <c r="AP390" s="1"/>
      <c r="AQ390" s="17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6"/>
      <c r="AL391" s="17"/>
      <c r="AM391" s="1"/>
      <c r="AN391" s="17"/>
      <c r="AO391" s="1"/>
      <c r="AP391" s="1"/>
      <c r="AQ391" s="17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6"/>
      <c r="AL392" s="17"/>
      <c r="AM392" s="1"/>
      <c r="AN392" s="17"/>
      <c r="AO392" s="1"/>
      <c r="AP392" s="1"/>
      <c r="AQ392" s="17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6"/>
      <c r="AL393" s="17"/>
      <c r="AM393" s="1"/>
      <c r="AN393" s="17"/>
      <c r="AO393" s="1"/>
      <c r="AP393" s="1"/>
      <c r="AQ393" s="17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6"/>
      <c r="AL394" s="17"/>
      <c r="AM394" s="1"/>
      <c r="AN394" s="17"/>
      <c r="AO394" s="1"/>
      <c r="AP394" s="1"/>
      <c r="AQ394" s="17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6"/>
      <c r="AL395" s="17"/>
      <c r="AM395" s="1"/>
      <c r="AN395" s="17"/>
      <c r="AO395" s="1"/>
      <c r="AP395" s="1"/>
      <c r="AQ395" s="17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6"/>
      <c r="AL396" s="17"/>
      <c r="AM396" s="1"/>
      <c r="AN396" s="17"/>
      <c r="AO396" s="1"/>
      <c r="AP396" s="1"/>
      <c r="AQ396" s="17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6"/>
      <c r="AL397" s="17"/>
      <c r="AM397" s="1"/>
      <c r="AN397" s="17"/>
      <c r="AO397" s="1"/>
      <c r="AP397" s="1"/>
      <c r="AQ397" s="17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6"/>
      <c r="AL398" s="17"/>
      <c r="AM398" s="1"/>
      <c r="AN398" s="17"/>
      <c r="AO398" s="1"/>
      <c r="AP398" s="1"/>
      <c r="AQ398" s="17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6"/>
      <c r="AL399" s="17"/>
      <c r="AM399" s="1"/>
      <c r="AN399" s="17"/>
      <c r="AO399" s="1"/>
      <c r="AP399" s="1"/>
      <c r="AQ399" s="17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6"/>
      <c r="AL400" s="17"/>
      <c r="AM400" s="1"/>
      <c r="AN400" s="17"/>
      <c r="AO400" s="1"/>
      <c r="AP400" s="1"/>
      <c r="AQ400" s="17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6"/>
      <c r="AL401" s="17"/>
      <c r="AM401" s="1"/>
      <c r="AN401" s="17"/>
      <c r="AO401" s="1"/>
      <c r="AP401" s="1"/>
      <c r="AQ401" s="17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6"/>
      <c r="AL402" s="17"/>
      <c r="AM402" s="1"/>
      <c r="AN402" s="17"/>
      <c r="AO402" s="1"/>
      <c r="AP402" s="1"/>
      <c r="AQ402" s="17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6"/>
      <c r="AL403" s="17"/>
      <c r="AM403" s="1"/>
      <c r="AN403" s="17"/>
      <c r="AO403" s="1"/>
      <c r="AP403" s="1"/>
      <c r="AQ403" s="17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6"/>
      <c r="AL404" s="17"/>
      <c r="AM404" s="1"/>
      <c r="AN404" s="17"/>
      <c r="AO404" s="1"/>
      <c r="AP404" s="1"/>
      <c r="AQ404" s="17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6"/>
      <c r="AL405" s="17"/>
      <c r="AM405" s="1"/>
      <c r="AN405" s="17"/>
      <c r="AO405" s="1"/>
      <c r="AP405" s="1"/>
      <c r="AQ405" s="17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6"/>
      <c r="AL406" s="17"/>
      <c r="AM406" s="1"/>
      <c r="AN406" s="17"/>
      <c r="AO406" s="1"/>
      <c r="AP406" s="1"/>
      <c r="AQ406" s="17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6"/>
      <c r="AL407" s="17"/>
      <c r="AM407" s="1"/>
      <c r="AN407" s="17"/>
      <c r="AO407" s="1"/>
      <c r="AP407" s="1"/>
      <c r="AQ407" s="17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6"/>
      <c r="AL408" s="17"/>
      <c r="AM408" s="1"/>
      <c r="AN408" s="17"/>
      <c r="AO408" s="1"/>
      <c r="AP408" s="1"/>
      <c r="AQ408" s="17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6"/>
      <c r="AL409" s="17"/>
      <c r="AM409" s="1"/>
      <c r="AN409" s="17"/>
      <c r="AO409" s="1"/>
      <c r="AP409" s="1"/>
      <c r="AQ409" s="17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6"/>
      <c r="AL410" s="17"/>
      <c r="AM410" s="1"/>
      <c r="AN410" s="17"/>
      <c r="AO410" s="1"/>
      <c r="AP410" s="1"/>
      <c r="AQ410" s="17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6"/>
      <c r="AL411" s="17"/>
      <c r="AM411" s="1"/>
      <c r="AN411" s="17"/>
      <c r="AO411" s="1"/>
      <c r="AP411" s="1"/>
      <c r="AQ411" s="17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6"/>
      <c r="AL412" s="17"/>
      <c r="AM412" s="1"/>
      <c r="AN412" s="17"/>
      <c r="AO412" s="1"/>
      <c r="AP412" s="1"/>
      <c r="AQ412" s="17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6"/>
      <c r="AL413" s="17"/>
      <c r="AM413" s="1"/>
      <c r="AN413" s="17"/>
      <c r="AO413" s="1"/>
      <c r="AP413" s="1"/>
      <c r="AQ413" s="17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6"/>
      <c r="AL414" s="17"/>
      <c r="AM414" s="1"/>
      <c r="AN414" s="17"/>
      <c r="AO414" s="1"/>
      <c r="AP414" s="1"/>
      <c r="AQ414" s="17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6"/>
      <c r="AL415" s="17"/>
      <c r="AM415" s="1"/>
      <c r="AN415" s="17"/>
      <c r="AO415" s="1"/>
      <c r="AP415" s="1"/>
      <c r="AQ415" s="17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6"/>
      <c r="AL416" s="17"/>
      <c r="AM416" s="1"/>
      <c r="AN416" s="17"/>
      <c r="AO416" s="1"/>
      <c r="AP416" s="1"/>
      <c r="AQ416" s="17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6"/>
      <c r="AL417" s="17"/>
      <c r="AM417" s="1"/>
      <c r="AN417" s="17"/>
      <c r="AO417" s="1"/>
      <c r="AP417" s="1"/>
      <c r="AQ417" s="17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6"/>
      <c r="AL418" s="17"/>
      <c r="AM418" s="1"/>
      <c r="AN418" s="17"/>
      <c r="AO418" s="1"/>
      <c r="AP418" s="1"/>
      <c r="AQ418" s="17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6"/>
      <c r="AL419" s="17"/>
      <c r="AM419" s="1"/>
      <c r="AN419" s="17"/>
      <c r="AO419" s="1"/>
      <c r="AP419" s="1"/>
      <c r="AQ419" s="17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6"/>
      <c r="AL420" s="17"/>
      <c r="AM420" s="1"/>
      <c r="AN420" s="17"/>
      <c r="AO420" s="1"/>
      <c r="AP420" s="1"/>
      <c r="AQ420" s="17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6"/>
      <c r="AL421" s="17"/>
      <c r="AM421" s="1"/>
      <c r="AN421" s="17"/>
      <c r="AO421" s="1"/>
      <c r="AP421" s="1"/>
      <c r="AQ421" s="17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6"/>
      <c r="AL422" s="17"/>
      <c r="AM422" s="1"/>
      <c r="AN422" s="17"/>
      <c r="AO422" s="1"/>
      <c r="AP422" s="1"/>
      <c r="AQ422" s="17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6"/>
      <c r="AL423" s="17"/>
      <c r="AM423" s="1"/>
      <c r="AN423" s="17"/>
      <c r="AO423" s="1"/>
      <c r="AP423" s="1"/>
      <c r="AQ423" s="17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6"/>
      <c r="AL424" s="17"/>
      <c r="AM424" s="1"/>
      <c r="AN424" s="17"/>
      <c r="AO424" s="1"/>
      <c r="AP424" s="1"/>
      <c r="AQ424" s="17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6"/>
      <c r="AL425" s="17"/>
      <c r="AM425" s="1"/>
      <c r="AN425" s="17"/>
      <c r="AO425" s="1"/>
      <c r="AP425" s="1"/>
      <c r="AQ425" s="17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6"/>
      <c r="AL426" s="17"/>
      <c r="AM426" s="1"/>
      <c r="AN426" s="17"/>
      <c r="AO426" s="1"/>
      <c r="AP426" s="1"/>
      <c r="AQ426" s="17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6"/>
      <c r="AL427" s="17"/>
      <c r="AM427" s="1"/>
      <c r="AN427" s="17"/>
      <c r="AO427" s="1"/>
      <c r="AP427" s="1"/>
      <c r="AQ427" s="17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6"/>
      <c r="AL428" s="17"/>
      <c r="AM428" s="1"/>
      <c r="AN428" s="17"/>
      <c r="AO428" s="1"/>
      <c r="AP428" s="1"/>
      <c r="AQ428" s="17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6"/>
      <c r="AL429" s="17"/>
      <c r="AM429" s="1"/>
      <c r="AN429" s="17"/>
      <c r="AO429" s="1"/>
      <c r="AP429" s="1"/>
      <c r="AQ429" s="17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6"/>
      <c r="AL430" s="17"/>
      <c r="AM430" s="1"/>
      <c r="AN430" s="17"/>
      <c r="AO430" s="1"/>
      <c r="AP430" s="1"/>
      <c r="AQ430" s="17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6"/>
      <c r="AL431" s="17"/>
      <c r="AM431" s="1"/>
      <c r="AN431" s="17"/>
      <c r="AO431" s="1"/>
      <c r="AP431" s="1"/>
      <c r="AQ431" s="17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6"/>
      <c r="AL432" s="17"/>
      <c r="AM432" s="1"/>
      <c r="AN432" s="17"/>
      <c r="AO432" s="1"/>
      <c r="AP432" s="1"/>
      <c r="AQ432" s="17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6"/>
      <c r="AL433" s="17"/>
      <c r="AM433" s="1"/>
      <c r="AN433" s="17"/>
      <c r="AO433" s="1"/>
      <c r="AP433" s="1"/>
      <c r="AQ433" s="17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6"/>
      <c r="AL434" s="17"/>
      <c r="AM434" s="1"/>
      <c r="AN434" s="17"/>
      <c r="AO434" s="1"/>
      <c r="AP434" s="1"/>
      <c r="AQ434" s="17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6"/>
      <c r="AL435" s="17"/>
      <c r="AM435" s="1"/>
      <c r="AN435" s="17"/>
      <c r="AO435" s="1"/>
      <c r="AP435" s="1"/>
      <c r="AQ435" s="17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6"/>
      <c r="AL436" s="17"/>
      <c r="AM436" s="1"/>
      <c r="AN436" s="17"/>
      <c r="AO436" s="1"/>
      <c r="AP436" s="1"/>
      <c r="AQ436" s="17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6"/>
      <c r="AL437" s="17"/>
      <c r="AM437" s="1"/>
      <c r="AN437" s="17"/>
      <c r="AO437" s="1"/>
      <c r="AP437" s="1"/>
      <c r="AQ437" s="17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6"/>
      <c r="AL438" s="17"/>
      <c r="AM438" s="1"/>
      <c r="AN438" s="17"/>
      <c r="AO438" s="1"/>
      <c r="AP438" s="1"/>
      <c r="AQ438" s="17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6"/>
      <c r="AL439" s="17"/>
      <c r="AM439" s="1"/>
      <c r="AN439" s="17"/>
      <c r="AO439" s="1"/>
      <c r="AP439" s="1"/>
      <c r="AQ439" s="17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6"/>
      <c r="AL440" s="17"/>
      <c r="AM440" s="1"/>
      <c r="AN440" s="17"/>
      <c r="AO440" s="1"/>
      <c r="AP440" s="1"/>
      <c r="AQ440" s="17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6"/>
      <c r="AL441" s="17"/>
      <c r="AM441" s="1"/>
      <c r="AN441" s="17"/>
      <c r="AO441" s="1"/>
      <c r="AP441" s="1"/>
      <c r="AQ441" s="17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6"/>
      <c r="AL442" s="17"/>
      <c r="AM442" s="1"/>
      <c r="AN442" s="17"/>
      <c r="AO442" s="1"/>
      <c r="AP442" s="1"/>
      <c r="AQ442" s="17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6"/>
      <c r="AL443" s="17"/>
      <c r="AM443" s="1"/>
      <c r="AN443" s="17"/>
      <c r="AO443" s="1"/>
      <c r="AP443" s="1"/>
      <c r="AQ443" s="17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6"/>
      <c r="AL444" s="17"/>
      <c r="AM444" s="1"/>
      <c r="AN444" s="17"/>
      <c r="AO444" s="1"/>
      <c r="AP444" s="1"/>
      <c r="AQ444" s="17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6"/>
      <c r="AL445" s="17"/>
      <c r="AM445" s="1"/>
      <c r="AN445" s="17"/>
      <c r="AO445" s="1"/>
      <c r="AP445" s="1"/>
      <c r="AQ445" s="17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6"/>
      <c r="AL446" s="17"/>
      <c r="AM446" s="1"/>
      <c r="AN446" s="17"/>
      <c r="AO446" s="1"/>
      <c r="AP446" s="1"/>
      <c r="AQ446" s="17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6"/>
      <c r="AL447" s="17"/>
      <c r="AM447" s="1"/>
      <c r="AN447" s="17"/>
      <c r="AO447" s="1"/>
      <c r="AP447" s="1"/>
      <c r="AQ447" s="17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6"/>
      <c r="AL448" s="17"/>
      <c r="AM448" s="1"/>
      <c r="AN448" s="17"/>
      <c r="AO448" s="1"/>
      <c r="AP448" s="1"/>
      <c r="AQ448" s="17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6"/>
      <c r="AL449" s="17"/>
      <c r="AM449" s="1"/>
      <c r="AN449" s="17"/>
      <c r="AO449" s="1"/>
      <c r="AP449" s="1"/>
      <c r="AQ449" s="17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6"/>
      <c r="AL450" s="17"/>
      <c r="AM450" s="1"/>
      <c r="AN450" s="17"/>
      <c r="AO450" s="1"/>
      <c r="AP450" s="1"/>
      <c r="AQ450" s="17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6"/>
      <c r="AL451" s="17"/>
      <c r="AM451" s="1"/>
      <c r="AN451" s="17"/>
      <c r="AO451" s="1"/>
      <c r="AP451" s="1"/>
      <c r="AQ451" s="17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6"/>
      <c r="AL452" s="17"/>
      <c r="AM452" s="1"/>
      <c r="AN452" s="17"/>
      <c r="AO452" s="1"/>
      <c r="AP452" s="1"/>
      <c r="AQ452" s="17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6"/>
      <c r="AL453" s="17"/>
      <c r="AM453" s="1"/>
      <c r="AN453" s="17"/>
      <c r="AO453" s="1"/>
      <c r="AP453" s="1"/>
      <c r="AQ453" s="17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6"/>
      <c r="AL454" s="17"/>
      <c r="AM454" s="1"/>
      <c r="AN454" s="17"/>
      <c r="AO454" s="1"/>
      <c r="AP454" s="1"/>
      <c r="AQ454" s="17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6"/>
      <c r="AL455" s="17"/>
      <c r="AM455" s="1"/>
      <c r="AN455" s="17"/>
      <c r="AO455" s="1"/>
      <c r="AP455" s="1"/>
      <c r="AQ455" s="17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6"/>
      <c r="AL456" s="17"/>
      <c r="AM456" s="1"/>
      <c r="AN456" s="17"/>
      <c r="AO456" s="1"/>
      <c r="AP456" s="1"/>
      <c r="AQ456" s="17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6"/>
      <c r="AL457" s="17"/>
      <c r="AM457" s="1"/>
      <c r="AN457" s="17"/>
      <c r="AO457" s="1"/>
      <c r="AP457" s="1"/>
      <c r="AQ457" s="17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6"/>
      <c r="AL458" s="17"/>
      <c r="AM458" s="1"/>
      <c r="AN458" s="17"/>
      <c r="AO458" s="1"/>
      <c r="AP458" s="1"/>
      <c r="AQ458" s="17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6"/>
      <c r="AL459" s="17"/>
      <c r="AM459" s="1"/>
      <c r="AN459" s="17"/>
      <c r="AO459" s="1"/>
      <c r="AP459" s="1"/>
      <c r="AQ459" s="17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6"/>
      <c r="AL460" s="17"/>
      <c r="AM460" s="1"/>
      <c r="AN460" s="17"/>
      <c r="AO460" s="1"/>
      <c r="AP460" s="1"/>
      <c r="AQ460" s="17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6"/>
      <c r="AL461" s="17"/>
      <c r="AM461" s="1"/>
      <c r="AN461" s="17"/>
      <c r="AO461" s="1"/>
      <c r="AP461" s="1"/>
      <c r="AQ461" s="17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6"/>
      <c r="AL462" s="17"/>
      <c r="AM462" s="1"/>
      <c r="AN462" s="17"/>
      <c r="AO462" s="1"/>
      <c r="AP462" s="1"/>
      <c r="AQ462" s="17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6"/>
      <c r="AL463" s="17"/>
      <c r="AM463" s="1"/>
      <c r="AN463" s="17"/>
      <c r="AO463" s="1"/>
      <c r="AP463" s="1"/>
      <c r="AQ463" s="17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6"/>
      <c r="AL464" s="17"/>
      <c r="AM464" s="1"/>
      <c r="AN464" s="17"/>
      <c r="AO464" s="1"/>
      <c r="AP464" s="1"/>
      <c r="AQ464" s="17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6"/>
      <c r="AL465" s="17"/>
      <c r="AM465" s="1"/>
      <c r="AN465" s="17"/>
      <c r="AO465" s="1"/>
      <c r="AP465" s="1"/>
      <c r="AQ465" s="17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6"/>
      <c r="AL466" s="17"/>
      <c r="AM466" s="1"/>
      <c r="AN466" s="17"/>
      <c r="AO466" s="1"/>
      <c r="AP466" s="1"/>
      <c r="AQ466" s="17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6"/>
      <c r="AL467" s="17"/>
      <c r="AM467" s="1"/>
      <c r="AN467" s="17"/>
      <c r="AO467" s="1"/>
      <c r="AP467" s="1"/>
      <c r="AQ467" s="17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6"/>
      <c r="AL468" s="17"/>
      <c r="AM468" s="1"/>
      <c r="AN468" s="17"/>
      <c r="AO468" s="1"/>
      <c r="AP468" s="1"/>
      <c r="AQ468" s="17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6"/>
      <c r="AL469" s="17"/>
      <c r="AM469" s="1"/>
      <c r="AN469" s="17"/>
      <c r="AO469" s="1"/>
      <c r="AP469" s="1"/>
      <c r="AQ469" s="17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6"/>
      <c r="AL470" s="17"/>
      <c r="AM470" s="1"/>
      <c r="AN470" s="17"/>
      <c r="AO470" s="1"/>
      <c r="AP470" s="1"/>
      <c r="AQ470" s="17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6"/>
      <c r="AL471" s="17"/>
      <c r="AM471" s="1"/>
      <c r="AN471" s="17"/>
      <c r="AO471" s="1"/>
      <c r="AP471" s="1"/>
      <c r="AQ471" s="17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6"/>
      <c r="AL472" s="17"/>
      <c r="AM472" s="1"/>
      <c r="AN472" s="17"/>
      <c r="AO472" s="1"/>
      <c r="AP472" s="1"/>
      <c r="AQ472" s="17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6"/>
      <c r="AL473" s="17"/>
      <c r="AM473" s="1"/>
      <c r="AN473" s="17"/>
      <c r="AO473" s="1"/>
      <c r="AP473" s="1"/>
      <c r="AQ473" s="17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6"/>
      <c r="AL474" s="17"/>
      <c r="AM474" s="1"/>
      <c r="AN474" s="17"/>
      <c r="AO474" s="1"/>
      <c r="AP474" s="1"/>
      <c r="AQ474" s="17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6"/>
      <c r="AL475" s="17"/>
      <c r="AM475" s="1"/>
      <c r="AN475" s="17"/>
      <c r="AO475" s="1"/>
      <c r="AP475" s="1"/>
      <c r="AQ475" s="17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6"/>
      <c r="AL476" s="17"/>
      <c r="AM476" s="1"/>
      <c r="AN476" s="17"/>
      <c r="AO476" s="1"/>
      <c r="AP476" s="1"/>
      <c r="AQ476" s="17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6"/>
      <c r="AL477" s="17"/>
      <c r="AM477" s="1"/>
      <c r="AN477" s="17"/>
      <c r="AO477" s="1"/>
      <c r="AP477" s="1"/>
      <c r="AQ477" s="17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6"/>
      <c r="AL478" s="17"/>
      <c r="AM478" s="1"/>
      <c r="AN478" s="17"/>
      <c r="AO478" s="1"/>
      <c r="AP478" s="1"/>
      <c r="AQ478" s="17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6"/>
      <c r="AL479" s="17"/>
      <c r="AM479" s="1"/>
      <c r="AN479" s="17"/>
      <c r="AO479" s="1"/>
      <c r="AP479" s="1"/>
      <c r="AQ479" s="17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6"/>
      <c r="AL480" s="17"/>
      <c r="AM480" s="1"/>
      <c r="AN480" s="17"/>
      <c r="AO480" s="1"/>
      <c r="AP480" s="1"/>
      <c r="AQ480" s="17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6"/>
      <c r="AL481" s="17"/>
      <c r="AM481" s="1"/>
      <c r="AN481" s="17"/>
      <c r="AO481" s="1"/>
      <c r="AP481" s="1"/>
      <c r="AQ481" s="17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6"/>
      <c r="AL482" s="17"/>
      <c r="AM482" s="1"/>
      <c r="AN482" s="17"/>
      <c r="AO482" s="1"/>
      <c r="AP482" s="1"/>
      <c r="AQ482" s="17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6"/>
      <c r="AL483" s="17"/>
      <c r="AM483" s="1"/>
      <c r="AN483" s="17"/>
      <c r="AO483" s="1"/>
      <c r="AP483" s="1"/>
      <c r="AQ483" s="17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6"/>
      <c r="AL484" s="17"/>
      <c r="AM484" s="1"/>
      <c r="AN484" s="17"/>
      <c r="AO484" s="1"/>
      <c r="AP484" s="1"/>
      <c r="AQ484" s="17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6"/>
      <c r="AL485" s="17"/>
      <c r="AM485" s="1"/>
      <c r="AN485" s="17"/>
      <c r="AO485" s="1"/>
      <c r="AP485" s="1"/>
      <c r="AQ485" s="17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6"/>
      <c r="AL486" s="17"/>
      <c r="AM486" s="1"/>
      <c r="AN486" s="17"/>
      <c r="AO486" s="1"/>
      <c r="AP486" s="1"/>
      <c r="AQ486" s="17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6"/>
      <c r="AL487" s="17"/>
      <c r="AM487" s="1"/>
      <c r="AN487" s="17"/>
      <c r="AO487" s="1"/>
      <c r="AP487" s="1"/>
      <c r="AQ487" s="17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6"/>
      <c r="AL488" s="17"/>
      <c r="AM488" s="1"/>
      <c r="AN488" s="17"/>
      <c r="AO488" s="1"/>
      <c r="AP488" s="1"/>
      <c r="AQ488" s="17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6"/>
      <c r="AL489" s="17"/>
      <c r="AM489" s="1"/>
      <c r="AN489" s="17"/>
      <c r="AO489" s="1"/>
      <c r="AP489" s="1"/>
      <c r="AQ489" s="17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6"/>
      <c r="AL490" s="17"/>
      <c r="AM490" s="1"/>
      <c r="AN490" s="17"/>
      <c r="AO490" s="1"/>
      <c r="AP490" s="1"/>
      <c r="AQ490" s="17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6"/>
      <c r="AL491" s="17"/>
      <c r="AM491" s="1"/>
      <c r="AN491" s="17"/>
      <c r="AO491" s="1"/>
      <c r="AP491" s="1"/>
      <c r="AQ491" s="17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6"/>
      <c r="AL492" s="17"/>
      <c r="AM492" s="1"/>
      <c r="AN492" s="17"/>
      <c r="AO492" s="1"/>
      <c r="AP492" s="1"/>
      <c r="AQ492" s="17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6"/>
      <c r="AL493" s="17"/>
      <c r="AM493" s="1"/>
      <c r="AN493" s="17"/>
      <c r="AO493" s="1"/>
      <c r="AP493" s="1"/>
      <c r="AQ493" s="17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6"/>
      <c r="AL494" s="17"/>
      <c r="AM494" s="1"/>
      <c r="AN494" s="17"/>
      <c r="AO494" s="1"/>
      <c r="AP494" s="1"/>
      <c r="AQ494" s="17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6"/>
      <c r="AL495" s="17"/>
      <c r="AM495" s="1"/>
      <c r="AN495" s="17"/>
      <c r="AO495" s="1"/>
      <c r="AP495" s="1"/>
      <c r="AQ495" s="17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I2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2025-10-20T16:47:34Z</dcterms:created>
  <dcterms:modified xsi:type="dcterms:W3CDTF">2025-10-27T08:28:07Z</dcterms:modified>
</cp:coreProperties>
</file>