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СЫР филиалы\"/>
    </mc:Choice>
  </mc:AlternateContent>
  <xr:revisionPtr revIDLastSave="0" documentId="13_ncr:1_{CB15E811-7D43-439D-B4C0-9A69A64D9C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3" i="1"/>
  <c r="AE13" i="1" s="1"/>
  <c r="Q38" i="1"/>
  <c r="AE40" i="1"/>
  <c r="Q43" i="1"/>
  <c r="Q18" i="1"/>
  <c r="Q17" i="1"/>
  <c r="AE6" i="1"/>
  <c r="P46" i="1"/>
  <c r="T46" i="1" s="1"/>
  <c r="P6" i="1"/>
  <c r="P7" i="1"/>
  <c r="T7" i="1" s="1"/>
  <c r="P43" i="1"/>
  <c r="P44" i="1"/>
  <c r="T44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P41" i="1"/>
  <c r="T41" i="1" s="1"/>
  <c r="P45" i="1"/>
  <c r="U45" i="1" s="1"/>
  <c r="L41" i="1"/>
  <c r="L40" i="1"/>
  <c r="L39" i="1"/>
  <c r="AE38" i="1"/>
  <c r="L38" i="1"/>
  <c r="L37" i="1"/>
  <c r="AE36" i="1"/>
  <c r="L36" i="1"/>
  <c r="L35" i="1"/>
  <c r="AE34" i="1"/>
  <c r="L34" i="1"/>
  <c r="L33" i="1"/>
  <c r="L32" i="1"/>
  <c r="L31" i="1"/>
  <c r="L30" i="1"/>
  <c r="L29" i="1"/>
  <c r="L28" i="1"/>
  <c r="L27" i="1"/>
  <c r="L26" i="1"/>
  <c r="L25" i="1"/>
  <c r="L24" i="1"/>
  <c r="AE23" i="1"/>
  <c r="L23" i="1"/>
  <c r="L22" i="1"/>
  <c r="AE21" i="1"/>
  <c r="L21" i="1"/>
  <c r="L20" i="1"/>
  <c r="AE19" i="1"/>
  <c r="L19" i="1"/>
  <c r="AE18" i="1"/>
  <c r="L18" i="1"/>
  <c r="AE17" i="1"/>
  <c r="L17" i="1"/>
  <c r="L16" i="1"/>
  <c r="L15" i="1"/>
  <c r="AE14" i="1"/>
  <c r="L14" i="1"/>
  <c r="L13" i="1"/>
  <c r="L12" i="1"/>
  <c r="L11" i="1"/>
  <c r="L10" i="1"/>
  <c r="AE9" i="1"/>
  <c r="L9" i="1"/>
  <c r="L8" i="1"/>
  <c r="AE44" i="1"/>
  <c r="L44" i="1"/>
  <c r="AE43" i="1"/>
  <c r="L43" i="1"/>
  <c r="AE7" i="1"/>
  <c r="L7" i="1"/>
  <c r="L6" i="1"/>
  <c r="L46" i="1"/>
  <c r="L4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T40" i="1"/>
  <c r="T43" i="1"/>
  <c r="U33" i="1"/>
  <c r="U17" i="1"/>
  <c r="L5" i="1"/>
  <c r="AE5" i="1"/>
  <c r="U41" i="1"/>
  <c r="U25" i="1"/>
  <c r="U9" i="1"/>
  <c r="U37" i="1"/>
  <c r="U29" i="1"/>
  <c r="U21" i="1"/>
  <c r="U13" i="1"/>
  <c r="U7" i="1"/>
  <c r="U39" i="1"/>
  <c r="U35" i="1"/>
  <c r="U31" i="1"/>
  <c r="U27" i="1"/>
  <c r="U23" i="1"/>
  <c r="U19" i="1"/>
  <c r="U15" i="1"/>
  <c r="U11" i="1"/>
  <c r="U44" i="1"/>
  <c r="U46" i="1"/>
  <c r="P5" i="1"/>
  <c r="T45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3" i="1"/>
  <c r="U6" i="1"/>
  <c r="T6" i="1"/>
</calcChain>
</file>

<file path=xl/sharedStrings.xml><?xml version="1.0" encoding="utf-8"?>
<sst xmlns="http://schemas.openxmlformats.org/spreadsheetml/2006/main" count="172" uniqueCount="97">
  <si>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</si>
  <si>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</si>
  <si>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</si>
  <si>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</si>
  <si>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</si>
  <si>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</si>
  <si>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</si>
  <si>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</si>
  <si>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</si>
  <si>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</si>
  <si>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</si>
  <si>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</si>
  <si>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</si>
  <si>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</si>
  <si>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</si>
  <si>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</si>
  <si>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</si>
  <si>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</si>
  <si>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</si>
  <si>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</si>
  <si>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</si>
  <si>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</si>
  <si>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</si>
  <si>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</si>
  <si>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</si>
  <si>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</si>
  <si>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</si>
  <si>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</si>
  <si>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</si>
  <si>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</si>
  <si>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</si>
  <si>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</si>
  <si>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</si>
  <si>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</si>
  <si>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</si>
  <si>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</si>
  <si>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</si>
  <si>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</si>
  <si>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</si>
  <si>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</si>
  <si>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</si>
  <si>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</si>
  <si>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</si>
  <si>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</si>
  <si>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</si>
  <si>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</si>
  <si>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</si>
  <si>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</si>
  <si>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</si>
  <si>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</si>
  <si>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</si>
  <si>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</si>
  <si>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</si>
  <si>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</si>
  <si>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продажи!!!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</si>
  <si>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</si>
  <si>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</si>
  <si>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</si>
  <si>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</si>
  <si>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</si>
  <si>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 02,07,25 заказываем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</si>
  <si>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</si>
  <si>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</si>
  <si>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</si>
  <si>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</si>
  <si>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</si>
  <si>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</si>
  <si>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</si>
  <si>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</si>
  <si>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</si>
  <si>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</si>
  <si>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</si>
  <si>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</si>
  <si>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</si>
  <si>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</si>
  <si>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</si>
  <si>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</si>
  <si>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</si>
  <si>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</si>
  <si>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</si>
  <si>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</si>
  <si>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</si>
  <si>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</si>
  <si>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</si>
  <si>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</si>
  <si>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</si>
  <si>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</si>
  <si>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</si>
  <si>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</si>
  <si>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</si>
  <si>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</si>
  <si>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</si>
  <si>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</si>
  <si>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</si>
  <si>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с 13,08,25 заказываем для ОП</t>
  </si>
  <si>
    <t>нужно увеличить продажи / с 13,08,25 заказываем для ОП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</si>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</sst>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29" width="6" customWidth="1"/>
    <col min="30" max="30" width="43.42578125" customWidth="1"/>
    <col min="31" max="31" width="7" customWidth="1"/>
    <col min="32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SUM(E6:E496)</f>
        <v>613.94100000000003</v>
      </c>
      <c r="F5" s="4">
        <f>SUM(F6:F496)</f>
        <v>1503.7679999999998</v>
      </c>
      <c r="G5" s="7"/>
      <c r="H5" s="1"/>
      <c r="I5" s="1"/>
      <c r="J5" s="1"/>
      <c r="K5" s="4">
        <f>SUM(K6:K496)</f>
        <v>620.62</v>
      </c>
      <c r="L5" s="4">
        <f>SUM(L6:L496)</f>
        <v>-6.6789999999999985</v>
      </c>
      <c r="M5" s="4">
        <f>SUM(M6:M496)</f>
        <v>0</v>
      </c>
      <c r="N5" s="4">
        <f>SUM(N6:N496)</f>
        <v>0</v>
      </c>
      <c r="O5" s="4">
        <f>SUM(O6:O496)</f>
        <v>425</v>
      </c>
      <c r="P5" s="4">
        <f>SUM(P6:P496)</f>
        <v>122.7882</v>
      </c>
      <c r="Q5" s="4">
        <f>SUM(Q6:Q496)</f>
        <v>969.2</v>
      </c>
      <c r="R5" s="4">
        <f>SUM(R6:R496)</f>
        <v>0</v>
      </c>
      <c r="S5" s="1"/>
      <c r="T5" s="1"/>
      <c r="U5" s="1"/>
      <c r="V5" s="4">
        <f>SUM(V6:V496)</f>
        <v>102.42359999999999</v>
      </c>
      <c r="W5" s="4">
        <f>SUM(W6:W496)</f>
        <v>75.769400000000005</v>
      </c>
      <c r="X5" s="4">
        <f>SUM(X6:X496)</f>
        <v>129.31459999999998</v>
      </c>
      <c r="Y5" s="4">
        <f>SUM(Y6:Y496)</f>
        <v>61.685200000000002</v>
      </c>
      <c r="Z5" s="4">
        <f>SUM(Z6:Z496)</f>
        <v>116.52020000000002</v>
      </c>
      <c r="AA5" s="4">
        <f>SUM(AA6:AA496)</f>
        <v>65.2684</v>
      </c>
      <c r="AB5" s="4">
        <f>SUM(AB6:AB496)</f>
        <v>47.883400000000002</v>
      </c>
      <c r="AC5" s="4">
        <f>SUM(AC6:AC496)</f>
        <v>60.215000000000003</v>
      </c>
      <c r="AD5" s="1"/>
      <c r="AE5" s="4">
        <f>SUM(AE6:AE496)</f>
        <v>175.27600000000001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37</v>
      </c>
      <c r="B6" s="1" t="s">
        <v>34</v>
      </c>
      <c r="C6" s="1">
        <v>141</v>
      </c>
      <c r="D6" s="1"/>
      <c r="E6" s="1">
        <v>4</v>
      </c>
      <c r="F6" s="1">
        <v>137</v>
      </c>
      <c r="G6" s="7">
        <v>0.18</v>
      </c>
      <c r="H6" s="1">
        <v>270</v>
      </c>
      <c r="I6" s="1">
        <v>9988438</v>
      </c>
      <c r="J6" s="1"/>
      <c r="K6" s="1">
        <v>4</v>
      </c>
      <c r="L6" s="1">
        <f t="shared" ref="L6:L41" si="0">E6-K6</f>
        <v>0</v>
      </c>
      <c r="M6" s="1"/>
      <c r="N6" s="1"/>
      <c r="O6" s="1">
        <v>0</v>
      </c>
      <c r="P6" s="1">
        <f t="shared" ref="P6:P41" si="1">E6/5</f>
        <v>0.8</v>
      </c>
      <c r="Q6" s="9"/>
      <c r="R6" s="9"/>
      <c r="S6" s="1"/>
      <c r="T6" s="1">
        <f t="shared" ref="T6:T41" si="2">(F6+O6+Q6)/P6</f>
        <v>171.25</v>
      </c>
      <c r="U6" s="1">
        <f t="shared" ref="U6:U41" si="3">(F6+O6)/P6</f>
        <v>171.25</v>
      </c>
      <c r="V6" s="1">
        <v>3.8</v>
      </c>
      <c r="W6" s="1">
        <v>0</v>
      </c>
      <c r="X6" s="1">
        <v>10.199999999999999</v>
      </c>
      <c r="Y6" s="1">
        <v>2.8</v>
      </c>
      <c r="Z6" s="1">
        <v>1.4</v>
      </c>
      <c r="AA6" s="1">
        <v>3.8</v>
      </c>
      <c r="AB6" s="1">
        <v>2.4</v>
      </c>
      <c r="AC6" s="1">
        <v>1.2</v>
      </c>
      <c r="AD6" s="30" t="s">
        <v>54</v>
      </c>
      <c r="AE6" s="1">
        <f>G6*Q6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34</v>
      </c>
      <c r="C7" s="1">
        <v>62</v>
      </c>
      <c r="D7" s="1"/>
      <c r="E7" s="1">
        <v>37</v>
      </c>
      <c r="F7" s="1">
        <v>25</v>
      </c>
      <c r="G7" s="7">
        <v>0.18</v>
      </c>
      <c r="H7" s="1">
        <v>270</v>
      </c>
      <c r="I7" s="1">
        <v>9988445</v>
      </c>
      <c r="J7" s="1"/>
      <c r="K7" s="1">
        <v>37</v>
      </c>
      <c r="L7" s="1">
        <f t="shared" si="0"/>
        <v>0</v>
      </c>
      <c r="M7" s="1"/>
      <c r="N7" s="1"/>
      <c r="O7" s="1">
        <v>240</v>
      </c>
      <c r="P7" s="1">
        <f t="shared" si="1"/>
        <v>7.4</v>
      </c>
      <c r="Q7" s="9"/>
      <c r="R7" s="9"/>
      <c r="S7" s="1"/>
      <c r="T7" s="1">
        <f t="shared" si="2"/>
        <v>35.810810810810807</v>
      </c>
      <c r="U7" s="1">
        <f t="shared" si="3"/>
        <v>35.810810810810807</v>
      </c>
      <c r="V7" s="1">
        <v>16</v>
      </c>
      <c r="W7" s="1">
        <v>0.4</v>
      </c>
      <c r="X7" s="1">
        <v>7.6</v>
      </c>
      <c r="Y7" s="1">
        <v>3.2</v>
      </c>
      <c r="Z7" s="1">
        <v>2.6</v>
      </c>
      <c r="AA7" s="1">
        <v>3.2</v>
      </c>
      <c r="AB7" s="1">
        <v>2.4</v>
      </c>
      <c r="AC7" s="1">
        <v>0.6</v>
      </c>
      <c r="AD7" s="21" t="s">
        <v>96</v>
      </c>
      <c r="AE7" s="1">
        <f>G7*Q7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24" t="s">
        <v>41</v>
      </c>
      <c r="B8" s="24" t="s">
        <v>34</v>
      </c>
      <c r="C8" s="24"/>
      <c r="D8" s="24"/>
      <c r="E8" s="24"/>
      <c r="F8" s="24"/>
      <c r="G8" s="25">
        <v>0</v>
      </c>
      <c r="H8" s="24">
        <v>270</v>
      </c>
      <c r="I8" s="24">
        <v>9988452</v>
      </c>
      <c r="J8" s="24"/>
      <c r="K8" s="24"/>
      <c r="L8" s="24">
        <f t="shared" si="0"/>
        <v>0</v>
      </c>
      <c r="M8" s="24"/>
      <c r="N8" s="24"/>
      <c r="O8" s="24">
        <v>0</v>
      </c>
      <c r="P8" s="24">
        <f t="shared" si="1"/>
        <v>0</v>
      </c>
      <c r="Q8" s="26"/>
      <c r="R8" s="26"/>
      <c r="S8" s="24"/>
      <c r="T8" s="24" t="e">
        <f t="shared" si="2"/>
        <v>#DIV/0!</v>
      </c>
      <c r="U8" s="24" t="e">
        <f t="shared" si="3"/>
        <v>#DIV/0!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 t="s">
        <v>42</v>
      </c>
      <c r="AE8" s="24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43</v>
      </c>
      <c r="B9" s="1" t="s">
        <v>34</v>
      </c>
      <c r="C9" s="1">
        <v>3</v>
      </c>
      <c r="D9" s="1">
        <v>28</v>
      </c>
      <c r="E9" s="1">
        <v>2</v>
      </c>
      <c r="F9" s="1">
        <v>28</v>
      </c>
      <c r="G9" s="7">
        <v>0.4</v>
      </c>
      <c r="H9" s="1">
        <v>270</v>
      </c>
      <c r="I9" s="1">
        <v>9988476</v>
      </c>
      <c r="J9" s="1"/>
      <c r="K9" s="1">
        <v>3</v>
      </c>
      <c r="L9" s="1">
        <f t="shared" si="0"/>
        <v>-1</v>
      </c>
      <c r="M9" s="1"/>
      <c r="N9" s="1"/>
      <c r="O9" s="1">
        <v>0</v>
      </c>
      <c r="P9" s="1">
        <f t="shared" si="1"/>
        <v>0.4</v>
      </c>
      <c r="Q9" s="9"/>
      <c r="R9" s="9"/>
      <c r="S9" s="1"/>
      <c r="T9" s="1">
        <f t="shared" si="2"/>
        <v>70</v>
      </c>
      <c r="U9" s="1">
        <f t="shared" si="3"/>
        <v>70</v>
      </c>
      <c r="V9" s="1">
        <v>1.8</v>
      </c>
      <c r="W9" s="1">
        <v>2.4</v>
      </c>
      <c r="X9" s="1">
        <v>0.8</v>
      </c>
      <c r="Y9" s="1">
        <v>0</v>
      </c>
      <c r="Z9" s="1">
        <v>1.2</v>
      </c>
      <c r="AA9" s="1">
        <v>2.2000000000000002</v>
      </c>
      <c r="AB9" s="1">
        <v>1</v>
      </c>
      <c r="AC9" s="1">
        <v>0.4</v>
      </c>
      <c r="AD9" s="1" t="s">
        <v>44</v>
      </c>
      <c r="AE9" s="1">
        <f>G9*Q9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24" t="s">
        <v>45</v>
      </c>
      <c r="B10" s="24" t="s">
        <v>34</v>
      </c>
      <c r="C10" s="24"/>
      <c r="D10" s="24"/>
      <c r="E10" s="24"/>
      <c r="F10" s="24"/>
      <c r="G10" s="25">
        <v>0</v>
      </c>
      <c r="H10" s="24">
        <v>150</v>
      </c>
      <c r="I10" s="24">
        <v>5034819</v>
      </c>
      <c r="J10" s="24"/>
      <c r="K10" s="24"/>
      <c r="L10" s="24">
        <f t="shared" si="0"/>
        <v>0</v>
      </c>
      <c r="M10" s="24"/>
      <c r="N10" s="24"/>
      <c r="O10" s="24">
        <v>0</v>
      </c>
      <c r="P10" s="24">
        <f t="shared" si="1"/>
        <v>0</v>
      </c>
      <c r="Q10" s="26"/>
      <c r="R10" s="26"/>
      <c r="S10" s="24"/>
      <c r="T10" s="24" t="e">
        <f t="shared" si="2"/>
        <v>#DIV/0!</v>
      </c>
      <c r="U10" s="24" t="e">
        <f t="shared" si="3"/>
        <v>#DIV/0!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 t="s">
        <v>35</v>
      </c>
      <c r="AE10" s="2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24" t="s">
        <v>46</v>
      </c>
      <c r="B11" s="24" t="s">
        <v>47</v>
      </c>
      <c r="C11" s="24"/>
      <c r="D11" s="24"/>
      <c r="E11" s="24"/>
      <c r="F11" s="24"/>
      <c r="G11" s="25">
        <v>0</v>
      </c>
      <c r="H11" s="24">
        <v>150</v>
      </c>
      <c r="I11" s="24">
        <v>5041251</v>
      </c>
      <c r="J11" s="24"/>
      <c r="K11" s="24"/>
      <c r="L11" s="24">
        <f t="shared" si="0"/>
        <v>0</v>
      </c>
      <c r="M11" s="24"/>
      <c r="N11" s="24"/>
      <c r="O11" s="24">
        <v>0</v>
      </c>
      <c r="P11" s="24">
        <f t="shared" si="1"/>
        <v>0</v>
      </c>
      <c r="Q11" s="26"/>
      <c r="R11" s="26"/>
      <c r="S11" s="24"/>
      <c r="T11" s="24" t="e">
        <f t="shared" si="2"/>
        <v>#DIV/0!</v>
      </c>
      <c r="U11" s="24" t="e">
        <f t="shared" si="3"/>
        <v>#DIV/0!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 t="s">
        <v>35</v>
      </c>
      <c r="AE11" s="2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4" t="s">
        <v>48</v>
      </c>
      <c r="B12" s="24" t="s">
        <v>34</v>
      </c>
      <c r="C12" s="24"/>
      <c r="D12" s="24"/>
      <c r="E12" s="24"/>
      <c r="F12" s="24"/>
      <c r="G12" s="25">
        <v>0</v>
      </c>
      <c r="H12" s="24">
        <v>90</v>
      </c>
      <c r="I12" s="24">
        <v>8444163</v>
      </c>
      <c r="J12" s="24"/>
      <c r="K12" s="24"/>
      <c r="L12" s="24">
        <f t="shared" si="0"/>
        <v>0</v>
      </c>
      <c r="M12" s="24"/>
      <c r="N12" s="24"/>
      <c r="O12" s="24">
        <v>0</v>
      </c>
      <c r="P12" s="24">
        <f t="shared" si="1"/>
        <v>0</v>
      </c>
      <c r="Q12" s="26"/>
      <c r="R12" s="26"/>
      <c r="S12" s="24"/>
      <c r="T12" s="24" t="e">
        <f t="shared" si="2"/>
        <v>#DIV/0!</v>
      </c>
      <c r="U12" s="24" t="e">
        <f t="shared" si="3"/>
        <v>#DIV/0!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 t="s">
        <v>35</v>
      </c>
      <c r="AE12" s="2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34</v>
      </c>
      <c r="C13" s="1">
        <v>124</v>
      </c>
      <c r="D13" s="1"/>
      <c r="E13" s="1">
        <v>70</v>
      </c>
      <c r="F13" s="1">
        <v>52</v>
      </c>
      <c r="G13" s="7">
        <v>0.18</v>
      </c>
      <c r="H13" s="1">
        <v>150</v>
      </c>
      <c r="I13" s="1">
        <v>5038411</v>
      </c>
      <c r="J13" s="1"/>
      <c r="K13" s="1">
        <v>70</v>
      </c>
      <c r="L13" s="1">
        <f t="shared" si="0"/>
        <v>0</v>
      </c>
      <c r="M13" s="1"/>
      <c r="N13" s="1"/>
      <c r="O13" s="1">
        <v>30</v>
      </c>
      <c r="P13" s="1">
        <f t="shared" si="1"/>
        <v>14</v>
      </c>
      <c r="Q13" s="9">
        <f>18*P13-O13-F13</f>
        <v>170</v>
      </c>
      <c r="R13" s="9"/>
      <c r="S13" s="1"/>
      <c r="T13" s="1">
        <f t="shared" si="2"/>
        <v>18</v>
      </c>
      <c r="U13" s="1">
        <f t="shared" si="3"/>
        <v>5.8571428571428568</v>
      </c>
      <c r="V13" s="1">
        <v>7.8</v>
      </c>
      <c r="W13" s="1">
        <v>7.2</v>
      </c>
      <c r="X13" s="1">
        <v>10.199999999999999</v>
      </c>
      <c r="Y13" s="1">
        <v>2.6</v>
      </c>
      <c r="Z13" s="1">
        <v>14.6</v>
      </c>
      <c r="AA13" s="1">
        <v>3.6</v>
      </c>
      <c r="AB13" s="1">
        <v>4.5999999999999996</v>
      </c>
      <c r="AC13" s="1">
        <v>4.5999999999999996</v>
      </c>
      <c r="AD13" s="1"/>
      <c r="AE13" s="1">
        <f>G13*Q13</f>
        <v>30.599999999999998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34</v>
      </c>
      <c r="C14" s="1">
        <v>195</v>
      </c>
      <c r="D14" s="1"/>
      <c r="E14" s="1">
        <v>92</v>
      </c>
      <c r="F14" s="1">
        <v>100</v>
      </c>
      <c r="G14" s="7">
        <v>0.18</v>
      </c>
      <c r="H14" s="1">
        <v>150</v>
      </c>
      <c r="I14" s="1">
        <v>5038459</v>
      </c>
      <c r="J14" s="1"/>
      <c r="K14" s="1">
        <v>92</v>
      </c>
      <c r="L14" s="1">
        <f t="shared" si="0"/>
        <v>0</v>
      </c>
      <c r="M14" s="1"/>
      <c r="N14" s="1"/>
      <c r="O14" s="1">
        <v>0</v>
      </c>
      <c r="P14" s="1">
        <f t="shared" si="1"/>
        <v>18.399999999999999</v>
      </c>
      <c r="Q14" s="9">
        <f>18*P14-O14-F14</f>
        <v>231.2</v>
      </c>
      <c r="R14" s="9"/>
      <c r="S14" s="1"/>
      <c r="T14" s="1">
        <f t="shared" si="2"/>
        <v>18</v>
      </c>
      <c r="U14" s="1">
        <f t="shared" si="3"/>
        <v>5.4347826086956523</v>
      </c>
      <c r="V14" s="1">
        <v>8.8000000000000007</v>
      </c>
      <c r="W14" s="1">
        <v>9.6</v>
      </c>
      <c r="X14" s="1">
        <v>14.4</v>
      </c>
      <c r="Y14" s="1">
        <v>7.4</v>
      </c>
      <c r="Z14" s="1">
        <v>19.399999999999999</v>
      </c>
      <c r="AA14" s="1">
        <v>5.8</v>
      </c>
      <c r="AB14" s="1">
        <v>8</v>
      </c>
      <c r="AC14" s="1">
        <v>12.2</v>
      </c>
      <c r="AD14" s="1"/>
      <c r="AE14" s="1">
        <f>G14*Q14</f>
        <v>41.616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24" t="s">
        <v>51</v>
      </c>
      <c r="B15" s="24" t="s">
        <v>34</v>
      </c>
      <c r="C15" s="24"/>
      <c r="D15" s="24"/>
      <c r="E15" s="24"/>
      <c r="F15" s="24"/>
      <c r="G15" s="25">
        <v>0</v>
      </c>
      <c r="H15" s="24">
        <v>150</v>
      </c>
      <c r="I15" s="24">
        <v>5038831</v>
      </c>
      <c r="J15" s="24"/>
      <c r="K15" s="24"/>
      <c r="L15" s="24">
        <f t="shared" si="0"/>
        <v>0</v>
      </c>
      <c r="M15" s="24"/>
      <c r="N15" s="24"/>
      <c r="O15" s="24">
        <v>0</v>
      </c>
      <c r="P15" s="24">
        <f t="shared" si="1"/>
        <v>0</v>
      </c>
      <c r="Q15" s="26"/>
      <c r="R15" s="26"/>
      <c r="S15" s="24"/>
      <c r="T15" s="24" t="e">
        <f t="shared" si="2"/>
        <v>#DIV/0!</v>
      </c>
      <c r="U15" s="24" t="e">
        <f t="shared" si="3"/>
        <v>#DIV/0!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 t="s">
        <v>35</v>
      </c>
      <c r="AE15" s="24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24" t="s">
        <v>52</v>
      </c>
      <c r="B16" s="24" t="s">
        <v>34</v>
      </c>
      <c r="C16" s="24"/>
      <c r="D16" s="24"/>
      <c r="E16" s="24"/>
      <c r="F16" s="24"/>
      <c r="G16" s="25">
        <v>0</v>
      </c>
      <c r="H16" s="24">
        <v>120</v>
      </c>
      <c r="I16" s="24">
        <v>5038855</v>
      </c>
      <c r="J16" s="24"/>
      <c r="K16" s="24"/>
      <c r="L16" s="24">
        <f t="shared" si="0"/>
        <v>0</v>
      </c>
      <c r="M16" s="24"/>
      <c r="N16" s="24"/>
      <c r="O16" s="24">
        <v>0</v>
      </c>
      <c r="P16" s="24">
        <f t="shared" si="1"/>
        <v>0</v>
      </c>
      <c r="Q16" s="26"/>
      <c r="R16" s="26"/>
      <c r="S16" s="24"/>
      <c r="T16" s="24" t="e">
        <f t="shared" si="2"/>
        <v>#DIV/0!</v>
      </c>
      <c r="U16" s="24" t="e">
        <f t="shared" si="3"/>
        <v>#DIV/0!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 t="s">
        <v>35</v>
      </c>
      <c r="AE16" s="2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34</v>
      </c>
      <c r="C17" s="1">
        <v>307</v>
      </c>
      <c r="D17" s="1">
        <v>5</v>
      </c>
      <c r="E17" s="1">
        <v>102</v>
      </c>
      <c r="F17" s="1">
        <v>201</v>
      </c>
      <c r="G17" s="7">
        <v>0.18</v>
      </c>
      <c r="H17" s="1">
        <v>150</v>
      </c>
      <c r="I17" s="1">
        <v>5038435</v>
      </c>
      <c r="J17" s="1"/>
      <c r="K17" s="1">
        <v>103</v>
      </c>
      <c r="L17" s="1">
        <f t="shared" si="0"/>
        <v>-1</v>
      </c>
      <c r="M17" s="1"/>
      <c r="N17" s="1"/>
      <c r="O17" s="1">
        <v>0</v>
      </c>
      <c r="P17" s="1">
        <f t="shared" si="1"/>
        <v>20.399999999999999</v>
      </c>
      <c r="Q17" s="9">
        <f t="shared" ref="Q17:Q18" si="4">20*P17-O17-F17</f>
        <v>207</v>
      </c>
      <c r="R17" s="9"/>
      <c r="S17" s="1"/>
      <c r="T17" s="1">
        <f t="shared" si="2"/>
        <v>20</v>
      </c>
      <c r="U17" s="1">
        <f t="shared" si="3"/>
        <v>9.8529411764705888</v>
      </c>
      <c r="V17" s="1">
        <v>11</v>
      </c>
      <c r="W17" s="1">
        <v>7.4</v>
      </c>
      <c r="X17" s="1">
        <v>7</v>
      </c>
      <c r="Y17" s="1">
        <v>6.4</v>
      </c>
      <c r="Z17" s="1">
        <v>23.6</v>
      </c>
      <c r="AA17" s="1">
        <v>6.8</v>
      </c>
      <c r="AB17" s="1">
        <v>4.8</v>
      </c>
      <c r="AC17" s="1">
        <v>10.6</v>
      </c>
      <c r="AD17" s="1"/>
      <c r="AE17" s="1">
        <f>G17*Q17</f>
        <v>37.26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thickBot="1" x14ac:dyDescent="0.3">
      <c r="A18" s="1" t="s">
        <v>55</v>
      </c>
      <c r="B18" s="1" t="s">
        <v>34</v>
      </c>
      <c r="C18" s="1">
        <v>247</v>
      </c>
      <c r="D18" s="1"/>
      <c r="E18" s="1">
        <v>106</v>
      </c>
      <c r="F18" s="1">
        <v>139</v>
      </c>
      <c r="G18" s="7">
        <v>0.18</v>
      </c>
      <c r="H18" s="1">
        <v>120</v>
      </c>
      <c r="I18" s="1">
        <v>5038398</v>
      </c>
      <c r="J18" s="1"/>
      <c r="K18" s="1">
        <v>106</v>
      </c>
      <c r="L18" s="1">
        <f t="shared" si="0"/>
        <v>0</v>
      </c>
      <c r="M18" s="1"/>
      <c r="N18" s="1"/>
      <c r="O18" s="1">
        <v>0</v>
      </c>
      <c r="P18" s="1">
        <f t="shared" si="1"/>
        <v>21.2</v>
      </c>
      <c r="Q18" s="9">
        <f t="shared" si="4"/>
        <v>285</v>
      </c>
      <c r="R18" s="9"/>
      <c r="S18" s="1"/>
      <c r="T18" s="1">
        <f t="shared" si="2"/>
        <v>20</v>
      </c>
      <c r="U18" s="1">
        <f t="shared" si="3"/>
        <v>6.5566037735849063</v>
      </c>
      <c r="V18" s="1">
        <v>11.8</v>
      </c>
      <c r="W18" s="1">
        <v>7.8</v>
      </c>
      <c r="X18" s="1">
        <v>17.2</v>
      </c>
      <c r="Y18" s="1">
        <v>0.8</v>
      </c>
      <c r="Z18" s="1">
        <v>8</v>
      </c>
      <c r="AA18" s="1">
        <v>11.2</v>
      </c>
      <c r="AB18" s="1">
        <v>4.2</v>
      </c>
      <c r="AC18" s="1">
        <v>5.8</v>
      </c>
      <c r="AD18" s="1"/>
      <c r="AE18" s="1">
        <f>G18*Q18</f>
        <v>51.3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0" t="s">
        <v>56</v>
      </c>
      <c r="B19" s="11" t="s">
        <v>47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0"/>
        <v>0</v>
      </c>
      <c r="M19" s="1"/>
      <c r="N19" s="1"/>
      <c r="O19" s="1">
        <v>0</v>
      </c>
      <c r="P19" s="1">
        <f t="shared" si="1"/>
        <v>0</v>
      </c>
      <c r="Q19" s="9"/>
      <c r="R19" s="9"/>
      <c r="S19" s="1"/>
      <c r="T19" s="1" t="e">
        <f t="shared" si="2"/>
        <v>#DIV/0!</v>
      </c>
      <c r="U19" s="1" t="e">
        <f t="shared" si="3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>G19*Q19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5" t="s">
        <v>57</v>
      </c>
      <c r="B20" s="16" t="s">
        <v>47</v>
      </c>
      <c r="C20" s="16">
        <v>42.39</v>
      </c>
      <c r="D20" s="16"/>
      <c r="E20" s="16"/>
      <c r="F20" s="17">
        <v>42.39</v>
      </c>
      <c r="G20" s="18">
        <v>0</v>
      </c>
      <c r="H20" s="19" t="e">
        <v>#N/A</v>
      </c>
      <c r="I20" s="19" t="s">
        <v>58</v>
      </c>
      <c r="J20" s="19" t="s">
        <v>56</v>
      </c>
      <c r="K20" s="19"/>
      <c r="L20" s="19">
        <f t="shared" si="0"/>
        <v>0</v>
      </c>
      <c r="M20" s="19"/>
      <c r="N20" s="19"/>
      <c r="O20" s="19">
        <v>0</v>
      </c>
      <c r="P20" s="19">
        <f t="shared" si="1"/>
        <v>0</v>
      </c>
      <c r="Q20" s="20"/>
      <c r="R20" s="20"/>
      <c r="S20" s="19"/>
      <c r="T20" s="19" t="e">
        <f t="shared" si="2"/>
        <v>#DIV/0!</v>
      </c>
      <c r="U20" s="19" t="e">
        <f t="shared" si="3"/>
        <v>#DIV/0!</v>
      </c>
      <c r="V20" s="19">
        <v>1.3088</v>
      </c>
      <c r="W20" s="19">
        <v>0</v>
      </c>
      <c r="X20" s="19">
        <v>3.4451999999999998</v>
      </c>
      <c r="Y20" s="19">
        <v>1.3460000000000001</v>
      </c>
      <c r="Z20" s="19">
        <v>1.1572</v>
      </c>
      <c r="AA20" s="19">
        <v>1.3251999999999999</v>
      </c>
      <c r="AB20" s="19">
        <v>0.67120000000000002</v>
      </c>
      <c r="AC20" s="19">
        <v>1.2592000000000001</v>
      </c>
      <c r="AD20" s="30" t="s">
        <v>54</v>
      </c>
      <c r="AE20" s="19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0" t="s">
        <v>59</v>
      </c>
      <c r="B21" s="11" t="s">
        <v>47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0"/>
        <v>0</v>
      </c>
      <c r="M21" s="1"/>
      <c r="N21" s="1"/>
      <c r="O21" s="1">
        <v>0</v>
      </c>
      <c r="P21" s="1">
        <f t="shared" si="1"/>
        <v>0</v>
      </c>
      <c r="Q21" s="9"/>
      <c r="R21" s="9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60</v>
      </c>
      <c r="AE21" s="1">
        <f>G21*Q21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15" t="s">
        <v>61</v>
      </c>
      <c r="B22" s="16" t="s">
        <v>47</v>
      </c>
      <c r="C22" s="16">
        <v>51.414999999999999</v>
      </c>
      <c r="D22" s="16"/>
      <c r="E22" s="16">
        <v>3.4249999999999998</v>
      </c>
      <c r="F22" s="17">
        <v>47.99</v>
      </c>
      <c r="G22" s="18">
        <v>0</v>
      </c>
      <c r="H22" s="19" t="e">
        <v>#N/A</v>
      </c>
      <c r="I22" s="19" t="s">
        <v>58</v>
      </c>
      <c r="J22" s="19" t="s">
        <v>59</v>
      </c>
      <c r="K22" s="19">
        <v>3</v>
      </c>
      <c r="L22" s="19">
        <f t="shared" si="0"/>
        <v>0.42499999999999982</v>
      </c>
      <c r="M22" s="19"/>
      <c r="N22" s="19"/>
      <c r="O22" s="19">
        <v>0</v>
      </c>
      <c r="P22" s="19">
        <f t="shared" si="1"/>
        <v>0.68499999999999994</v>
      </c>
      <c r="Q22" s="20"/>
      <c r="R22" s="20"/>
      <c r="S22" s="19"/>
      <c r="T22" s="19">
        <f t="shared" si="2"/>
        <v>70.058394160583944</v>
      </c>
      <c r="U22" s="19">
        <f t="shared" si="3"/>
        <v>70.058394160583944</v>
      </c>
      <c r="V22" s="19">
        <v>0.64900000000000002</v>
      </c>
      <c r="W22" s="19">
        <v>2.78</v>
      </c>
      <c r="X22" s="19">
        <v>4.0991999999999997</v>
      </c>
      <c r="Y22" s="19">
        <v>2.0716000000000001</v>
      </c>
      <c r="Z22" s="19">
        <v>1.4436</v>
      </c>
      <c r="AA22" s="19">
        <v>1.3220000000000001</v>
      </c>
      <c r="AB22" s="19">
        <v>0</v>
      </c>
      <c r="AC22" s="19">
        <v>0.48440000000000011</v>
      </c>
      <c r="AD22" s="30" t="s">
        <v>54</v>
      </c>
      <c r="AE22" s="19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0" t="s">
        <v>62</v>
      </c>
      <c r="B23" s="11" t="s">
        <v>47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0"/>
        <v>0</v>
      </c>
      <c r="M23" s="1"/>
      <c r="N23" s="1"/>
      <c r="O23" s="1">
        <v>0</v>
      </c>
      <c r="P23" s="1">
        <f t="shared" si="1"/>
        <v>0</v>
      </c>
      <c r="Q23" s="9"/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 t="s">
        <v>63</v>
      </c>
      <c r="AE23" s="1">
        <f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15" t="s">
        <v>64</v>
      </c>
      <c r="B24" s="16" t="s">
        <v>47</v>
      </c>
      <c r="C24" s="16">
        <v>64.984999999999999</v>
      </c>
      <c r="D24" s="16"/>
      <c r="E24" s="16">
        <v>13.266999999999999</v>
      </c>
      <c r="F24" s="17">
        <v>51.718000000000004</v>
      </c>
      <c r="G24" s="18">
        <v>0</v>
      </c>
      <c r="H24" s="19" t="e">
        <v>#N/A</v>
      </c>
      <c r="I24" s="19" t="s">
        <v>58</v>
      </c>
      <c r="J24" s="19" t="s">
        <v>62</v>
      </c>
      <c r="K24" s="19">
        <v>13.7</v>
      </c>
      <c r="L24" s="19">
        <f t="shared" si="0"/>
        <v>-0.43299999999999983</v>
      </c>
      <c r="M24" s="19"/>
      <c r="N24" s="19"/>
      <c r="O24" s="19">
        <v>0</v>
      </c>
      <c r="P24" s="19">
        <f t="shared" si="1"/>
        <v>2.6534</v>
      </c>
      <c r="Q24" s="20"/>
      <c r="R24" s="20"/>
      <c r="S24" s="19"/>
      <c r="T24" s="19">
        <f t="shared" si="2"/>
        <v>19.491218813597651</v>
      </c>
      <c r="U24" s="19">
        <f t="shared" si="3"/>
        <v>19.491218813597651</v>
      </c>
      <c r="V24" s="19">
        <v>0.64200000000000002</v>
      </c>
      <c r="W24" s="19">
        <v>1.24</v>
      </c>
      <c r="X24" s="19">
        <v>4.3559999999999999</v>
      </c>
      <c r="Y24" s="19">
        <v>0</v>
      </c>
      <c r="Z24" s="19">
        <v>0</v>
      </c>
      <c r="AA24" s="19">
        <v>1.9656</v>
      </c>
      <c r="AB24" s="19">
        <v>0.63919999999999999</v>
      </c>
      <c r="AC24" s="19">
        <v>1.2684</v>
      </c>
      <c r="AD24" s="19"/>
      <c r="AE24" s="19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4" t="s">
        <v>65</v>
      </c>
      <c r="B25" s="24" t="s">
        <v>34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/>
      <c r="L25" s="24">
        <f t="shared" si="0"/>
        <v>0</v>
      </c>
      <c r="M25" s="24"/>
      <c r="N25" s="24"/>
      <c r="O25" s="24">
        <v>0</v>
      </c>
      <c r="P25" s="24">
        <f t="shared" si="1"/>
        <v>0</v>
      </c>
      <c r="Q25" s="26"/>
      <c r="R25" s="26"/>
      <c r="S25" s="24"/>
      <c r="T25" s="24" t="e">
        <f t="shared" si="2"/>
        <v>#DIV/0!</v>
      </c>
      <c r="U25" s="24" t="e">
        <f t="shared" si="3"/>
        <v>#DIV/0!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 t="s">
        <v>66</v>
      </c>
      <c r="AE25" s="24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27" t="s">
        <v>67</v>
      </c>
      <c r="B26" s="28" t="s">
        <v>47</v>
      </c>
      <c r="C26" s="28"/>
      <c r="D26" s="28"/>
      <c r="E26" s="28"/>
      <c r="F26" s="29"/>
      <c r="G26" s="25">
        <v>0</v>
      </c>
      <c r="H26" s="24">
        <v>120</v>
      </c>
      <c r="I26" s="24">
        <v>5522704</v>
      </c>
      <c r="J26" s="24"/>
      <c r="K26" s="24"/>
      <c r="L26" s="24">
        <f t="shared" si="0"/>
        <v>0</v>
      </c>
      <c r="M26" s="24"/>
      <c r="N26" s="24"/>
      <c r="O26" s="24">
        <v>0</v>
      </c>
      <c r="P26" s="24">
        <f t="shared" si="1"/>
        <v>0</v>
      </c>
      <c r="Q26" s="26"/>
      <c r="R26" s="26"/>
      <c r="S26" s="24"/>
      <c r="T26" s="24" t="e">
        <f t="shared" si="2"/>
        <v>#DIV/0!</v>
      </c>
      <c r="U26" s="24" t="e">
        <f t="shared" si="3"/>
        <v>#DIV/0!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 t="s">
        <v>68</v>
      </c>
      <c r="AE26" s="24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15" t="s">
        <v>69</v>
      </c>
      <c r="B27" s="16" t="s">
        <v>47</v>
      </c>
      <c r="C27" s="16"/>
      <c r="D27" s="16">
        <v>59.218000000000004</v>
      </c>
      <c r="E27" s="16"/>
      <c r="F27" s="17">
        <v>59.218000000000004</v>
      </c>
      <c r="G27" s="18">
        <v>0</v>
      </c>
      <c r="H27" s="19" t="e">
        <v>#N/A</v>
      </c>
      <c r="I27" s="19" t="s">
        <v>58</v>
      </c>
      <c r="J27" s="19" t="s">
        <v>67</v>
      </c>
      <c r="K27" s="19">
        <v>5.5</v>
      </c>
      <c r="L27" s="19">
        <f t="shared" si="0"/>
        <v>-5.5</v>
      </c>
      <c r="M27" s="19"/>
      <c r="N27" s="19"/>
      <c r="O27" s="19">
        <v>0</v>
      </c>
      <c r="P27" s="19">
        <f t="shared" si="1"/>
        <v>0</v>
      </c>
      <c r="Q27" s="20"/>
      <c r="R27" s="20"/>
      <c r="S27" s="19"/>
      <c r="T27" s="19" t="e">
        <f t="shared" si="2"/>
        <v>#DIV/0!</v>
      </c>
      <c r="U27" s="19" t="e">
        <f t="shared" si="3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 t="s">
        <v>70</v>
      </c>
      <c r="AE27" s="19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24" t="s">
        <v>71</v>
      </c>
      <c r="B28" s="24" t="s">
        <v>34</v>
      </c>
      <c r="C28" s="24"/>
      <c r="D28" s="24"/>
      <c r="E28" s="24"/>
      <c r="F28" s="24"/>
      <c r="G28" s="25">
        <v>0</v>
      </c>
      <c r="H28" s="24">
        <v>180</v>
      </c>
      <c r="I28" s="24">
        <v>9988391</v>
      </c>
      <c r="J28" s="24"/>
      <c r="K28" s="24"/>
      <c r="L28" s="24">
        <f t="shared" si="0"/>
        <v>0</v>
      </c>
      <c r="M28" s="24"/>
      <c r="N28" s="24"/>
      <c r="O28" s="24">
        <v>0</v>
      </c>
      <c r="P28" s="24">
        <f t="shared" si="1"/>
        <v>0</v>
      </c>
      <c r="Q28" s="26"/>
      <c r="R28" s="26"/>
      <c r="S28" s="24"/>
      <c r="T28" s="24" t="e">
        <f t="shared" si="2"/>
        <v>#DIV/0!</v>
      </c>
      <c r="U28" s="24" t="e">
        <f t="shared" si="3"/>
        <v>#DIV/0!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 t="s">
        <v>35</v>
      </c>
      <c r="AE28" s="2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24" t="s">
        <v>72</v>
      </c>
      <c r="B29" s="24" t="s">
        <v>34</v>
      </c>
      <c r="C29" s="24"/>
      <c r="D29" s="24"/>
      <c r="E29" s="24"/>
      <c r="F29" s="24"/>
      <c r="G29" s="25">
        <v>0</v>
      </c>
      <c r="H29" s="24">
        <v>270</v>
      </c>
      <c r="I29" s="24">
        <v>9988681</v>
      </c>
      <c r="J29" s="24"/>
      <c r="K29" s="24"/>
      <c r="L29" s="24">
        <f t="shared" si="0"/>
        <v>0</v>
      </c>
      <c r="M29" s="24"/>
      <c r="N29" s="24"/>
      <c r="O29" s="24">
        <v>0</v>
      </c>
      <c r="P29" s="24">
        <f t="shared" si="1"/>
        <v>0</v>
      </c>
      <c r="Q29" s="26"/>
      <c r="R29" s="26"/>
      <c r="S29" s="24"/>
      <c r="T29" s="24" t="e">
        <f t="shared" si="2"/>
        <v>#DIV/0!</v>
      </c>
      <c r="U29" s="24" t="e">
        <f t="shared" si="3"/>
        <v>#DIV/0!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 t="s">
        <v>35</v>
      </c>
      <c r="AE29" s="2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24" t="s">
        <v>73</v>
      </c>
      <c r="B30" s="24" t="s">
        <v>47</v>
      </c>
      <c r="C30" s="24"/>
      <c r="D30" s="24"/>
      <c r="E30" s="24"/>
      <c r="F30" s="24"/>
      <c r="G30" s="25">
        <v>0</v>
      </c>
      <c r="H30" s="24">
        <v>120</v>
      </c>
      <c r="I30" s="24">
        <v>8785198</v>
      </c>
      <c r="J30" s="24"/>
      <c r="K30" s="24"/>
      <c r="L30" s="24">
        <f t="shared" si="0"/>
        <v>0</v>
      </c>
      <c r="M30" s="24"/>
      <c r="N30" s="24"/>
      <c r="O30" s="24">
        <v>0</v>
      </c>
      <c r="P30" s="24">
        <f t="shared" si="1"/>
        <v>0</v>
      </c>
      <c r="Q30" s="26"/>
      <c r="R30" s="26"/>
      <c r="S30" s="24"/>
      <c r="T30" s="24" t="e">
        <f t="shared" si="2"/>
        <v>#DIV/0!</v>
      </c>
      <c r="U30" s="24" t="e">
        <f t="shared" si="3"/>
        <v>#DIV/0!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 t="s">
        <v>35</v>
      </c>
      <c r="AE30" s="24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9" t="s">
        <v>74</v>
      </c>
      <c r="B31" s="19" t="s">
        <v>47</v>
      </c>
      <c r="C31" s="19"/>
      <c r="D31" s="19">
        <v>2.92</v>
      </c>
      <c r="E31" s="19">
        <v>2.92</v>
      </c>
      <c r="F31" s="19"/>
      <c r="G31" s="18">
        <v>0</v>
      </c>
      <c r="H31" s="19" t="e">
        <v>#N/A</v>
      </c>
      <c r="I31" s="19" t="s">
        <v>75</v>
      </c>
      <c r="J31" s="19"/>
      <c r="K31" s="19">
        <v>2.92</v>
      </c>
      <c r="L31" s="19">
        <f t="shared" si="0"/>
        <v>0</v>
      </c>
      <c r="M31" s="19"/>
      <c r="N31" s="19"/>
      <c r="O31" s="19"/>
      <c r="P31" s="19">
        <f t="shared" si="1"/>
        <v>0.58399999999999996</v>
      </c>
      <c r="Q31" s="20"/>
      <c r="R31" s="20"/>
      <c r="S31" s="19"/>
      <c r="T31" s="19">
        <f t="shared" si="2"/>
        <v>0</v>
      </c>
      <c r="U31" s="19">
        <f t="shared" si="3"/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/>
      <c r="AE31" s="19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24" t="s">
        <v>76</v>
      </c>
      <c r="B32" s="24" t="s">
        <v>34</v>
      </c>
      <c r="C32" s="24"/>
      <c r="D32" s="24"/>
      <c r="E32" s="24"/>
      <c r="F32" s="24"/>
      <c r="G32" s="25">
        <v>0</v>
      </c>
      <c r="H32" s="24">
        <v>60</v>
      </c>
      <c r="I32" s="24">
        <v>8444187</v>
      </c>
      <c r="J32" s="24"/>
      <c r="K32" s="24"/>
      <c r="L32" s="24">
        <f t="shared" si="0"/>
        <v>0</v>
      </c>
      <c r="M32" s="24"/>
      <c r="N32" s="24"/>
      <c r="O32" s="24">
        <v>0</v>
      </c>
      <c r="P32" s="24">
        <f t="shared" si="1"/>
        <v>0</v>
      </c>
      <c r="Q32" s="26"/>
      <c r="R32" s="26"/>
      <c r="S32" s="24"/>
      <c r="T32" s="24" t="e">
        <f t="shared" si="2"/>
        <v>#DIV/0!</v>
      </c>
      <c r="U32" s="24" t="e">
        <f t="shared" si="3"/>
        <v>#DIV/0!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 t="s">
        <v>35</v>
      </c>
      <c r="AE32" s="24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thickBot="1" x14ac:dyDescent="0.3">
      <c r="A33" s="24" t="s">
        <v>77</v>
      </c>
      <c r="B33" s="24" t="s">
        <v>34</v>
      </c>
      <c r="C33" s="24"/>
      <c r="D33" s="24"/>
      <c r="E33" s="24"/>
      <c r="F33" s="24"/>
      <c r="G33" s="25">
        <v>0</v>
      </c>
      <c r="H33" s="24">
        <v>90</v>
      </c>
      <c r="I33" s="24">
        <v>8444194</v>
      </c>
      <c r="J33" s="24"/>
      <c r="K33" s="24"/>
      <c r="L33" s="24">
        <f t="shared" si="0"/>
        <v>0</v>
      </c>
      <c r="M33" s="24"/>
      <c r="N33" s="24"/>
      <c r="O33" s="24">
        <v>0</v>
      </c>
      <c r="P33" s="24">
        <f t="shared" si="1"/>
        <v>0</v>
      </c>
      <c r="Q33" s="26"/>
      <c r="R33" s="26"/>
      <c r="S33" s="24"/>
      <c r="T33" s="24" t="e">
        <f t="shared" si="2"/>
        <v>#DIV/0!</v>
      </c>
      <c r="U33" s="24" t="e">
        <f t="shared" si="3"/>
        <v>#DIV/0!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 t="s">
        <v>35</v>
      </c>
      <c r="AE33" s="24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0" t="s">
        <v>78</v>
      </c>
      <c r="B34" s="11" t="s">
        <v>34</v>
      </c>
      <c r="C34" s="11"/>
      <c r="D34" s="11"/>
      <c r="E34" s="11">
        <v>-1</v>
      </c>
      <c r="F34" s="12"/>
      <c r="G34" s="7">
        <v>0.2</v>
      </c>
      <c r="H34" s="1">
        <v>120</v>
      </c>
      <c r="I34" s="1" t="s">
        <v>79</v>
      </c>
      <c r="J34" s="1"/>
      <c r="K34" s="1"/>
      <c r="L34" s="1">
        <f t="shared" si="0"/>
        <v>-1</v>
      </c>
      <c r="M34" s="1"/>
      <c r="N34" s="1"/>
      <c r="O34" s="1">
        <v>130</v>
      </c>
      <c r="P34" s="1">
        <f t="shared" si="1"/>
        <v>-0.2</v>
      </c>
      <c r="Q34" s="9"/>
      <c r="R34" s="9"/>
      <c r="S34" s="1"/>
      <c r="T34" s="1">
        <f t="shared" si="2"/>
        <v>-650</v>
      </c>
      <c r="U34" s="1">
        <f t="shared" si="3"/>
        <v>-650</v>
      </c>
      <c r="V34" s="1">
        <v>0</v>
      </c>
      <c r="W34" s="1">
        <v>0</v>
      </c>
      <c r="X34" s="1">
        <v>0</v>
      </c>
      <c r="Y34" s="1">
        <v>0</v>
      </c>
      <c r="Z34" s="1">
        <v>4.5999999999999996</v>
      </c>
      <c r="AA34" s="1">
        <v>3.4</v>
      </c>
      <c r="AB34" s="1">
        <v>7.4</v>
      </c>
      <c r="AC34" s="1">
        <v>0</v>
      </c>
      <c r="AD34" s="1" t="s">
        <v>80</v>
      </c>
      <c r="AE34" s="1">
        <f>G34*Q34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thickBot="1" x14ac:dyDescent="0.3">
      <c r="A35" s="15" t="s">
        <v>81</v>
      </c>
      <c r="B35" s="16" t="s">
        <v>34</v>
      </c>
      <c r="C35" s="16">
        <v>183</v>
      </c>
      <c r="D35" s="16">
        <v>50</v>
      </c>
      <c r="E35" s="16">
        <v>61</v>
      </c>
      <c r="F35" s="17">
        <v>171</v>
      </c>
      <c r="G35" s="18">
        <v>0</v>
      </c>
      <c r="H35" s="19" t="e">
        <v>#N/A</v>
      </c>
      <c r="I35" s="19" t="s">
        <v>58</v>
      </c>
      <c r="J35" s="19" t="s">
        <v>78</v>
      </c>
      <c r="K35" s="19">
        <v>62</v>
      </c>
      <c r="L35" s="19">
        <f t="shared" si="0"/>
        <v>-1</v>
      </c>
      <c r="M35" s="19"/>
      <c r="N35" s="19"/>
      <c r="O35" s="19">
        <v>0</v>
      </c>
      <c r="P35" s="19">
        <f t="shared" si="1"/>
        <v>12.2</v>
      </c>
      <c r="Q35" s="20"/>
      <c r="R35" s="20"/>
      <c r="S35" s="19"/>
      <c r="T35" s="19">
        <f t="shared" si="2"/>
        <v>14.016393442622952</v>
      </c>
      <c r="U35" s="19">
        <f t="shared" si="3"/>
        <v>14.016393442622952</v>
      </c>
      <c r="V35" s="19">
        <v>17.2</v>
      </c>
      <c r="W35" s="19">
        <v>14.6</v>
      </c>
      <c r="X35" s="19">
        <v>17</v>
      </c>
      <c r="Y35" s="19">
        <v>14.6</v>
      </c>
      <c r="Z35" s="19">
        <v>6.2</v>
      </c>
      <c r="AA35" s="19">
        <v>5.4</v>
      </c>
      <c r="AB35" s="19">
        <v>1.2</v>
      </c>
      <c r="AC35" s="19">
        <v>0</v>
      </c>
      <c r="AD35" s="19"/>
      <c r="AE35" s="1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0" t="s">
        <v>82</v>
      </c>
      <c r="B36" s="11" t="s">
        <v>47</v>
      </c>
      <c r="C36" s="11"/>
      <c r="D36" s="11"/>
      <c r="E36" s="11"/>
      <c r="F36" s="12"/>
      <c r="G36" s="7">
        <v>1</v>
      </c>
      <c r="H36" s="1">
        <v>120</v>
      </c>
      <c r="I36" s="1" t="s">
        <v>83</v>
      </c>
      <c r="J36" s="1"/>
      <c r="K36" s="1"/>
      <c r="L36" s="1">
        <f t="shared" si="0"/>
        <v>0</v>
      </c>
      <c r="M36" s="1"/>
      <c r="N36" s="1"/>
      <c r="O36" s="1">
        <v>15</v>
      </c>
      <c r="P36" s="1">
        <f t="shared" si="1"/>
        <v>0</v>
      </c>
      <c r="Q36" s="9"/>
      <c r="R36" s="9"/>
      <c r="S36" s="1"/>
      <c r="T36" s="1" t="e">
        <f t="shared" si="2"/>
        <v>#DIV/0!</v>
      </c>
      <c r="U36" s="1" t="e">
        <f t="shared" si="3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 t="s">
        <v>84</v>
      </c>
      <c r="AE36" s="1">
        <f>G36*Q36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thickBot="1" x14ac:dyDescent="0.3">
      <c r="A37" s="15" t="s">
        <v>85</v>
      </c>
      <c r="B37" s="16" t="s">
        <v>47</v>
      </c>
      <c r="C37" s="16">
        <v>45.265000000000001</v>
      </c>
      <c r="D37" s="16"/>
      <c r="E37" s="16">
        <v>6.4450000000000003</v>
      </c>
      <c r="F37" s="17">
        <v>38.82</v>
      </c>
      <c r="G37" s="18">
        <v>0</v>
      </c>
      <c r="H37" s="19" t="e">
        <v>#N/A</v>
      </c>
      <c r="I37" s="19" t="s">
        <v>58</v>
      </c>
      <c r="J37" s="19" t="s">
        <v>82</v>
      </c>
      <c r="K37" s="19">
        <v>5</v>
      </c>
      <c r="L37" s="19">
        <f t="shared" si="0"/>
        <v>1.4450000000000003</v>
      </c>
      <c r="M37" s="19"/>
      <c r="N37" s="19"/>
      <c r="O37" s="19">
        <v>0</v>
      </c>
      <c r="P37" s="19">
        <f t="shared" si="1"/>
        <v>1.2890000000000001</v>
      </c>
      <c r="Q37" s="20"/>
      <c r="R37" s="20"/>
      <c r="S37" s="19"/>
      <c r="T37" s="19">
        <f t="shared" si="2"/>
        <v>30.116369278510469</v>
      </c>
      <c r="U37" s="19">
        <f t="shared" si="3"/>
        <v>30.116369278510469</v>
      </c>
      <c r="V37" s="19">
        <v>3.0950000000000002</v>
      </c>
      <c r="W37" s="19">
        <v>3.0209999999999999</v>
      </c>
      <c r="X37" s="19">
        <v>3.681</v>
      </c>
      <c r="Y37" s="19">
        <v>1.2</v>
      </c>
      <c r="Z37" s="19">
        <v>1.887</v>
      </c>
      <c r="AA37" s="19">
        <v>0</v>
      </c>
      <c r="AB37" s="19">
        <v>2.573</v>
      </c>
      <c r="AC37" s="19">
        <v>2.597</v>
      </c>
      <c r="AD37" s="21" t="s">
        <v>96</v>
      </c>
      <c r="AE37" s="1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86</v>
      </c>
      <c r="B38" s="11" t="s">
        <v>34</v>
      </c>
      <c r="C38" s="11"/>
      <c r="D38" s="11"/>
      <c r="E38" s="11"/>
      <c r="F38" s="12"/>
      <c r="G38" s="7">
        <v>0.2</v>
      </c>
      <c r="H38" s="1">
        <v>120</v>
      </c>
      <c r="I38" s="1" t="s">
        <v>87</v>
      </c>
      <c r="J38" s="1"/>
      <c r="K38" s="1"/>
      <c r="L38" s="1">
        <f t="shared" si="0"/>
        <v>0</v>
      </c>
      <c r="M38" s="1"/>
      <c r="N38" s="1"/>
      <c r="O38" s="1">
        <v>10</v>
      </c>
      <c r="P38" s="1">
        <f t="shared" si="1"/>
        <v>0</v>
      </c>
      <c r="Q38" s="9">
        <f>20*(P38+P39)-O38-O39-F38-F39</f>
        <v>41</v>
      </c>
      <c r="R38" s="9"/>
      <c r="S38" s="1"/>
      <c r="T38" s="1" t="e">
        <f t="shared" si="2"/>
        <v>#DIV/0!</v>
      </c>
      <c r="U38" s="1" t="e">
        <f t="shared" si="3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0.4</v>
      </c>
      <c r="AC38" s="1">
        <v>2</v>
      </c>
      <c r="AD38" s="1" t="s">
        <v>88</v>
      </c>
      <c r="AE38" s="1">
        <f>G38*Q38</f>
        <v>8.2000000000000011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thickBot="1" x14ac:dyDescent="0.3">
      <c r="A39" s="15" t="s">
        <v>89</v>
      </c>
      <c r="B39" s="16" t="s">
        <v>34</v>
      </c>
      <c r="C39" s="16">
        <v>224</v>
      </c>
      <c r="D39" s="16">
        <v>6</v>
      </c>
      <c r="E39" s="16">
        <v>56</v>
      </c>
      <c r="F39" s="17">
        <v>173</v>
      </c>
      <c r="G39" s="18">
        <v>0</v>
      </c>
      <c r="H39" s="19" t="e">
        <v>#N/A</v>
      </c>
      <c r="I39" s="19" t="s">
        <v>58</v>
      </c>
      <c r="J39" s="19" t="s">
        <v>86</v>
      </c>
      <c r="K39" s="19">
        <v>57</v>
      </c>
      <c r="L39" s="19">
        <f t="shared" si="0"/>
        <v>-1</v>
      </c>
      <c r="M39" s="19"/>
      <c r="N39" s="19"/>
      <c r="O39" s="19">
        <v>0</v>
      </c>
      <c r="P39" s="19">
        <f t="shared" si="1"/>
        <v>11.2</v>
      </c>
      <c r="Q39" s="20"/>
      <c r="R39" s="20"/>
      <c r="S39" s="19"/>
      <c r="T39" s="19">
        <f t="shared" si="2"/>
        <v>15.446428571428573</v>
      </c>
      <c r="U39" s="19">
        <f t="shared" si="3"/>
        <v>15.446428571428573</v>
      </c>
      <c r="V39" s="19">
        <v>11.8</v>
      </c>
      <c r="W39" s="19">
        <v>8.4</v>
      </c>
      <c r="X39" s="19">
        <v>15.6</v>
      </c>
      <c r="Y39" s="19">
        <v>12.6</v>
      </c>
      <c r="Z39" s="19">
        <v>17.600000000000001</v>
      </c>
      <c r="AA39" s="19">
        <v>6</v>
      </c>
      <c r="AB39" s="19">
        <v>6.2</v>
      </c>
      <c r="AC39" s="19">
        <v>10.199999999999999</v>
      </c>
      <c r="AD39" s="19"/>
      <c r="AE39" s="1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0" t="s">
        <v>90</v>
      </c>
      <c r="B40" s="11" t="s">
        <v>47</v>
      </c>
      <c r="C40" s="11">
        <v>10.84</v>
      </c>
      <c r="D40" s="11">
        <v>3.3639999999999999</v>
      </c>
      <c r="E40" s="11">
        <v>3.6120000000000001</v>
      </c>
      <c r="F40" s="12">
        <v>10.592000000000001</v>
      </c>
      <c r="G40" s="7">
        <v>1</v>
      </c>
      <c r="H40" s="1">
        <v>120</v>
      </c>
      <c r="I40" s="1" t="s">
        <v>91</v>
      </c>
      <c r="J40" s="1"/>
      <c r="K40" s="1">
        <v>3.5</v>
      </c>
      <c r="L40" s="1">
        <f t="shared" si="0"/>
        <v>0.1120000000000001</v>
      </c>
      <c r="M40" s="1"/>
      <c r="N40" s="1"/>
      <c r="O40" s="1">
        <v>0</v>
      </c>
      <c r="P40" s="1">
        <f t="shared" si="1"/>
        <v>0.72240000000000004</v>
      </c>
      <c r="Q40" s="9"/>
      <c r="R40" s="9"/>
      <c r="S40" s="1"/>
      <c r="T40" s="1">
        <f t="shared" si="2"/>
        <v>14.662236987818384</v>
      </c>
      <c r="U40" s="1">
        <f t="shared" si="3"/>
        <v>14.662236987818384</v>
      </c>
      <c r="V40" s="1">
        <v>2.2132000000000001</v>
      </c>
      <c r="W40" s="1">
        <v>4.3284000000000002</v>
      </c>
      <c r="X40" s="1">
        <v>0</v>
      </c>
      <c r="Y40" s="1">
        <v>3.4676</v>
      </c>
      <c r="Z40" s="1">
        <v>0.83240000000000003</v>
      </c>
      <c r="AA40" s="1">
        <v>0</v>
      </c>
      <c r="AB40" s="1">
        <v>0</v>
      </c>
      <c r="AC40" s="1">
        <v>0</v>
      </c>
      <c r="AD40" s="1" t="s">
        <v>92</v>
      </c>
      <c r="AE40" s="1">
        <f>G40*Q40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thickBot="1" x14ac:dyDescent="0.3">
      <c r="A41" s="15" t="s">
        <v>93</v>
      </c>
      <c r="B41" s="16" t="s">
        <v>47</v>
      </c>
      <c r="C41" s="16">
        <v>10.592000000000001</v>
      </c>
      <c r="D41" s="16">
        <v>41.64</v>
      </c>
      <c r="E41" s="16">
        <v>7.2720000000000002</v>
      </c>
      <c r="F41" s="17">
        <v>42.04</v>
      </c>
      <c r="G41" s="18">
        <v>0</v>
      </c>
      <c r="H41" s="19" t="e">
        <v>#N/A</v>
      </c>
      <c r="I41" s="19" t="s">
        <v>58</v>
      </c>
      <c r="J41" s="19" t="s">
        <v>90</v>
      </c>
      <c r="K41" s="19">
        <v>7</v>
      </c>
      <c r="L41" s="19">
        <f t="shared" si="0"/>
        <v>0.27200000000000024</v>
      </c>
      <c r="M41" s="19"/>
      <c r="N41" s="19"/>
      <c r="O41" s="19">
        <v>0</v>
      </c>
      <c r="P41" s="19">
        <f t="shared" si="1"/>
        <v>1.4544000000000001</v>
      </c>
      <c r="Q41" s="20"/>
      <c r="R41" s="20"/>
      <c r="S41" s="19"/>
      <c r="T41" s="19">
        <f t="shared" si="2"/>
        <v>28.905390539053901</v>
      </c>
      <c r="U41" s="19">
        <f t="shared" si="3"/>
        <v>28.905390539053901</v>
      </c>
      <c r="V41" s="19">
        <v>0.71560000000000001</v>
      </c>
      <c r="W41" s="19">
        <v>0</v>
      </c>
      <c r="X41" s="19">
        <v>0.73319999999999996</v>
      </c>
      <c r="Y41" s="19">
        <v>0</v>
      </c>
      <c r="Z41" s="19">
        <v>0</v>
      </c>
      <c r="AA41" s="19">
        <v>4.8555999999999999</v>
      </c>
      <c r="AB41" s="19">
        <v>0</v>
      </c>
      <c r="AC41" s="19">
        <v>1.4059999999999999</v>
      </c>
      <c r="AD41" s="19"/>
      <c r="AE41" s="1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39</v>
      </c>
      <c r="B43" s="1" t="s">
        <v>34</v>
      </c>
      <c r="C43" s="1">
        <v>107</v>
      </c>
      <c r="D43" s="1"/>
      <c r="E43" s="1">
        <v>28</v>
      </c>
      <c r="F43" s="1">
        <v>77</v>
      </c>
      <c r="G43" s="7">
        <v>0.18</v>
      </c>
      <c r="H43" s="1">
        <v>120</v>
      </c>
      <c r="I43" s="1"/>
      <c r="J43" s="1"/>
      <c r="K43" s="1">
        <v>28</v>
      </c>
      <c r="L43" s="1">
        <f>E43-K43</f>
        <v>0</v>
      </c>
      <c r="M43" s="1"/>
      <c r="N43" s="1"/>
      <c r="O43" s="1"/>
      <c r="P43" s="1">
        <f>E43/5</f>
        <v>5.6</v>
      </c>
      <c r="Q43" s="9">
        <f t="shared" ref="Q43:Q44" si="5">20*P43-O43-F43</f>
        <v>35</v>
      </c>
      <c r="R43" s="9"/>
      <c r="S43" s="1"/>
      <c r="T43" s="1">
        <f>(F43+O43+Q43)/P43</f>
        <v>20</v>
      </c>
      <c r="U43" s="1">
        <f>(F43+O43)/P43</f>
        <v>13.75</v>
      </c>
      <c r="V43" s="1">
        <v>1.2</v>
      </c>
      <c r="W43" s="1">
        <v>2.8</v>
      </c>
      <c r="X43" s="1">
        <v>5.2</v>
      </c>
      <c r="Y43" s="1">
        <v>1.6</v>
      </c>
      <c r="Z43" s="1">
        <v>6.6</v>
      </c>
      <c r="AA43" s="1">
        <v>1.2</v>
      </c>
      <c r="AB43" s="1">
        <v>0.6</v>
      </c>
      <c r="AC43" s="1">
        <v>3</v>
      </c>
      <c r="AD43" s="22" t="s">
        <v>94</v>
      </c>
      <c r="AE43" s="1">
        <f>G43*Q43</f>
        <v>6.3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40</v>
      </c>
      <c r="B44" s="1" t="s">
        <v>34</v>
      </c>
      <c r="C44" s="1">
        <v>127</v>
      </c>
      <c r="D44" s="1">
        <v>1</v>
      </c>
      <c r="E44" s="1">
        <v>20</v>
      </c>
      <c r="F44" s="1">
        <v>108</v>
      </c>
      <c r="G44" s="7">
        <v>0.18</v>
      </c>
      <c r="H44" s="1">
        <v>120</v>
      </c>
      <c r="I44" s="1"/>
      <c r="J44" s="1"/>
      <c r="K44" s="1">
        <v>18</v>
      </c>
      <c r="L44" s="1">
        <f>E44-K44</f>
        <v>2</v>
      </c>
      <c r="M44" s="1"/>
      <c r="N44" s="1"/>
      <c r="O44" s="1"/>
      <c r="P44" s="1">
        <f>E44/5</f>
        <v>4</v>
      </c>
      <c r="Q44" s="9"/>
      <c r="R44" s="9"/>
      <c r="S44" s="1"/>
      <c r="T44" s="1">
        <f>(F44+O44+Q44)/P44</f>
        <v>27</v>
      </c>
      <c r="U44" s="1">
        <f>(F44+O44)/P44</f>
        <v>27</v>
      </c>
      <c r="V44" s="1">
        <v>2.6</v>
      </c>
      <c r="W44" s="1">
        <v>3.8</v>
      </c>
      <c r="X44" s="1">
        <v>7.8</v>
      </c>
      <c r="Y44" s="1">
        <v>1.6</v>
      </c>
      <c r="Z44" s="1">
        <v>5.4</v>
      </c>
      <c r="AA44" s="1">
        <v>3.2</v>
      </c>
      <c r="AB44" s="1">
        <v>0.8</v>
      </c>
      <c r="AC44" s="1">
        <v>2.6</v>
      </c>
      <c r="AD44" s="23" t="s">
        <v>95</v>
      </c>
      <c r="AE44" s="1">
        <f>G44*Q44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24" t="s">
        <v>33</v>
      </c>
      <c r="B45" s="24" t="s">
        <v>34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>
        <f>E45/5</f>
        <v>0</v>
      </c>
      <c r="Q45" s="26"/>
      <c r="R45" s="26"/>
      <c r="S45" s="24"/>
      <c r="T45" s="24" t="e">
        <f>(F45+O45+Q45)/P45</f>
        <v>#DIV/0!</v>
      </c>
      <c r="U45" s="24" t="e">
        <f>(F45+O45)/P45</f>
        <v>#DIV/0!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 t="s">
        <v>35</v>
      </c>
      <c r="AE45" s="24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24" t="s">
        <v>36</v>
      </c>
      <c r="B46" s="24" t="s">
        <v>34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>
        <f>E46/5</f>
        <v>0</v>
      </c>
      <c r="Q46" s="26"/>
      <c r="R46" s="26"/>
      <c r="S46" s="24"/>
      <c r="T46" s="24" t="e">
        <f>(F46+O46+Q46)/P46</f>
        <v>#DIV/0!</v>
      </c>
      <c r="U46" s="24" t="e">
        <f>(F46+O46)/P46</f>
        <v>#DIV/0!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 t="s">
        <v>35</v>
      </c>
      <c r="AE46" s="24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</sheetData>
  <autoFilter ref="A3:AE41" xr:uid="{E5DD7F13-B331-47FE-A6AE-A021EC10C8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2025-10-27T12:53:39Z</dcterms:created>
  <dcterms:modified xsi:type="dcterms:W3CDTF">2025-10-27T13:05:04Z</dcterms:modified>
</cp:coreProperties>
</file>