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83AD9AD-8B4F-42EE-A2FF-E12EF9D326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Y381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7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6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3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I517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49" i="1" s="1"/>
  <c r="P146" i="1"/>
  <c r="X144" i="1"/>
  <c r="Y143" i="1"/>
  <c r="X143" i="1"/>
  <c r="BP142" i="1"/>
  <c r="BO142" i="1"/>
  <c r="BN142" i="1"/>
  <c r="BM142" i="1"/>
  <c r="Z142" i="1"/>
  <c r="Z143" i="1" s="1"/>
  <c r="Y142" i="1"/>
  <c r="H517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2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BP62" i="1"/>
  <c r="BN62" i="1"/>
  <c r="BP64" i="1"/>
  <c r="BN64" i="1"/>
  <c r="Z64" i="1"/>
  <c r="Y66" i="1"/>
  <c r="Y71" i="1"/>
  <c r="BP68" i="1"/>
  <c r="BN68" i="1"/>
  <c r="Z68" i="1"/>
  <c r="BP76" i="1"/>
  <c r="BN76" i="1"/>
  <c r="Z76" i="1"/>
  <c r="F9" i="1"/>
  <c r="J9" i="1"/>
  <c r="Y24" i="1"/>
  <c r="Y59" i="1"/>
  <c r="BP70" i="1"/>
  <c r="BN70" i="1"/>
  <c r="Z70" i="1"/>
  <c r="Y72" i="1"/>
  <c r="Y80" i="1"/>
  <c r="Y81" i="1"/>
  <c r="BP74" i="1"/>
  <c r="BN74" i="1"/>
  <c r="Z74" i="1"/>
  <c r="Z78" i="1"/>
  <c r="BN78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Y101" i="1"/>
  <c r="Z105" i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Y144" i="1"/>
  <c r="Z147" i="1"/>
  <c r="Z149" i="1" s="1"/>
  <c r="BN147" i="1"/>
  <c r="Y150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Y174" i="1"/>
  <c r="J517" i="1"/>
  <c r="Z182" i="1"/>
  <c r="Z183" i="1" s="1"/>
  <c r="BN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Z227" i="1" s="1"/>
  <c r="BP225" i="1"/>
  <c r="BN225" i="1"/>
  <c r="Z225" i="1"/>
  <c r="BP243" i="1"/>
  <c r="BN243" i="1"/>
  <c r="Z243" i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Y93" i="1"/>
  <c r="Y109" i="1"/>
  <c r="Y184" i="1"/>
  <c r="BN203" i="1"/>
  <c r="Z205" i="1"/>
  <c r="BN205" i="1"/>
  <c r="Z207" i="1"/>
  <c r="BN207" i="1"/>
  <c r="Z209" i="1"/>
  <c r="BN209" i="1"/>
  <c r="Y217" i="1"/>
  <c r="BP214" i="1"/>
  <c r="BN214" i="1"/>
  <c r="Z214" i="1"/>
  <c r="Z216" i="1" s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Z254" i="1"/>
  <c r="BP250" i="1"/>
  <c r="BN250" i="1"/>
  <c r="Z250" i="1"/>
  <c r="Y254" i="1"/>
  <c r="BP259" i="1"/>
  <c r="BN259" i="1"/>
  <c r="Z259" i="1"/>
  <c r="Z262" i="1" s="1"/>
  <c r="Y270" i="1"/>
  <c r="Y269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31" i="1"/>
  <c r="Y330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85" i="1" l="1"/>
  <c r="Z463" i="1"/>
  <c r="Z303" i="1"/>
  <c r="Z399" i="1"/>
  <c r="Z317" i="1"/>
  <c r="Z311" i="1"/>
  <c r="Z211" i="1"/>
  <c r="Z92" i="1"/>
  <c r="Z80" i="1"/>
  <c r="Y507" i="1"/>
  <c r="Z71" i="1"/>
  <c r="Z65" i="1"/>
  <c r="Y511" i="1"/>
  <c r="Y508" i="1"/>
  <c r="Y510" i="1" s="1"/>
  <c r="Z447" i="1"/>
  <c r="Z109" i="1"/>
  <c r="Y509" i="1"/>
  <c r="Z512" i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<sst xmlns="http://schemas.openxmlformats.org/spreadsheetml/2006/main" count="2277" uniqueCount="831">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</sst>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86.4</v>
      </c>
      <c r="Y41" s="56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8</v>
      </c>
      <c r="Y44" s="569">
        <f>IFERROR(Y41/H41,"0")+IFERROR(Y42/H42,"0")+IFERROR(Y43/H43,"0")</f>
        <v>8</v>
      </c>
      <c r="Z44" s="569">
        <f>IFERROR(IF(Z41="",0,Z41),"0")+IFERROR(IF(Z42="",0,Z42),"0")+IFERROR(IF(Z43="",0,Z43),"0")</f>
        <v>0.15184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86.4</v>
      </c>
      <c r="Y45" s="569">
        <f>IFERROR(SUM(Y41:Y43),"0")</f>
        <v>86.4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86.4</v>
      </c>
      <c r="Y53" s="56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8</v>
      </c>
      <c r="Y58" s="569">
        <f>IFERROR(Y52/H52,"0")+IFERROR(Y53/H53,"0")+IFERROR(Y54/H54,"0")+IFERROR(Y55/H55,"0")+IFERROR(Y56/H56,"0")+IFERROR(Y57/H57,"0")</f>
        <v>8</v>
      </c>
      <c r="Z58" s="569">
        <f>IFERROR(IF(Z52="",0,Z52),"0")+IFERROR(IF(Z53="",0,Z53),"0")+IFERROR(IF(Z54="",0,Z54),"0")+IFERROR(IF(Z55="",0,Z55),"0")+IFERROR(IF(Z56="",0,Z56),"0")+IFERROR(IF(Z57="",0,Z57),"0")</f>
        <v>0.15184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86.4</v>
      </c>
      <c r="Y59" s="569">
        <f>IFERROR(SUM(Y52:Y57),"0")</f>
        <v>86.4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62.4</v>
      </c>
      <c r="Y83" s="56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8</v>
      </c>
      <c r="Y85" s="569">
        <f>IFERROR(Y83/H83,"0")+IFERROR(Y84/H84,"0")</f>
        <v>8</v>
      </c>
      <c r="Z85" s="569">
        <f>IFERROR(IF(Z83="",0,Z83),"0")+IFERROR(IF(Z84="",0,Z84),"0")</f>
        <v>0.15184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62.4</v>
      </c>
      <c r="Y86" s="569">
        <f>IFERROR(SUM(Y83:Y84),"0")</f>
        <v>62.4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64.8</v>
      </c>
      <c r="Y95" s="568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68.951999999999998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0.125</v>
      </c>
      <c r="BP95" s="64">
        <f t="shared" ref="BP95:BP100" si="20">IFERROR(1/J95*(Y95/H95),"0")</f>
        <v>0.125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8</v>
      </c>
      <c r="Y101" s="569">
        <f>IFERROR(Y95/H95,"0")+IFERROR(Y96/H96,"0")+IFERROR(Y97/H97,"0")+IFERROR(Y98/H98,"0")+IFERROR(Y99/H99,"0")+IFERROR(Y100/H100,"0")</f>
        <v>8</v>
      </c>
      <c r="Z101" s="569">
        <f>IFERROR(IF(Z95="",0,Z95),"0")+IFERROR(IF(Z96="",0,Z96),"0")+IFERROR(IF(Z97="",0,Z97),"0")+IFERROR(IF(Z98="",0,Z98),"0")+IFERROR(IF(Z99="",0,Z99),"0")+IFERROR(IF(Z100="",0,Z100),"0")</f>
        <v>0.15184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64.8</v>
      </c>
      <c r="Y102" s="569">
        <f>IFERROR(SUM(Y95:Y100),"0")</f>
        <v>64.8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86.4</v>
      </c>
      <c r="Y105" s="568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89.88</v>
      </c>
      <c r="BN105" s="64">
        <f>IFERROR(Y105*I105/H105,"0")</f>
        <v>89.88</v>
      </c>
      <c r="BO105" s="64">
        <f>IFERROR(1/J105*(X105/H105),"0")</f>
        <v>0.125</v>
      </c>
      <c r="BP105" s="64">
        <f>IFERROR(1/J105*(Y105/H105),"0")</f>
        <v>0.125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8</v>
      </c>
      <c r="Y109" s="569">
        <f>IFERROR(Y105/H105,"0")+IFERROR(Y106/H106,"0")+IFERROR(Y107/H107,"0")+IFERROR(Y108/H108,"0")</f>
        <v>8</v>
      </c>
      <c r="Z109" s="569">
        <f>IFERROR(IF(Z105="",0,Z105),"0")+IFERROR(IF(Z106="",0,Z106),"0")+IFERROR(IF(Z107="",0,Z107),"0")+IFERROR(IF(Z108="",0,Z108),"0")</f>
        <v>0.15184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86.4</v>
      </c>
      <c r="Y110" s="569">
        <f>IFERROR(SUM(Y105:Y108),"0")</f>
        <v>86.4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69.599999999999994</v>
      </c>
      <c r="Y204" s="568">
        <f t="shared" si="31"/>
        <v>69.599999999999994</v>
      </c>
      <c r="Z204" s="36">
        <f>IFERROR(IF(Y204=0,"",ROUNDUP(Y204/H204,0)*0.01898),"")</f>
        <v>0.15184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73.751999999999995</v>
      </c>
      <c r="BN204" s="64">
        <f t="shared" si="33"/>
        <v>73.751999999999995</v>
      </c>
      <c r="BO204" s="64">
        <f t="shared" si="34"/>
        <v>0.125</v>
      </c>
      <c r="BP204" s="64">
        <f t="shared" si="35"/>
        <v>0.125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8</v>
      </c>
      <c r="Y211" s="569">
        <f>IFERROR(Y202/H202,"0")+IFERROR(Y203/H203,"0")+IFERROR(Y204/H204,"0")+IFERROR(Y205/H205,"0")+IFERROR(Y206/H206,"0")+IFERROR(Y207/H207,"0")+IFERROR(Y208/H208,"0")+IFERROR(Y209/H209,"0")+IFERROR(Y210/H210,"0")</f>
        <v>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0.15184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69.599999999999994</v>
      </c>
      <c r="Y212" s="569">
        <f>IFERROR(SUM(Y202:Y210),"0")</f>
        <v>69.599999999999994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33.6</v>
      </c>
      <c r="Y268" s="568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36.120000000000005</v>
      </c>
      <c r="BN268" s="64">
        <f>IFERROR(Y268*I268/H268,"0")</f>
        <v>36.120000000000005</v>
      </c>
      <c r="BO268" s="64">
        <f>IFERROR(1/J268*(X268/H268),"0")</f>
        <v>7.6923076923076941E-2</v>
      </c>
      <c r="BP268" s="64">
        <f>IFERROR(1/J268*(Y268/H268),"0")</f>
        <v>7.6923076923076941E-2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14.000000000000002</v>
      </c>
      <c r="Y269" s="569">
        <f>IFERROR(Y266/H266,"0")+IFERROR(Y267/H267,"0")+IFERROR(Y268/H268,"0")</f>
        <v>14.000000000000002</v>
      </c>
      <c r="Z269" s="569">
        <f>IFERROR(IF(Z266="",0,Z266),"0")+IFERROR(IF(Z267="",0,Z267),"0")+IFERROR(IF(Z268="",0,Z268),"0")</f>
        <v>9.1139999999999999E-2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33.6</v>
      </c>
      <c r="Y270" s="569">
        <f>IFERROR(SUM(Y266:Y268),"0")</f>
        <v>33.6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62.4</v>
      </c>
      <c r="Y315" s="568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66.552000000000007</v>
      </c>
      <c r="BN315" s="64">
        <f>IFERROR(Y315*I315/H315,"0")</f>
        <v>66.552000000000007</v>
      </c>
      <c r="BO315" s="64">
        <f>IFERROR(1/J315*(X315/H315),"0")</f>
        <v>0.125</v>
      </c>
      <c r="BP315" s="64">
        <f>IFERROR(1/J315*(Y315/H315),"0")</f>
        <v>0.125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67.2</v>
      </c>
      <c r="Y316" s="568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71.352000000000004</v>
      </c>
      <c r="BN316" s="64">
        <f>IFERROR(Y316*I316/H316,"0")</f>
        <v>71.352000000000004</v>
      </c>
      <c r="BO316" s="64">
        <f>IFERROR(1/J316*(X316/H316),"0")</f>
        <v>0.125</v>
      </c>
      <c r="BP316" s="64">
        <f>IFERROR(1/J316*(Y316/H316),"0")</f>
        <v>0.125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16</v>
      </c>
      <c r="Y317" s="569">
        <f>IFERROR(Y314/H314,"0")+IFERROR(Y315/H315,"0")+IFERROR(Y316/H316,"0")</f>
        <v>16</v>
      </c>
      <c r="Z317" s="569">
        <f>IFERROR(IF(Z314="",0,Z314),"0")+IFERROR(IF(Z315="",0,Z315),"0")+IFERROR(IF(Z316="",0,Z316),"0")</f>
        <v>0.30368000000000001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129.6</v>
      </c>
      <c r="Y318" s="569">
        <f>IFERROR(SUM(Y314:Y316),"0")</f>
        <v>129.6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120</v>
      </c>
      <c r="Y343" s="568">
        <f t="shared" si="58"/>
        <v>120</v>
      </c>
      <c r="Z343" s="36">
        <f>IFERROR(IF(Y343=0,"",ROUNDUP(Y343/H343,0)*0.02175),"")</f>
        <v>0.17399999999999999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123.84</v>
      </c>
      <c r="BN343" s="64">
        <f t="shared" si="60"/>
        <v>123.84</v>
      </c>
      <c r="BO343" s="64">
        <f t="shared" si="61"/>
        <v>0.16666666666666666</v>
      </c>
      <c r="BP343" s="64">
        <f t="shared" si="62"/>
        <v>0.16666666666666666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120</v>
      </c>
      <c r="Y345" s="568">
        <f t="shared" si="58"/>
        <v>120</v>
      </c>
      <c r="Z345" s="36">
        <f>IFERROR(IF(Y345=0,"",ROUNDUP(Y345/H345,0)*0.02175),"")</f>
        <v>0.17399999999999999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123.84</v>
      </c>
      <c r="BN345" s="64">
        <f t="shared" si="60"/>
        <v>123.84</v>
      </c>
      <c r="BO345" s="64">
        <f t="shared" si="61"/>
        <v>0.16666666666666666</v>
      </c>
      <c r="BP345" s="64">
        <f t="shared" si="62"/>
        <v>0.16666666666666666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16</v>
      </c>
      <c r="Y349" s="569">
        <f>IFERROR(Y342/H342,"0")+IFERROR(Y343/H343,"0")+IFERROR(Y344/H344,"0")+IFERROR(Y345/H345,"0")+IFERROR(Y346/H346,"0")+IFERROR(Y347/H347,"0")+IFERROR(Y348/H348,"0")</f>
        <v>16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0.34799999999999998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240</v>
      </c>
      <c r="Y350" s="569">
        <f>IFERROR(SUM(Y342:Y348),"0")</f>
        <v>240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120</v>
      </c>
      <c r="Y352" s="568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8</v>
      </c>
      <c r="Y354" s="569">
        <f>IFERROR(Y352/H352,"0")+IFERROR(Y353/H353,"0")</f>
        <v>8</v>
      </c>
      <c r="Z354" s="569">
        <f>IFERROR(IF(Z352="",0,Z352),"0")+IFERROR(IF(Z353="",0,Z353),"0")</f>
        <v>0.17399999999999999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120</v>
      </c>
      <c r="Y355" s="569">
        <f>IFERROR(SUM(Y352:Y353),"0")</f>
        <v>120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86.4</v>
      </c>
      <c r="Y368" s="568">
        <f>IFERROR(IF(X368="",0,CEILING((X368/$H368),1)*$H368),"")</f>
        <v>86.4</v>
      </c>
      <c r="Z368" s="36">
        <f>IFERROR(IF(Y368=0,"",ROUNDUP(Y368/H368,0)*0.01898),"")</f>
        <v>0.15184</v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89.88</v>
      </c>
      <c r="BN368" s="64">
        <f>IFERROR(Y368*I368/H368,"0")</f>
        <v>89.88</v>
      </c>
      <c r="BO368" s="64">
        <f>IFERROR(1/J368*(X368/H368),"0")</f>
        <v>0.125</v>
      </c>
      <c r="BP368" s="64">
        <f>IFERROR(1/J368*(Y368/H368),"0")</f>
        <v>0.125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8</v>
      </c>
      <c r="Y371" s="569">
        <f>IFERROR(Y367/H367,"0")+IFERROR(Y368/H368,"0")+IFERROR(Y369/H369,"0")+IFERROR(Y370/H370,"0")</f>
        <v>8</v>
      </c>
      <c r="Z371" s="569">
        <f>IFERROR(IF(Z367="",0,Z367),"0")+IFERROR(IF(Z368="",0,Z368),"0")+IFERROR(IF(Z369="",0,Z369),"0")+IFERROR(IF(Z370="",0,Z370),"0")</f>
        <v>0.15184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86.4</v>
      </c>
      <c r="Y372" s="569">
        <f>IFERROR(SUM(Y367:Y370),"0")</f>
        <v>86.4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72</v>
      </c>
      <c r="Y378" s="568">
        <f>IFERROR(IF(X378="",0,CEILING((X378/$H378),1)*$H378),"")</f>
        <v>72</v>
      </c>
      <c r="Z378" s="36">
        <f>IFERROR(IF(Y378=0,"",ROUNDUP(Y378/H378,0)*0.01898),"")</f>
        <v>0.15184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76.152000000000001</v>
      </c>
      <c r="BN378" s="64">
        <f>IFERROR(Y378*I378/H378,"0")</f>
        <v>76.152000000000001</v>
      </c>
      <c r="BO378" s="64">
        <f>IFERROR(1/J378*(X378/H378),"0")</f>
        <v>0.125</v>
      </c>
      <c r="BP378" s="64">
        <f>IFERROR(1/J378*(Y378/H378),"0")</f>
        <v>0.125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33.6</v>
      </c>
      <c r="Y379" s="568">
        <f>IFERROR(IF(X379="",0,CEILING((X379/$H379),1)*$H379),"")</f>
        <v>33.6</v>
      </c>
      <c r="Z379" s="36">
        <f>IFERROR(IF(Y379=0,"",ROUNDUP(Y379/H379,0)*0.00651),"")</f>
        <v>9.1139999999999999E-2</v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37.296000000000006</v>
      </c>
      <c r="BN379" s="64">
        <f>IFERROR(Y379*I379/H379,"0")</f>
        <v>37.296000000000006</v>
      </c>
      <c r="BO379" s="64">
        <f>IFERROR(1/J379*(X379/H379),"0")</f>
        <v>7.6923076923076941E-2</v>
      </c>
      <c r="BP379" s="64">
        <f>IFERROR(1/J379*(Y379/H379),"0")</f>
        <v>7.6923076923076941E-2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22</v>
      </c>
      <c r="Y380" s="569">
        <f>IFERROR(Y378/H378,"0")+IFERROR(Y379/H379,"0")</f>
        <v>22</v>
      </c>
      <c r="Z380" s="569">
        <f>IFERROR(IF(Z378="",0,Z378),"0")+IFERROR(IF(Z379="",0,Z379),"0")</f>
        <v>0.24298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105.6</v>
      </c>
      <c r="Y381" s="569">
        <f>IFERROR(SUM(Y378:Y379),"0")</f>
        <v>105.6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42.24</v>
      </c>
      <c r="Y434" s="568">
        <f t="shared" si="69"/>
        <v>42.24</v>
      </c>
      <c r="Z434" s="36">
        <f t="shared" si="70"/>
        <v>9.5680000000000001E-2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45.12</v>
      </c>
      <c r="BN434" s="64">
        <f t="shared" si="72"/>
        <v>45.12</v>
      </c>
      <c r="BO434" s="64">
        <f t="shared" si="73"/>
        <v>7.6923076923076927E-2</v>
      </c>
      <c r="BP434" s="64">
        <f t="shared" si="74"/>
        <v>7.6923076923076927E-2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42.24</v>
      </c>
      <c r="Y436" s="568">
        <f t="shared" si="69"/>
        <v>42.24</v>
      </c>
      <c r="Z436" s="36">
        <f t="shared" si="70"/>
        <v>9.5680000000000001E-2</v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45.12</v>
      </c>
      <c r="BN436" s="64">
        <f t="shared" si="72"/>
        <v>45.12</v>
      </c>
      <c r="BO436" s="64">
        <f t="shared" si="73"/>
        <v>7.6923076923076927E-2</v>
      </c>
      <c r="BP436" s="64">
        <f t="shared" si="74"/>
        <v>7.6923076923076927E-2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0.19136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84.48</v>
      </c>
      <c r="Y448" s="569">
        <f>IFERROR(SUM(Y432:Y446),"0")</f>
        <v>84.48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42.24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45.12</v>
      </c>
      <c r="BN456" s="64">
        <f t="shared" ref="BN456:BN462" si="77">IFERROR(Y456*I456/H456,"0")</f>
        <v>45.12</v>
      </c>
      <c r="BO456" s="64">
        <f t="shared" ref="BO456:BO462" si="78">IFERROR(1/J456*(X456/H456),"0")</f>
        <v>7.6923076923076927E-2</v>
      </c>
      <c r="BP456" s="64">
        <f t="shared" ref="BP456:BP462" si="79">IFERROR(1/J456*(Y456/H456),"0")</f>
        <v>7.6923076923076927E-2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8</v>
      </c>
      <c r="Y463" s="569">
        <f>IFERROR(Y456/H456,"0")+IFERROR(Y457/H457,"0")+IFERROR(Y458/H458,"0")+IFERROR(Y459/H459,"0")+IFERROR(Y460/H460,"0")+IFERROR(Y461/H461,"0")+IFERROR(Y462/H462,"0")</f>
        <v>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9.5680000000000001E-2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42.24</v>
      </c>
      <c r="Y464" s="569">
        <f>IFERROR(SUM(Y456:Y462),"0")</f>
        <v>42.24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1297.92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1297.92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1362.4559999999999</v>
      </c>
      <c r="Y508" s="569">
        <f>IFERROR(SUM(BN22:BN504),"0")</f>
        <v>1362.4559999999999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1437.4559999999999</v>
      </c>
      <c r="Y510" s="569">
        <f>GrossWeightTotalR+PalletQtyTotalR*25</f>
        <v>1437.4559999999999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156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156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2.5097200000000002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86.4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148.80000000000001</v>
      </c>
      <c r="E517" s="46">
        <f>IFERROR(Y89*1,"0")+IFERROR(Y90*1,"0")+IFERROR(Y91*1,"0")+IFERROR(Y95*1,"0")+IFERROR(Y96*1,"0")+IFERROR(Y97*1,"0")+IFERROR(Y98*1,"0")+IFERROR(Y99*1,"0")+IFERROR(Y100*1,"0")</f>
        <v>64.8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86.4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69.599999999999994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33.6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129.6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360</v>
      </c>
      <c r="U517" s="46">
        <f>IFERROR(Y367*1,"0")+IFERROR(Y368*1,"0")+IFERROR(Y369*1,"0")+IFERROR(Y370*1,"0")+IFERROR(Y374*1,"0")+IFERROR(Y378*1,"0")+IFERROR(Y379*1,"0")+IFERROR(Y383*1,"0")</f>
        <v>192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126.72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