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7C49A6-66F3-4923-BCA8-4F0ECA2C40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N56" i="1"/>
  <c r="BM56" i="1"/>
  <c r="Z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A9" i="1"/>
  <c r="A10" i="1" s="1"/>
  <c r="D7" i="1"/>
  <c r="Q6" i="1"/>
  <c r="P2" i="1"/>
  <c r="BP70" i="1" l="1"/>
  <c r="BN70" i="1"/>
  <c r="Z70" i="1"/>
  <c r="BP97" i="1"/>
  <c r="BN97" i="1"/>
  <c r="Z97" i="1"/>
  <c r="BP126" i="1"/>
  <c r="BN126" i="1"/>
  <c r="Z126" i="1"/>
  <c r="BP166" i="1"/>
  <c r="BN166" i="1"/>
  <c r="Z166" i="1"/>
  <c r="BP203" i="1"/>
  <c r="BN203" i="1"/>
  <c r="Z203" i="1"/>
  <c r="BP226" i="1"/>
  <c r="BN226" i="1"/>
  <c r="Z226" i="1"/>
  <c r="BP260" i="1"/>
  <c r="BN260" i="1"/>
  <c r="Z260" i="1"/>
  <c r="BP291" i="1"/>
  <c r="BN291" i="1"/>
  <c r="Z291" i="1"/>
  <c r="BP329" i="1"/>
  <c r="BN329" i="1"/>
  <c r="Z329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BP83" i="1"/>
  <c r="BN83" i="1"/>
  <c r="Z83" i="1"/>
  <c r="BP112" i="1"/>
  <c r="BN112" i="1"/>
  <c r="Z112" i="1"/>
  <c r="Y155" i="1"/>
  <c r="BP154" i="1"/>
  <c r="BN154" i="1"/>
  <c r="Z154" i="1"/>
  <c r="Z155" i="1" s="1"/>
  <c r="BP158" i="1"/>
  <c r="BN158" i="1"/>
  <c r="Z158" i="1"/>
  <c r="BP191" i="1"/>
  <c r="BN191" i="1"/>
  <c r="Z191" i="1"/>
  <c r="BP215" i="1"/>
  <c r="BN215" i="1"/>
  <c r="Z215" i="1"/>
  <c r="BP249" i="1"/>
  <c r="BN249" i="1"/>
  <c r="Z249" i="1"/>
  <c r="BP261" i="1"/>
  <c r="BN261" i="1"/>
  <c r="Z261" i="1"/>
  <c r="BP307" i="1"/>
  <c r="BN307" i="1"/>
  <c r="Z307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Z490" i="1" s="1"/>
  <c r="BP120" i="1"/>
  <c r="BN120" i="1"/>
  <c r="Z120" i="1"/>
  <c r="BP148" i="1"/>
  <c r="BN148" i="1"/>
  <c r="Z148" i="1"/>
  <c r="BP164" i="1"/>
  <c r="BN164" i="1"/>
  <c r="Z164" i="1"/>
  <c r="BP187" i="1"/>
  <c r="BN187" i="1"/>
  <c r="Z187" i="1"/>
  <c r="BP197" i="1"/>
  <c r="BN197" i="1"/>
  <c r="Z197" i="1"/>
  <c r="BP209" i="1"/>
  <c r="BN209" i="1"/>
  <c r="Z209" i="1"/>
  <c r="BP224" i="1"/>
  <c r="BN224" i="1"/>
  <c r="Z224" i="1"/>
  <c r="Y237" i="1"/>
  <c r="Y236" i="1"/>
  <c r="BP235" i="1"/>
  <c r="BN235" i="1"/>
  <c r="Z235" i="1"/>
  <c r="Z236" i="1" s="1"/>
  <c r="BP239" i="1"/>
  <c r="BN239" i="1"/>
  <c r="Z239" i="1"/>
  <c r="BP244" i="1"/>
  <c r="BN244" i="1"/>
  <c r="Z244" i="1"/>
  <c r="BP258" i="1"/>
  <c r="BN258" i="1"/>
  <c r="Z258" i="1"/>
  <c r="BP289" i="1"/>
  <c r="BN289" i="1"/>
  <c r="Z289" i="1"/>
  <c r="BP301" i="1"/>
  <c r="BN301" i="1"/>
  <c r="Z301" i="1"/>
  <c r="BP320" i="1"/>
  <c r="BN320" i="1"/>
  <c r="Z320" i="1"/>
  <c r="Y331" i="1"/>
  <c r="BP327" i="1"/>
  <c r="BN327" i="1"/>
  <c r="Z327" i="1"/>
  <c r="Z330" i="1" s="1"/>
  <c r="Y330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Z75" i="1"/>
  <c r="BN75" i="1"/>
  <c r="Z79" i="1"/>
  <c r="BN79" i="1"/>
  <c r="Y85" i="1"/>
  <c r="Z90" i="1"/>
  <c r="BN90" i="1"/>
  <c r="Z95" i="1"/>
  <c r="BN95" i="1"/>
  <c r="Z99" i="1"/>
  <c r="BN99" i="1"/>
  <c r="Z108" i="1"/>
  <c r="BN108" i="1"/>
  <c r="Z114" i="1"/>
  <c r="BN114" i="1"/>
  <c r="BP131" i="1"/>
  <c r="BN131" i="1"/>
  <c r="Z131" i="1"/>
  <c r="BP160" i="1"/>
  <c r="BN160" i="1"/>
  <c r="Z160" i="1"/>
  <c r="Y174" i="1"/>
  <c r="BP170" i="1"/>
  <c r="BN170" i="1"/>
  <c r="Z170" i="1"/>
  <c r="BP193" i="1"/>
  <c r="BN193" i="1"/>
  <c r="Z193" i="1"/>
  <c r="BP205" i="1"/>
  <c r="BN205" i="1"/>
  <c r="Z205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Y270" i="1"/>
  <c r="BP266" i="1"/>
  <c r="BN266" i="1"/>
  <c r="Z266" i="1"/>
  <c r="Z269" i="1" s="1"/>
  <c r="BP297" i="1"/>
  <c r="BN297" i="1"/>
  <c r="Z297" i="1"/>
  <c r="BP309" i="1"/>
  <c r="BN309" i="1"/>
  <c r="Z309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Y122" i="1"/>
  <c r="Y168" i="1"/>
  <c r="Y19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Z478" i="1" s="1"/>
  <c r="BP476" i="1"/>
  <c r="BN476" i="1"/>
  <c r="Z476" i="1"/>
  <c r="BP499" i="1"/>
  <c r="BN499" i="1"/>
  <c r="Z499" i="1"/>
  <c r="Y404" i="1"/>
  <c r="F9" i="1"/>
  <c r="J9" i="1"/>
  <c r="F10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S517" i="1"/>
  <c r="BP343" i="1"/>
  <c r="BN343" i="1"/>
  <c r="Z343" i="1"/>
  <c r="BP347" i="1"/>
  <c r="BN347" i="1"/>
  <c r="Z347" i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495" i="1" s="1"/>
  <c r="Z311" i="1" l="1"/>
  <c r="Z245" i="1"/>
  <c r="Z227" i="1"/>
  <c r="Z354" i="1"/>
  <c r="Z101" i="1"/>
  <c r="Z469" i="1"/>
  <c r="Z453" i="1"/>
  <c r="Z417" i="1"/>
  <c r="Z349" i="1"/>
  <c r="Z254" i="1"/>
  <c r="Z232" i="1"/>
  <c r="Z199" i="1"/>
  <c r="Z173" i="1"/>
  <c r="Z58" i="1"/>
  <c r="Z44" i="1"/>
  <c r="Z32" i="1"/>
  <c r="Z324" i="1"/>
  <c r="Z293" i="1"/>
  <c r="Z188" i="1"/>
  <c r="Z500" i="1"/>
  <c r="Z485" i="1"/>
  <c r="Z463" i="1"/>
  <c r="Y511" i="1"/>
  <c r="Y508" i="1"/>
  <c r="Y510" i="1" s="1"/>
  <c r="Z211" i="1"/>
  <c r="Z109" i="1"/>
  <c r="Z80" i="1"/>
  <c r="Z447" i="1"/>
  <c r="Z399" i="1"/>
  <c r="Z65" i="1"/>
  <c r="Y509" i="1"/>
  <c r="Z303" i="1"/>
  <c r="Z512" i="1" s="1"/>
  <c r="Y507" i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<sst xmlns="http://schemas.openxmlformats.org/spreadsheetml/2006/main" count="2278" uniqueCount="832">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</sst>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45850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797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0.5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136</v>
      </c>
      <c r="Y41" s="568">
        <f>IFERROR(IF(X41="",0,CEILING((X41/$H41),1)*$H41),"")</f>
        <v>140.4</v>
      </c>
      <c r="Z41" s="36">
        <f>IFERROR(IF(Y41=0,"",ROUNDUP(Y41/H41,0)*0.01898),"")</f>
        <v>0.24674000000000001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141.47777777777776</v>
      </c>
      <c r="BN41" s="64">
        <f>IFERROR(Y41*I41/H41,"0")</f>
        <v>146.05499999999998</v>
      </c>
      <c r="BO41" s="64">
        <f>IFERROR(1/J41*(X41/H41),"0")</f>
        <v>0.19675925925925924</v>
      </c>
      <c r="BP41" s="64">
        <f>IFERROR(1/J41*(Y41/H41),"0")</f>
        <v>0.203125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13</v>
      </c>
      <c r="Y43" s="568">
        <f>IFERROR(IF(X43="",0,CEILING((X43/$H43),1)*$H43),"")</f>
        <v>14.8</v>
      </c>
      <c r="Z43" s="36">
        <f>IFERROR(IF(Y43=0,"",ROUNDUP(Y43/H43,0)*0.00902),"")</f>
        <v>3.6080000000000001E-2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13.737837837837837</v>
      </c>
      <c r="BN43" s="64">
        <f>IFERROR(Y43*I43/H43,"0")</f>
        <v>15.64</v>
      </c>
      <c r="BO43" s="64">
        <f>IFERROR(1/J43*(X43/H43),"0")</f>
        <v>2.6617526617526616E-2</v>
      </c>
      <c r="BP43" s="64">
        <f>IFERROR(1/J43*(Y43/H43),"0")</f>
        <v>3.0303030303030304E-2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16.106106106106104</v>
      </c>
      <c r="Y44" s="569">
        <f>IFERROR(Y41/H41,"0")+IFERROR(Y42/H42,"0")+IFERROR(Y43/H43,"0")</f>
        <v>17</v>
      </c>
      <c r="Z44" s="569">
        <f>IFERROR(IF(Z41="",0,Z41),"0")+IFERROR(IF(Z42="",0,Z42),"0")+IFERROR(IF(Z43="",0,Z43),"0")</f>
        <v>0.28282000000000002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149</v>
      </c>
      <c r="Y45" s="569">
        <f>IFERROR(SUM(Y41:Y43),"0")</f>
        <v>155.20000000000002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12</v>
      </c>
      <c r="Y52" s="568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12.46607142857143</v>
      </c>
      <c r="BN52" s="64">
        <f t="shared" ref="BN52:BN57" si="8">IFERROR(Y52*I52/H52,"0")</f>
        <v>23.27</v>
      </c>
      <c r="BO52" s="64">
        <f t="shared" ref="BO52:BO57" si="9">IFERROR(1/J52*(X52/H52),"0")</f>
        <v>1.6741071428571428E-2</v>
      </c>
      <c r="BP52" s="64">
        <f t="shared" ref="BP52:BP57" si="10">IFERROR(1/J52*(Y52/H52),"0")</f>
        <v>3.125E-2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14</v>
      </c>
      <c r="Y55" s="568">
        <f t="shared" si="6"/>
        <v>16</v>
      </c>
      <c r="Z55" s="36">
        <f>IFERROR(IF(Y55=0,"",ROUNDUP(Y55/H55,0)*0.00902),"")</f>
        <v>3.6080000000000001E-2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14.734999999999999</v>
      </c>
      <c r="BN55" s="64">
        <f t="shared" si="8"/>
        <v>16.84</v>
      </c>
      <c r="BO55" s="64">
        <f t="shared" si="9"/>
        <v>2.6515151515151516E-2</v>
      </c>
      <c r="BP55" s="64">
        <f t="shared" si="10"/>
        <v>3.0303030303030304E-2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4.5714285714285712</v>
      </c>
      <c r="Y58" s="569">
        <f>IFERROR(Y52/H52,"0")+IFERROR(Y53/H53,"0")+IFERROR(Y54/H54,"0")+IFERROR(Y55/H55,"0")+IFERROR(Y56/H56,"0")+IFERROR(Y57/H57,"0")</f>
        <v>6</v>
      </c>
      <c r="Z58" s="569">
        <f>IFERROR(IF(Z52="",0,Z52),"0")+IFERROR(IF(Z53="",0,Z53),"0")+IFERROR(IF(Z54="",0,Z54),"0")+IFERROR(IF(Z55="",0,Z55),"0")+IFERROR(IF(Z56="",0,Z56),"0")+IFERROR(IF(Z57="",0,Z57),"0")</f>
        <v>7.4039999999999995E-2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26</v>
      </c>
      <c r="Y59" s="569">
        <f>IFERROR(SUM(Y52:Y57),"0")</f>
        <v>38.4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5</v>
      </c>
      <c r="Y61" s="568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5.2013888888888884</v>
      </c>
      <c r="BN61" s="64">
        <f>IFERROR(Y61*I61/H61,"0")</f>
        <v>11.234999999999999</v>
      </c>
      <c r="BO61" s="64">
        <f>IFERROR(1/J61*(X61/H61),"0")</f>
        <v>7.2337962962962955E-3</v>
      </c>
      <c r="BP61" s="64">
        <f>IFERROR(1/J61*(Y61/H61),"0")</f>
        <v>1.5625E-2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0.46296296296296291</v>
      </c>
      <c r="Y65" s="569">
        <f>IFERROR(Y61/H61,"0")+IFERROR(Y62/H62,"0")+IFERROR(Y63/H63,"0")+IFERROR(Y64/H64,"0")</f>
        <v>1</v>
      </c>
      <c r="Z65" s="569">
        <f>IFERROR(IF(Z61="",0,Z61),"0")+IFERROR(IF(Z62="",0,Z62),"0")+IFERROR(IF(Z63="",0,Z63),"0")+IFERROR(IF(Z64="",0,Z64),"0")</f>
        <v>1.898E-2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5</v>
      </c>
      <c r="Y66" s="569">
        <f>IFERROR(SUM(Y61:Y64),"0")</f>
        <v>10.8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8</v>
      </c>
      <c r="Y69" s="568">
        <f>IFERROR(IF(X69="",0,CEILING((X69/$H69),1)*$H69),"")</f>
        <v>9</v>
      </c>
      <c r="Z69" s="36">
        <f>IFERROR(IF(Y69=0,"",ROUNDUP(Y69/H69,0)*0.00502),"")</f>
        <v>2.5100000000000001E-2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8.4444444444444446</v>
      </c>
      <c r="BN69" s="64">
        <f>IFERROR(Y69*I69/H69,"0")</f>
        <v>9.4999999999999982</v>
      </c>
      <c r="BO69" s="64">
        <f>IFERROR(1/J69*(X69/H69),"0")</f>
        <v>1.8993352326685663E-2</v>
      </c>
      <c r="BP69" s="64">
        <f>IFERROR(1/J69*(Y69/H69),"0")</f>
        <v>2.1367521367521368E-2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8</v>
      </c>
      <c r="Y70" s="568">
        <f>IFERROR(IF(X70="",0,CEILING((X70/$H70),1)*$H70),"")</f>
        <v>9</v>
      </c>
      <c r="Z70" s="36">
        <f>IFERROR(IF(Y70=0,"",ROUNDUP(Y70/H70,0)*0.00502),"")</f>
        <v>2.5100000000000001E-2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8.4444444444444446</v>
      </c>
      <c r="BN70" s="64">
        <f>IFERROR(Y70*I70/H70,"0")</f>
        <v>9.4999999999999982</v>
      </c>
      <c r="BO70" s="64">
        <f>IFERROR(1/J70*(X70/H70),"0")</f>
        <v>1.8993352326685663E-2</v>
      </c>
      <c r="BP70" s="64">
        <f>IFERROR(1/J70*(Y70/H70),"0")</f>
        <v>2.1367521367521368E-2</v>
      </c>
    </row>
    <row r="71" spans="1:68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8.8888888888888893</v>
      </c>
      <c r="Y71" s="569">
        <f>IFERROR(Y68/H68,"0")+IFERROR(Y69/H69,"0")+IFERROR(Y70/H70,"0")</f>
        <v>10</v>
      </c>
      <c r="Z71" s="569">
        <f>IFERROR(IF(Z68="",0,Z68),"0")+IFERROR(IF(Z69="",0,Z69),"0")+IFERROR(IF(Z70="",0,Z70),"0")</f>
        <v>5.0200000000000002E-2</v>
      </c>
      <c r="AA71" s="570"/>
      <c r="AB71" s="570"/>
      <c r="AC71" s="570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16</v>
      </c>
      <c r="Y72" s="569">
        <f>IFERROR(SUM(Y68:Y70),"0")</f>
        <v>18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130</v>
      </c>
      <c r="Y89" s="568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135.23611111111109</v>
      </c>
      <c r="BN89" s="64">
        <f>IFERROR(Y89*I89/H89,"0")</f>
        <v>146.05499999999998</v>
      </c>
      <c r="BO89" s="64">
        <f>IFERROR(1/J89*(X89/H89),"0")</f>
        <v>0.18807870370370369</v>
      </c>
      <c r="BP89" s="64">
        <f>IFERROR(1/J89*(Y89/H89),"0")</f>
        <v>0.203125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9</v>
      </c>
      <c r="Y91" s="568">
        <f>IFERROR(IF(X91="",0,CEILING((X91/$H91),1)*$H91),"")</f>
        <v>9</v>
      </c>
      <c r="Z91" s="36">
        <f>IFERROR(IF(Y91=0,"",ROUNDUP(Y91/H91,0)*0.00902),"")</f>
        <v>1.804E-2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9.42</v>
      </c>
      <c r="BN91" s="64">
        <f>IFERROR(Y91*I91/H91,"0")</f>
        <v>9.42</v>
      </c>
      <c r="BO91" s="64">
        <f>IFERROR(1/J91*(X91/H91),"0")</f>
        <v>1.5151515151515152E-2</v>
      </c>
      <c r="BP91" s="64">
        <f>IFERROR(1/J91*(Y91/H91),"0")</f>
        <v>1.5151515151515152E-2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14.037037037037036</v>
      </c>
      <c r="Y92" s="569">
        <f>IFERROR(Y89/H89,"0")+IFERROR(Y90/H90,"0")+IFERROR(Y91/H91,"0")</f>
        <v>15</v>
      </c>
      <c r="Z92" s="569">
        <f>IFERROR(IF(Z89="",0,Z89),"0")+IFERROR(IF(Z90="",0,Z90),"0")+IFERROR(IF(Z91="",0,Z91),"0")</f>
        <v>0.26478000000000002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139</v>
      </c>
      <c r="Y93" s="569">
        <f>IFERROR(SUM(Y89:Y91),"0")</f>
        <v>149.4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80</v>
      </c>
      <c r="Y95" s="568">
        <f t="shared" ref="Y95:Y100" si="16"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85.125925925925927</v>
      </c>
      <c r="BN95" s="64">
        <f t="shared" ref="BN95:BN100" si="18">IFERROR(Y95*I95/H95,"0")</f>
        <v>86.190000000000012</v>
      </c>
      <c r="BO95" s="64">
        <f t="shared" ref="BO95:BO100" si="19">IFERROR(1/J95*(X95/H95),"0")</f>
        <v>0.15432098765432101</v>
      </c>
      <c r="BP95" s="64">
        <f t="shared" ref="BP95:BP100" si="20">IFERROR(1/J95*(Y95/H95),"0")</f>
        <v>0.15625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81</v>
      </c>
      <c r="Y99" s="568">
        <f t="shared" si="16"/>
        <v>81</v>
      </c>
      <c r="Z99" s="36">
        <f>IFERROR(IF(Y99=0,"",ROUNDUP(Y99/H99,0)*0.00651),"")</f>
        <v>0.1953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88.559999999999988</v>
      </c>
      <c r="BN99" s="64">
        <f t="shared" si="18"/>
        <v>88.559999999999988</v>
      </c>
      <c r="BO99" s="64">
        <f t="shared" si="19"/>
        <v>0.16483516483516483</v>
      </c>
      <c r="BP99" s="64">
        <f t="shared" si="20"/>
        <v>0.16483516483516483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39.876543209876544</v>
      </c>
      <c r="Y101" s="569">
        <f>IFERROR(Y95/H95,"0")+IFERROR(Y96/H96,"0")+IFERROR(Y97/H97,"0")+IFERROR(Y98/H98,"0")+IFERROR(Y99/H99,"0")+IFERROR(Y100/H100,"0")</f>
        <v>40</v>
      </c>
      <c r="Z101" s="569">
        <f>IFERROR(IF(Z95="",0,Z95),"0")+IFERROR(IF(Z96="",0,Z96),"0")+IFERROR(IF(Z97="",0,Z97),"0")+IFERROR(IF(Z98="",0,Z98),"0")+IFERROR(IF(Z99="",0,Z99),"0")+IFERROR(IF(Z100="",0,Z100),"0")</f>
        <v>0.3851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161</v>
      </c>
      <c r="Y102" s="569">
        <f>IFERROR(SUM(Y95:Y100),"0")</f>
        <v>162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23</v>
      </c>
      <c r="Y105" s="568">
        <f>IFERROR(IF(X105="",0,CEILING((X105/$H105),1)*$H105),"")</f>
        <v>32.400000000000006</v>
      </c>
      <c r="Z105" s="36">
        <f>IFERROR(IF(Y105=0,"",ROUNDUP(Y105/H105,0)*0.01898),"")</f>
        <v>5.6940000000000004E-2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23.926388888888884</v>
      </c>
      <c r="BN105" s="64">
        <f>IFERROR(Y105*I105/H105,"0")</f>
        <v>33.705000000000005</v>
      </c>
      <c r="BO105" s="64">
        <f>IFERROR(1/J105*(X105/H105),"0")</f>
        <v>3.3275462962962958E-2</v>
      </c>
      <c r="BP105" s="64">
        <f>IFERROR(1/J105*(Y105/H105),"0")</f>
        <v>4.6875000000000007E-2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45</v>
      </c>
      <c r="Y107" s="568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47.099999999999994</v>
      </c>
      <c r="BN107" s="64">
        <f>IFERROR(Y107*I107/H107,"0")</f>
        <v>47.099999999999994</v>
      </c>
      <c r="BO107" s="64">
        <f>IFERROR(1/J107*(X107/H107),"0")</f>
        <v>7.575757575757576E-2</v>
      </c>
      <c r="BP107" s="64">
        <f>IFERROR(1/J107*(Y107/H107),"0")</f>
        <v>7.575757575757576E-2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12.12962962962963</v>
      </c>
      <c r="Y109" s="569">
        <f>IFERROR(Y105/H105,"0")+IFERROR(Y106/H106,"0")+IFERROR(Y107/H107,"0")+IFERROR(Y108/H108,"0")</f>
        <v>13</v>
      </c>
      <c r="Z109" s="569">
        <f>IFERROR(IF(Z105="",0,Z105),"0")+IFERROR(IF(Z106="",0,Z106),"0")+IFERROR(IF(Z107="",0,Z107),"0")+IFERROR(IF(Z108="",0,Z108),"0")</f>
        <v>0.14713999999999999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68</v>
      </c>
      <c r="Y110" s="569">
        <f>IFERROR(SUM(Y105:Y108),"0")</f>
        <v>77.400000000000006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23</v>
      </c>
      <c r="Y114" s="568">
        <f>IFERROR(IF(X114="",0,CEILING((X114/$H114),1)*$H114),"")</f>
        <v>24</v>
      </c>
      <c r="Z114" s="36">
        <f>IFERROR(IF(Y114=0,"",ROUNDUP(Y114/H114,0)*0.00651),"")</f>
        <v>6.5100000000000005E-2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24.725000000000001</v>
      </c>
      <c r="BN114" s="64">
        <f>IFERROR(Y114*I114/H114,"0")</f>
        <v>25.8</v>
      </c>
      <c r="BO114" s="64">
        <f>IFERROR(1/J114*(X114/H114),"0")</f>
        <v>5.2655677655677663E-2</v>
      </c>
      <c r="BP114" s="64">
        <f>IFERROR(1/J114*(Y114/H114),"0")</f>
        <v>5.4945054945054951E-2</v>
      </c>
    </row>
    <row r="115" spans="1:68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9.5833333333333339</v>
      </c>
      <c r="Y115" s="569">
        <f>IFERROR(Y112/H112,"0")+IFERROR(Y113/H113,"0")+IFERROR(Y114/H114,"0")</f>
        <v>10</v>
      </c>
      <c r="Z115" s="569">
        <f>IFERROR(IF(Z112="",0,Z112),"0")+IFERROR(IF(Z113="",0,Z113),"0")+IFERROR(IF(Z114="",0,Z114),"0")</f>
        <v>6.5100000000000005E-2</v>
      </c>
      <c r="AA115" s="570"/>
      <c r="AB115" s="570"/>
      <c r="AC115" s="570"/>
    </row>
    <row r="116" spans="1:68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23</v>
      </c>
      <c r="Y116" s="569">
        <f>IFERROR(SUM(Y112:Y114),"0")</f>
        <v>24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53</v>
      </c>
      <c r="Y120" s="568">
        <f>IFERROR(IF(X120="",0,CEILING((X120/$H120),1)*$H120),"")</f>
        <v>54</v>
      </c>
      <c r="Z120" s="36">
        <f>IFERROR(IF(Y120=0,"",ROUNDUP(Y120/H120,0)*0.00651),"")</f>
        <v>0.13020000000000001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57.946666666666658</v>
      </c>
      <c r="BN120" s="64">
        <f>IFERROR(Y120*I120/H120,"0")</f>
        <v>59.039999999999992</v>
      </c>
      <c r="BO120" s="64">
        <f>IFERROR(1/J120*(X120/H120),"0")</f>
        <v>0.10785510785510787</v>
      </c>
      <c r="BP120" s="64">
        <f>IFERROR(1/J120*(Y120/H120),"0")</f>
        <v>0.1098901098901099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19.62962962962963</v>
      </c>
      <c r="Y122" s="569">
        <f>IFERROR(Y118/H118,"0")+IFERROR(Y119/H119,"0")+IFERROR(Y120/H120,"0")+IFERROR(Y121/H121,"0")</f>
        <v>20</v>
      </c>
      <c r="Z122" s="569">
        <f>IFERROR(IF(Z118="",0,Z118),"0")+IFERROR(IF(Z119="",0,Z119),"0")+IFERROR(IF(Z120="",0,Z120),"0")+IFERROR(IF(Z121="",0,Z121),"0")</f>
        <v>0.13020000000000001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53</v>
      </c>
      <c r="Y123" s="569">
        <f>IFERROR(SUM(Y118:Y121),"0")</f>
        <v>54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20</v>
      </c>
      <c r="Y154" s="568">
        <f>IFERROR(IF(X154="",0,CEILING((X154/$H154),1)*$H154),"")</f>
        <v>21.78</v>
      </c>
      <c r="Z154" s="36">
        <f>IFERROR(IF(Y154=0,"",ROUNDUP(Y154/H154,0)*0.00502),"")</f>
        <v>5.5220000000000005E-2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21.01010101010101</v>
      </c>
      <c r="BN154" s="64">
        <f>IFERROR(Y154*I154/H154,"0")</f>
        <v>22.880000000000003</v>
      </c>
      <c r="BO154" s="64">
        <f>IFERROR(1/J154*(X154/H154),"0")</f>
        <v>4.3166709833376504E-2</v>
      </c>
      <c r="BP154" s="64">
        <f>IFERROR(1/J154*(Y154/H154),"0")</f>
        <v>4.7008547008547015E-2</v>
      </c>
    </row>
    <row r="155" spans="1:68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10.1010101010101</v>
      </c>
      <c r="Y155" s="569">
        <f>IFERROR(Y154/H154,"0")</f>
        <v>11</v>
      </c>
      <c r="Z155" s="569">
        <f>IFERROR(IF(Z154="",0,Z154),"0")</f>
        <v>5.5220000000000005E-2</v>
      </c>
      <c r="AA155" s="570"/>
      <c r="AB155" s="570"/>
      <c r="AC155" s="570"/>
    </row>
    <row r="156" spans="1:68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20</v>
      </c>
      <c r="Y156" s="569">
        <f>IFERROR(SUM(Y154:Y154),"0")</f>
        <v>21.78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49</v>
      </c>
      <c r="Y158" s="568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52.15</v>
      </c>
      <c r="BN158" s="64">
        <f t="shared" ref="BN158:BN166" si="23">IFERROR(Y158*I158/H158,"0")</f>
        <v>53.64</v>
      </c>
      <c r="BO158" s="64">
        <f t="shared" ref="BO158:BO166" si="24">IFERROR(1/J158*(X158/H158),"0")</f>
        <v>8.8383838383838384E-2</v>
      </c>
      <c r="BP158" s="64">
        <f t="shared" ref="BP158:BP166" si="25">IFERROR(1/J158*(Y158/H158),"0")</f>
        <v>9.0909090909090912E-2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39</v>
      </c>
      <c r="Y160" s="568">
        <f t="shared" si="21"/>
        <v>42</v>
      </c>
      <c r="Z160" s="36">
        <f>IFERROR(IF(Y160=0,"",ROUNDUP(Y160/H160,0)*0.00902),"")</f>
        <v>9.0200000000000002E-2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40.950000000000003</v>
      </c>
      <c r="BN160" s="64">
        <f t="shared" si="23"/>
        <v>44.099999999999994</v>
      </c>
      <c r="BO160" s="64">
        <f t="shared" si="24"/>
        <v>7.0346320346320337E-2</v>
      </c>
      <c r="BP160" s="64">
        <f t="shared" si="25"/>
        <v>7.575757575757576E-2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11</v>
      </c>
      <c r="Y163" s="568">
        <f t="shared" si="21"/>
        <v>12.6</v>
      </c>
      <c r="Z163" s="36">
        <f>IFERROR(IF(Y163=0,"",ROUNDUP(Y163/H163,0)*0.00502),"")</f>
        <v>3.5140000000000005E-2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11.794444444444444</v>
      </c>
      <c r="BN163" s="64">
        <f t="shared" si="23"/>
        <v>13.509999999999998</v>
      </c>
      <c r="BO163" s="64">
        <f t="shared" si="24"/>
        <v>2.6115859449192782E-2</v>
      </c>
      <c r="BP163" s="64">
        <f t="shared" si="25"/>
        <v>2.9914529914529919E-2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21</v>
      </c>
      <c r="Y164" s="568">
        <f t="shared" si="21"/>
        <v>21</v>
      </c>
      <c r="Z164" s="36">
        <f>IFERROR(IF(Y164=0,"",ROUNDUP(Y164/H164,0)*0.00502),"")</f>
        <v>5.0200000000000002E-2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22</v>
      </c>
      <c r="BN164" s="64">
        <f t="shared" si="23"/>
        <v>22</v>
      </c>
      <c r="BO164" s="64">
        <f t="shared" si="24"/>
        <v>4.2735042735042736E-2</v>
      </c>
      <c r="BP164" s="64">
        <f t="shared" si="25"/>
        <v>4.2735042735042736E-2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37.063492063492063</v>
      </c>
      <c r="Y167" s="569">
        <f>IFERROR(Y158/H158,"0")+IFERROR(Y159/H159,"0")+IFERROR(Y160/H160,"0")+IFERROR(Y161/H161,"0")+IFERROR(Y162/H162,"0")+IFERROR(Y163/H163,"0")+IFERROR(Y164/H164,"0")+IFERROR(Y165/H165,"0")+IFERROR(Y166/H166,"0")</f>
        <v>39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0.28378000000000003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120</v>
      </c>
      <c r="Y168" s="569">
        <f>IFERROR(SUM(Y158:Y166),"0")</f>
        <v>126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80</v>
      </c>
      <c r="Y191" s="568">
        <f t="shared" ref="Y191:Y198" si="26">IFERROR(IF(X191="",0,CEILING((X191/$H191),1)*$H191),"")</f>
        <v>81</v>
      </c>
      <c r="Z191" s="36">
        <f>IFERROR(IF(Y191=0,"",ROUNDUP(Y191/H191,0)*0.00902),"")</f>
        <v>0.1353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83.111111111111114</v>
      </c>
      <c r="BN191" s="64">
        <f t="shared" ref="BN191:BN198" si="28">IFERROR(Y191*I191/H191,"0")</f>
        <v>84.15</v>
      </c>
      <c r="BO191" s="64">
        <f t="shared" ref="BO191:BO198" si="29">IFERROR(1/J191*(X191/H191),"0")</f>
        <v>0.11223344556677889</v>
      </c>
      <c r="BP191" s="64">
        <f t="shared" ref="BP191:BP198" si="30">IFERROR(1/J191*(Y191/H191),"0")</f>
        <v>0.11363636363636363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80</v>
      </c>
      <c r="Y192" s="568">
        <f t="shared" si="26"/>
        <v>81</v>
      </c>
      <c r="Z192" s="36">
        <f>IFERROR(IF(Y192=0,"",ROUNDUP(Y192/H192,0)*0.00902),"")</f>
        <v>0.1353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83.111111111111114</v>
      </c>
      <c r="BN192" s="64">
        <f t="shared" si="28"/>
        <v>84.15</v>
      </c>
      <c r="BO192" s="64">
        <f t="shared" si="29"/>
        <v>0.11223344556677889</v>
      </c>
      <c r="BP192" s="64">
        <f t="shared" si="30"/>
        <v>0.11363636363636363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100</v>
      </c>
      <c r="Y194" s="568">
        <f t="shared" si="26"/>
        <v>102.60000000000001</v>
      </c>
      <c r="Z194" s="36">
        <f>IFERROR(IF(Y194=0,"",ROUNDUP(Y194/H194,0)*0.00902),"")</f>
        <v>0.17138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103.88888888888889</v>
      </c>
      <c r="BN194" s="64">
        <f t="shared" si="28"/>
        <v>106.59000000000002</v>
      </c>
      <c r="BO194" s="64">
        <f t="shared" si="29"/>
        <v>0.14029180695847362</v>
      </c>
      <c r="BP194" s="64">
        <f t="shared" si="30"/>
        <v>0.14393939393939395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1</v>
      </c>
      <c r="Y195" s="568">
        <f t="shared" si="26"/>
        <v>1.8</v>
      </c>
      <c r="Z195" s="36">
        <f>IFERROR(IF(Y195=0,"",ROUNDUP(Y195/H195,0)*0.00502),"")</f>
        <v>5.0200000000000002E-3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1.0722222222222222</v>
      </c>
      <c r="BN195" s="64">
        <f t="shared" si="28"/>
        <v>1.9299999999999997</v>
      </c>
      <c r="BO195" s="64">
        <f t="shared" si="29"/>
        <v>2.3741690408357078E-3</v>
      </c>
      <c r="BP195" s="64">
        <f t="shared" si="30"/>
        <v>4.2735042735042739E-3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5</v>
      </c>
      <c r="Y196" s="568">
        <f t="shared" si="26"/>
        <v>5.4</v>
      </c>
      <c r="Z196" s="36">
        <f>IFERROR(IF(Y196=0,"",ROUNDUP(Y196/H196,0)*0.00502),"")</f>
        <v>1.506E-2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5.2777777777777777</v>
      </c>
      <c r="BN196" s="64">
        <f t="shared" si="28"/>
        <v>5.7</v>
      </c>
      <c r="BO196" s="64">
        <f t="shared" si="29"/>
        <v>1.1870845204178538E-2</v>
      </c>
      <c r="BP196" s="64">
        <f t="shared" si="30"/>
        <v>1.2820512820512822E-2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2</v>
      </c>
      <c r="Y198" s="568">
        <f t="shared" si="26"/>
        <v>3.6</v>
      </c>
      <c r="Z198" s="36">
        <f>IFERROR(IF(Y198=0,"",ROUNDUP(Y198/H198,0)*0.00502),"")</f>
        <v>1.004E-2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2.1111111111111112</v>
      </c>
      <c r="BN198" s="64">
        <f t="shared" si="28"/>
        <v>3.8</v>
      </c>
      <c r="BO198" s="64">
        <f t="shared" si="29"/>
        <v>4.7483380816714157E-3</v>
      </c>
      <c r="BP198" s="64">
        <f t="shared" si="30"/>
        <v>8.5470085470085479E-3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52.592592592592595</v>
      </c>
      <c r="Y199" s="569">
        <f>IFERROR(Y191/H191,"0")+IFERROR(Y192/H192,"0")+IFERROR(Y193/H193,"0")+IFERROR(Y194/H194,"0")+IFERROR(Y195/H195,"0")+IFERROR(Y196/H196,"0")+IFERROR(Y197/H197,"0")+IFERROR(Y198/H198,"0")</f>
        <v>55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0.47210000000000008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268</v>
      </c>
      <c r="Y200" s="569">
        <f>IFERROR(SUM(Y191:Y198),"0")</f>
        <v>275.40000000000003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19</v>
      </c>
      <c r="Y205" s="568">
        <f t="shared" si="31"/>
        <v>19.2</v>
      </c>
      <c r="Z205" s="36">
        <f t="shared" ref="Z205:Z210" si="36">IFERROR(IF(Y205=0,"",ROUNDUP(Y205/H205,0)*0.00651),"")</f>
        <v>5.2080000000000001E-2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21.137499999999999</v>
      </c>
      <c r="BN205" s="64">
        <f t="shared" si="33"/>
        <v>21.36</v>
      </c>
      <c r="BO205" s="64">
        <f t="shared" si="34"/>
        <v>4.3498168498168503E-2</v>
      </c>
      <c r="BP205" s="64">
        <f t="shared" si="35"/>
        <v>4.3956043956043959E-2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18</v>
      </c>
      <c r="Y207" s="568">
        <f t="shared" si="31"/>
        <v>19.2</v>
      </c>
      <c r="Z207" s="36">
        <f t="shared" si="36"/>
        <v>5.2080000000000001E-2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19.890000000000004</v>
      </c>
      <c r="BN207" s="64">
        <f t="shared" si="33"/>
        <v>21.216000000000001</v>
      </c>
      <c r="BO207" s="64">
        <f t="shared" si="34"/>
        <v>4.1208791208791215E-2</v>
      </c>
      <c r="BP207" s="64">
        <f t="shared" si="35"/>
        <v>4.3956043956043959E-2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122</v>
      </c>
      <c r="Y208" s="568">
        <f t="shared" si="31"/>
        <v>122.39999999999999</v>
      </c>
      <c r="Z208" s="36">
        <f t="shared" si="36"/>
        <v>0.33201000000000003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134.81000000000003</v>
      </c>
      <c r="BN208" s="64">
        <f t="shared" si="33"/>
        <v>135.25200000000001</v>
      </c>
      <c r="BO208" s="64">
        <f t="shared" si="34"/>
        <v>0.27930402930402937</v>
      </c>
      <c r="BP208" s="64">
        <f t="shared" si="35"/>
        <v>0.28021978021978022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108</v>
      </c>
      <c r="Y209" s="568">
        <f t="shared" si="31"/>
        <v>108</v>
      </c>
      <c r="Z209" s="36">
        <f t="shared" si="36"/>
        <v>0.29294999999999999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119.34</v>
      </c>
      <c r="BN209" s="64">
        <f t="shared" si="33"/>
        <v>119.34</v>
      </c>
      <c r="BO209" s="64">
        <f t="shared" si="34"/>
        <v>0.24725274725274726</v>
      </c>
      <c r="BP209" s="64">
        <f t="shared" si="35"/>
        <v>0.24725274725274726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14</v>
      </c>
      <c r="Y210" s="568">
        <f t="shared" si="31"/>
        <v>14.399999999999999</v>
      </c>
      <c r="Z210" s="36">
        <f t="shared" si="36"/>
        <v>3.9059999999999997E-2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15.504999999999999</v>
      </c>
      <c r="BN210" s="64">
        <f t="shared" si="33"/>
        <v>15.948</v>
      </c>
      <c r="BO210" s="64">
        <f t="shared" si="34"/>
        <v>3.2051282051282055E-2</v>
      </c>
      <c r="BP210" s="64">
        <f t="shared" si="35"/>
        <v>3.2967032967032968E-2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117.08333333333333</v>
      </c>
      <c r="Y211" s="569">
        <f>IFERROR(Y202/H202,"0")+IFERROR(Y203/H203,"0")+IFERROR(Y204/H204,"0")+IFERROR(Y205/H205,"0")+IFERROR(Y206/H206,"0")+IFERROR(Y207/H207,"0")+IFERROR(Y208/H208,"0")+IFERROR(Y209/H209,"0")+IFERROR(Y210/H210,"0")</f>
        <v>118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0.76817999999999997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281</v>
      </c>
      <c r="Y212" s="569">
        <f>IFERROR(SUM(Y202:Y210),"0")</f>
        <v>283.19999999999993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5</v>
      </c>
      <c r="Y214" s="568">
        <f>IFERROR(IF(X214="",0,CEILING((X214/$H214),1)*$H214),"")</f>
        <v>7.1999999999999993</v>
      </c>
      <c r="Z214" s="36">
        <f>IFERROR(IF(Y214=0,"",ROUNDUP(Y214/H214,0)*0.00651),"")</f>
        <v>1.9529999999999999E-2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5.5250000000000012</v>
      </c>
      <c r="BN214" s="64">
        <f>IFERROR(Y214*I214/H214,"0")</f>
        <v>7.9560000000000004</v>
      </c>
      <c r="BO214" s="64">
        <f>IFERROR(1/J214*(X214/H214),"0")</f>
        <v>1.1446886446886448E-2</v>
      </c>
      <c r="BP214" s="64">
        <f>IFERROR(1/J214*(Y214/H214),"0")</f>
        <v>1.6483516483516484E-2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5</v>
      </c>
      <c r="Y215" s="568">
        <f>IFERROR(IF(X215="",0,CEILING((X215/$H215),1)*$H215),"")</f>
        <v>7.1999999999999993</v>
      </c>
      <c r="Z215" s="36">
        <f>IFERROR(IF(Y215=0,"",ROUNDUP(Y215/H215,0)*0.00651),"")</f>
        <v>1.9529999999999999E-2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5.5250000000000012</v>
      </c>
      <c r="BN215" s="64">
        <f>IFERROR(Y215*I215/H215,"0")</f>
        <v>7.9560000000000004</v>
      </c>
      <c r="BO215" s="64">
        <f>IFERROR(1/J215*(X215/H215),"0")</f>
        <v>1.1446886446886448E-2</v>
      </c>
      <c r="BP215" s="64">
        <f>IFERROR(1/J215*(Y215/H215),"0")</f>
        <v>1.6483516483516484E-2</v>
      </c>
    </row>
    <row r="216" spans="1:68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4.166666666666667</v>
      </c>
      <c r="Y216" s="569">
        <f>IFERROR(Y214/H214,"0")+IFERROR(Y215/H215,"0")</f>
        <v>6</v>
      </c>
      <c r="Z216" s="569">
        <f>IFERROR(IF(Z214="",0,Z214),"0")+IFERROR(IF(Z215="",0,Z215),"0")</f>
        <v>3.9059999999999997E-2</v>
      </c>
      <c r="AA216" s="570"/>
      <c r="AB216" s="570"/>
      <c r="AC216" s="570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10</v>
      </c>
      <c r="Y217" s="569">
        <f>IFERROR(SUM(Y214:Y215),"0")</f>
        <v>14.399999999999999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14</v>
      </c>
      <c r="Y267" s="568">
        <f>IFERROR(IF(X267="",0,CEILING((X267/$H267),1)*$H267),"")</f>
        <v>14.399999999999999</v>
      </c>
      <c r="Z267" s="36">
        <f>IFERROR(IF(Y267=0,"",ROUNDUP(Y267/H267,0)*0.00651),"")</f>
        <v>3.9059999999999997E-2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15.47</v>
      </c>
      <c r="BN267" s="64">
        <f>IFERROR(Y267*I267/H267,"0")</f>
        <v>15.912000000000001</v>
      </c>
      <c r="BO267" s="64">
        <f>IFERROR(1/J267*(X267/H267),"0")</f>
        <v>3.2051282051282055E-2</v>
      </c>
      <c r="BP267" s="64">
        <f>IFERROR(1/J267*(Y267/H267),"0")</f>
        <v>3.2967032967032968E-2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5.8333333333333339</v>
      </c>
      <c r="Y269" s="569">
        <f>IFERROR(Y266/H266,"0")+IFERROR(Y267/H267,"0")+IFERROR(Y268/H268,"0")</f>
        <v>6</v>
      </c>
      <c r="Z269" s="569">
        <f>IFERROR(IF(Z266="",0,Z266),"0")+IFERROR(IF(Z267="",0,Z267),"0")+IFERROR(IF(Z268="",0,Z268),"0")</f>
        <v>3.9059999999999997E-2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14</v>
      </c>
      <c r="Y270" s="569">
        <f>IFERROR(SUM(Y266:Y268),"0")</f>
        <v>14.399999999999999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130</v>
      </c>
      <c r="Y315" s="568">
        <f>IFERROR(IF(X315="",0,CEILING((X315/$H315),1)*$H315),"")</f>
        <v>132.6</v>
      </c>
      <c r="Z315" s="36">
        <f>IFERROR(IF(Y315=0,"",ROUNDUP(Y315/H315,0)*0.01898),"")</f>
        <v>0.32266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138.65</v>
      </c>
      <c r="BN315" s="64">
        <f>IFERROR(Y315*I315/H315,"0")</f>
        <v>141.423</v>
      </c>
      <c r="BO315" s="64">
        <f>IFERROR(1/J315*(X315/H315),"0")</f>
        <v>0.26041666666666669</v>
      </c>
      <c r="BP315" s="64">
        <f>IFERROR(1/J315*(Y315/H315),"0")</f>
        <v>0.265625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16.666666666666668</v>
      </c>
      <c r="Y317" s="569">
        <f>IFERROR(Y314/H314,"0")+IFERROR(Y315/H315,"0")+IFERROR(Y316/H316,"0")</f>
        <v>17</v>
      </c>
      <c r="Z317" s="569">
        <f>IFERROR(IF(Z314="",0,Z314),"0")+IFERROR(IF(Z315="",0,Z315),"0")+IFERROR(IF(Z316="",0,Z316),"0")</f>
        <v>0.32266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130</v>
      </c>
      <c r="Y318" s="569">
        <f>IFERROR(SUM(Y314:Y316),"0")</f>
        <v>132.6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4</v>
      </c>
      <c r="Y323" s="56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4.5176470588235293</v>
      </c>
      <c r="BN323" s="64">
        <f>IFERROR(Y323*I323/H323,"0")</f>
        <v>5.76</v>
      </c>
      <c r="BO323" s="64">
        <f>IFERROR(1/J323*(X323/H323),"0")</f>
        <v>8.6188321482439153E-3</v>
      </c>
      <c r="BP323" s="64">
        <f>IFERROR(1/J323*(Y323/H323),"0")</f>
        <v>1.098901098901099E-2</v>
      </c>
    </row>
    <row r="324" spans="1:68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1.5686274509803924</v>
      </c>
      <c r="Y324" s="569">
        <f>IFERROR(Y320/H320,"0")+IFERROR(Y321/H321,"0")+IFERROR(Y322/H322,"0")+IFERROR(Y323/H323,"0")</f>
        <v>2</v>
      </c>
      <c r="Z324" s="569">
        <f>IFERROR(IF(Z320="",0,Z320),"0")+IFERROR(IF(Z321="",0,Z321),"0")+IFERROR(IF(Z322="",0,Z322),"0")+IFERROR(IF(Z323="",0,Z323),"0")</f>
        <v>1.302E-2</v>
      </c>
      <c r="AA324" s="570"/>
      <c r="AB324" s="570"/>
      <c r="AC324" s="570"/>
    </row>
    <row r="325" spans="1:68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4</v>
      </c>
      <c r="Y325" s="569">
        <f>IFERROR(SUM(Y320:Y323),"0")</f>
        <v>5.0999999999999996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1475</v>
      </c>
      <c r="Y342" s="568">
        <f t="shared" ref="Y342:Y348" si="58">IFERROR(IF(X342="",0,CEILING((X342/$H342),1)*$H342),"")</f>
        <v>1485</v>
      </c>
      <c r="Z342" s="36">
        <f>IFERROR(IF(Y342=0,"",ROUNDUP(Y342/H342,0)*0.02175),"")</f>
        <v>2.1532499999999999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1522.2</v>
      </c>
      <c r="BN342" s="64">
        <f t="shared" ref="BN342:BN348" si="60">IFERROR(Y342*I342/H342,"0")</f>
        <v>1532.52</v>
      </c>
      <c r="BO342" s="64">
        <f t="shared" ref="BO342:BO348" si="61">IFERROR(1/J342*(X342/H342),"0")</f>
        <v>2.0486111111111107</v>
      </c>
      <c r="BP342" s="64">
        <f t="shared" ref="BP342:BP348" si="62">IFERROR(1/J342*(Y342/H342),"0")</f>
        <v>2.0625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808</v>
      </c>
      <c r="Y343" s="568">
        <f t="shared" si="58"/>
        <v>810</v>
      </c>
      <c r="Z343" s="36">
        <f>IFERROR(IF(Y343=0,"",ROUNDUP(Y343/H343,0)*0.02175),"")</f>
        <v>1.1744999999999999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833.85599999999999</v>
      </c>
      <c r="BN343" s="64">
        <f t="shared" si="60"/>
        <v>835.92000000000007</v>
      </c>
      <c r="BO343" s="64">
        <f t="shared" si="61"/>
        <v>1.1222222222222222</v>
      </c>
      <c r="BP343" s="64">
        <f t="shared" si="62"/>
        <v>1.125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298</v>
      </c>
      <c r="Y344" s="568">
        <f t="shared" si="58"/>
        <v>300</v>
      </c>
      <c r="Z344" s="36">
        <f>IFERROR(IF(Y344=0,"",ROUNDUP(Y344/H344,0)*0.02175),"")</f>
        <v>0.43499999999999994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307.536</v>
      </c>
      <c r="BN344" s="64">
        <f t="shared" si="60"/>
        <v>309.60000000000002</v>
      </c>
      <c r="BO344" s="64">
        <f t="shared" si="61"/>
        <v>0.41388888888888886</v>
      </c>
      <c r="BP344" s="64">
        <f t="shared" si="62"/>
        <v>0.41666666666666663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59</v>
      </c>
      <c r="Y345" s="568">
        <f t="shared" si="58"/>
        <v>60</v>
      </c>
      <c r="Z345" s="36">
        <f>IFERROR(IF(Y345=0,"",ROUNDUP(Y345/H345,0)*0.02175),"")</f>
        <v>8.6999999999999994E-2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60.888000000000005</v>
      </c>
      <c r="BN345" s="64">
        <f t="shared" si="60"/>
        <v>61.92</v>
      </c>
      <c r="BO345" s="64">
        <f t="shared" si="61"/>
        <v>8.1944444444444431E-2</v>
      </c>
      <c r="BP345" s="64">
        <f t="shared" si="62"/>
        <v>8.3333333333333329E-2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176</v>
      </c>
      <c r="Y349" s="569">
        <f>IFERROR(Y342/H342,"0")+IFERROR(Y343/H343,"0")+IFERROR(Y344/H344,"0")+IFERROR(Y345/H345,"0")+IFERROR(Y346/H346,"0")+IFERROR(Y347/H347,"0")+IFERROR(Y348/H348,"0")</f>
        <v>177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3.8497500000000002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2640</v>
      </c>
      <c r="Y350" s="569">
        <f>IFERROR(SUM(Y342:Y348),"0")</f>
        <v>2655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400</v>
      </c>
      <c r="Y352" s="568">
        <f>IFERROR(IF(X352="",0,CEILING((X352/$H352),1)*$H352),"")</f>
        <v>405</v>
      </c>
      <c r="Z352" s="36">
        <f>IFERROR(IF(Y352=0,"",ROUNDUP(Y352/H352,0)*0.02175),"")</f>
        <v>0.58724999999999994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412.8</v>
      </c>
      <c r="BN352" s="64">
        <f>IFERROR(Y352*I352/H352,"0")</f>
        <v>417.96000000000004</v>
      </c>
      <c r="BO352" s="64">
        <f>IFERROR(1/J352*(X352/H352),"0")</f>
        <v>0.55555555555555558</v>
      </c>
      <c r="BP352" s="64">
        <f>IFERROR(1/J352*(Y352/H352),"0")</f>
        <v>0.5625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26.666666666666668</v>
      </c>
      <c r="Y354" s="569">
        <f>IFERROR(Y352/H352,"0")+IFERROR(Y353/H353,"0")</f>
        <v>27</v>
      </c>
      <c r="Z354" s="569">
        <f>IFERROR(IF(Z352="",0,Z352),"0")+IFERROR(IF(Z353="",0,Z353),"0")</f>
        <v>0.58724999999999994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400</v>
      </c>
      <c r="Y355" s="569">
        <f>IFERROR(SUM(Y352:Y353),"0")</f>
        <v>405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89</v>
      </c>
      <c r="Y362" s="568">
        <f>IFERROR(IF(X362="",0,CEILING((X362/$H362),1)*$H362),"")</f>
        <v>90</v>
      </c>
      <c r="Z362" s="36">
        <f>IFERROR(IF(Y362=0,"",ROUNDUP(Y362/H362,0)*0.01898),"")</f>
        <v>0.1898</v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94.132333333333335</v>
      </c>
      <c r="BN362" s="64">
        <f>IFERROR(Y362*I362/H362,"0")</f>
        <v>95.19</v>
      </c>
      <c r="BO362" s="64">
        <f>IFERROR(1/J362*(X362/H362),"0")</f>
        <v>0.1545138888888889</v>
      </c>
      <c r="BP362" s="64">
        <f>IFERROR(1/J362*(Y362/H362),"0")</f>
        <v>0.15625</v>
      </c>
    </row>
    <row r="363" spans="1:68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9.8888888888888893</v>
      </c>
      <c r="Y363" s="569">
        <f>IFERROR(Y362/H362,"0")</f>
        <v>10</v>
      </c>
      <c r="Z363" s="569">
        <f>IFERROR(IF(Z362="",0,Z362),"0")</f>
        <v>0.1898</v>
      </c>
      <c r="AA363" s="570"/>
      <c r="AB363" s="570"/>
      <c r="AC363" s="570"/>
    </row>
    <row r="364" spans="1:68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89</v>
      </c>
      <c r="Y364" s="569">
        <f>IFERROR(SUM(Y362:Y362),"0")</f>
        <v>90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400</v>
      </c>
      <c r="Y378" s="568">
        <f>IFERROR(IF(X378="",0,CEILING((X378/$H378),1)*$H378),"")</f>
        <v>405</v>
      </c>
      <c r="Z378" s="36">
        <f>IFERROR(IF(Y378=0,"",ROUNDUP(Y378/H378,0)*0.01898),"")</f>
        <v>0.85409999999999997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423.06666666666666</v>
      </c>
      <c r="BN378" s="64">
        <f>IFERROR(Y378*I378/H378,"0")</f>
        <v>428.35500000000002</v>
      </c>
      <c r="BO378" s="64">
        <f>IFERROR(1/J378*(X378/H378),"0")</f>
        <v>0.69444444444444442</v>
      </c>
      <c r="BP378" s="64">
        <f>IFERROR(1/J378*(Y378/H378),"0")</f>
        <v>0.703125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44.444444444444443</v>
      </c>
      <c r="Y380" s="569">
        <f>IFERROR(Y378/H378,"0")+IFERROR(Y379/H379,"0")</f>
        <v>45</v>
      </c>
      <c r="Z380" s="569">
        <f>IFERROR(IF(Z378="",0,Z378),"0")+IFERROR(IF(Z379="",0,Z379),"0")</f>
        <v>0.85409999999999997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400</v>
      </c>
      <c r="Y381" s="569">
        <f>IFERROR(SUM(Y378:Y379),"0")</f>
        <v>405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78</v>
      </c>
      <c r="Y389" s="568">
        <f t="shared" ref="Y389:Y398" si="63">IFERROR(IF(X389="",0,CEILING((X389/$H389),1)*$H389),"")</f>
        <v>81</v>
      </c>
      <c r="Z389" s="36">
        <f>IFERROR(IF(Y389=0,"",ROUNDUP(Y389/H389,0)*0.00902),"")</f>
        <v>0.1353</v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81.033333333333331</v>
      </c>
      <c r="BN389" s="64">
        <f t="shared" ref="BN389:BN398" si="65">IFERROR(Y389*I389/H389,"0")</f>
        <v>84.15</v>
      </c>
      <c r="BO389" s="64">
        <f t="shared" ref="BO389:BO398" si="66">IFERROR(1/J389*(X389/H389),"0")</f>
        <v>0.10942760942760942</v>
      </c>
      <c r="BP389" s="64">
        <f t="shared" ref="BP389:BP398" si="67">IFERROR(1/J389*(Y389/H389),"0")</f>
        <v>0.11363636363636363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14.444444444444443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14.999999999999998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0.1353</v>
      </c>
      <c r="AA399" s="570"/>
      <c r="AB399" s="570"/>
      <c r="AC399" s="570"/>
    </row>
    <row r="400" spans="1:68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78</v>
      </c>
      <c r="Y400" s="569">
        <f>IFERROR(SUM(Y389:Y398),"0")</f>
        <v>81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67</v>
      </c>
      <c r="Y413" s="568">
        <f>IFERROR(IF(X413="",0,CEILING((X413/$H413),1)*$H413),"")</f>
        <v>70.2</v>
      </c>
      <c r="Z413" s="36">
        <f>IFERROR(IF(Y413=0,"",ROUNDUP(Y413/H413,0)*0.00902),"")</f>
        <v>0.11726</v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69.605555555555554</v>
      </c>
      <c r="BN413" s="64">
        <f>IFERROR(Y413*I413/H413,"0")</f>
        <v>72.930000000000007</v>
      </c>
      <c r="BO413" s="64">
        <f>IFERROR(1/J413*(X413/H413),"0")</f>
        <v>9.3995510662177331E-2</v>
      </c>
      <c r="BP413" s="64">
        <f>IFERROR(1/J413*(Y413/H413),"0")</f>
        <v>9.8484848484848481E-2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12.407407407407407</v>
      </c>
      <c r="Y417" s="569">
        <f>IFERROR(Y413/H413,"0")+IFERROR(Y414/H414,"0")+IFERROR(Y415/H415,"0")+IFERROR(Y416/H416,"0")</f>
        <v>13</v>
      </c>
      <c r="Z417" s="569">
        <f>IFERROR(IF(Z413="",0,Z413),"0")+IFERROR(IF(Z414="",0,Z414),"0")+IFERROR(IF(Z415="",0,Z415),"0")+IFERROR(IF(Z416="",0,Z416),"0")</f>
        <v>0.11726</v>
      </c>
      <c r="AA417" s="570"/>
      <c r="AB417" s="570"/>
      <c r="AC417" s="570"/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67</v>
      </c>
      <c r="Y418" s="569">
        <f>IFERROR(SUM(Y413:Y416),"0")</f>
        <v>70.2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39</v>
      </c>
      <c r="Y432" s="568">
        <f t="shared" ref="Y432:Y446" si="69">IFERROR(IF(X432="",0,CEILING((X432/$H432),1)*$H432),"")</f>
        <v>42.24</v>
      </c>
      <c r="Z432" s="36">
        <f t="shared" ref="Z432:Z438" si="70">IFERROR(IF(Y432=0,"",ROUNDUP(Y432/H432,0)*0.01196),"")</f>
        <v>9.5680000000000001E-2</v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41.659090909090907</v>
      </c>
      <c r="BN432" s="64">
        <f t="shared" ref="BN432:BN446" si="72">IFERROR(Y432*I432/H432,"0")</f>
        <v>45.12</v>
      </c>
      <c r="BO432" s="64">
        <f t="shared" ref="BO432:BO446" si="73">IFERROR(1/J432*(X432/H432),"0")</f>
        <v>7.1022727272727265E-2</v>
      </c>
      <c r="BP432" s="64">
        <f t="shared" ref="BP432:BP446" si="74">IFERROR(1/J432*(Y432/H432),"0")</f>
        <v>7.6923076923076927E-2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52</v>
      </c>
      <c r="Y434" s="568">
        <f t="shared" si="69"/>
        <v>52.800000000000004</v>
      </c>
      <c r="Z434" s="36">
        <f t="shared" si="70"/>
        <v>0.1196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55.54545454545454</v>
      </c>
      <c r="BN434" s="64">
        <f t="shared" si="72"/>
        <v>56.400000000000006</v>
      </c>
      <c r="BO434" s="64">
        <f t="shared" si="73"/>
        <v>9.4696969696969696E-2</v>
      </c>
      <c r="BP434" s="64">
        <f t="shared" si="74"/>
        <v>9.6153846153846159E-2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17</v>
      </c>
      <c r="Y437" s="568">
        <f t="shared" si="69"/>
        <v>21.12</v>
      </c>
      <c r="Z437" s="36">
        <f t="shared" si="70"/>
        <v>4.7840000000000001E-2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18.159090909090907</v>
      </c>
      <c r="BN437" s="64">
        <f t="shared" si="72"/>
        <v>22.56</v>
      </c>
      <c r="BO437" s="64">
        <f t="shared" si="73"/>
        <v>3.0958624708624712E-2</v>
      </c>
      <c r="BP437" s="64">
        <f t="shared" si="74"/>
        <v>3.8461538461538464E-2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20.454545454545453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22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0.26312000000000002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108</v>
      </c>
      <c r="Y448" s="569">
        <f>IFERROR(SUM(Y432:Y446),"0")</f>
        <v>116.16000000000001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100</v>
      </c>
      <c r="Y450" s="568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18.939393939393938</v>
      </c>
      <c r="Y453" s="569">
        <f>IFERROR(Y450/H450,"0")+IFERROR(Y451/H451,"0")+IFERROR(Y452/H452,"0")</f>
        <v>19</v>
      </c>
      <c r="Z453" s="569">
        <f>IFERROR(IF(Z450="",0,Z450),"0")+IFERROR(IF(Z451="",0,Z451),"0")+IFERROR(IF(Z452="",0,Z452),"0")</f>
        <v>0.22724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100</v>
      </c>
      <c r="Y454" s="569">
        <f>IFERROR(SUM(Y450:Y452),"0")</f>
        <v>100.32000000000001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93</v>
      </c>
      <c r="Y456" s="568">
        <f t="shared" ref="Y456:Y462" si="75">IFERROR(IF(X456="",0,CEILING((X456/$H456),1)*$H456),"")</f>
        <v>95.04</v>
      </c>
      <c r="Z456" s="36">
        <f>IFERROR(IF(Y456=0,"",ROUNDUP(Y456/H456,0)*0.01196),"")</f>
        <v>0.21528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99.340909090909079</v>
      </c>
      <c r="BN456" s="64">
        <f t="shared" ref="BN456:BN462" si="77">IFERROR(Y456*I456/H456,"0")</f>
        <v>101.52000000000001</v>
      </c>
      <c r="BO456" s="64">
        <f t="shared" ref="BO456:BO462" si="78">IFERROR(1/J456*(X456/H456),"0")</f>
        <v>0.16936188811188813</v>
      </c>
      <c r="BP456" s="64">
        <f t="shared" ref="BP456:BP462" si="79">IFERROR(1/J456*(Y456/H456),"0")</f>
        <v>0.17307692307692307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78</v>
      </c>
      <c r="Y458" s="568">
        <f t="shared" si="75"/>
        <v>79.2</v>
      </c>
      <c r="Z458" s="36">
        <f>IFERROR(IF(Y458=0,"",ROUNDUP(Y458/H458,0)*0.01196),"")</f>
        <v>0.1794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83.318181818181813</v>
      </c>
      <c r="BN458" s="64">
        <f t="shared" si="77"/>
        <v>84.6</v>
      </c>
      <c r="BO458" s="64">
        <f t="shared" si="78"/>
        <v>0.14204545454545453</v>
      </c>
      <c r="BP458" s="64">
        <f t="shared" si="79"/>
        <v>0.14423076923076925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32.386363636363633</v>
      </c>
      <c r="Y463" s="569">
        <f>IFERROR(Y456/H456,"0")+IFERROR(Y457/H457,"0")+IFERROR(Y458/H458,"0")+IFERROR(Y459/H459,"0")+IFERROR(Y460/H460,"0")+IFERROR(Y461/H461,"0")+IFERROR(Y462/H462,"0")</f>
        <v>33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0.39468000000000003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171</v>
      </c>
      <c r="Y464" s="569">
        <f>IFERROR(SUM(Y456:Y462),"0")</f>
        <v>174.24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54</v>
      </c>
      <c r="Y493" s="568">
        <f>IFERROR(IF(X493="",0,CEILING((X493/$H493),1)*$H493),"")</f>
        <v>54</v>
      </c>
      <c r="Z493" s="36">
        <f>IFERROR(IF(Y493=0,"",ROUNDUP(Y493/H493,0)*0.01898),"")</f>
        <v>0.11388000000000001</v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57.113999999999997</v>
      </c>
      <c r="BN493" s="64">
        <f>IFERROR(Y493*I493/H493,"0")</f>
        <v>57.113999999999997</v>
      </c>
      <c r="BO493" s="64">
        <f>IFERROR(1/J493*(X493/H493),"0")</f>
        <v>9.375E-2</v>
      </c>
      <c r="BP493" s="64">
        <f>IFERROR(1/J493*(Y493/H493),"0")</f>
        <v>9.375E-2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6</v>
      </c>
      <c r="Y495" s="569">
        <f>IFERROR(Y493/H493,"0")+IFERROR(Y494/H494,"0")</f>
        <v>6</v>
      </c>
      <c r="Z495" s="569">
        <f>IFERROR(IF(Z493="",0,Z493),"0")+IFERROR(IF(Z494="",0,Z494),"0")</f>
        <v>0.11388000000000001</v>
      </c>
      <c r="AA495" s="570"/>
      <c r="AB495" s="570"/>
      <c r="AC495" s="570"/>
    </row>
    <row r="496" spans="1:68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54</v>
      </c>
      <c r="Y496" s="569">
        <f>IFERROR(SUM(Y493:Y494),"0")</f>
        <v>54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5594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5712.9999999999991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5850.4667701299477</v>
      </c>
      <c r="Y508" s="569">
        <f>IFERROR(SUM(BN22:BN504),"0")</f>
        <v>5975.5020000000004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9</v>
      </c>
      <c r="Y509" s="38">
        <f>ROUNDUP(SUM(BP22:BP504),0)</f>
        <v>9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6075.4667701299477</v>
      </c>
      <c r="Y510" s="569">
        <f>GrossWeightTotalR+PalletQtyTotalR*25</f>
        <v>6200.5020000000004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731.99343645912279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753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10.143820000000003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155.20000000000002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67.2</v>
      </c>
      <c r="E517" s="46">
        <f>IFERROR(Y89*1,"0")+IFERROR(Y90*1,"0")+IFERROR(Y91*1,"0")+IFERROR(Y95*1,"0")+IFERROR(Y96*1,"0")+IFERROR(Y97*1,"0")+IFERROR(Y98*1,"0")+IFERROR(Y99*1,"0")+IFERROR(Y100*1,"0")</f>
        <v>311.39999999999998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155.4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147.78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573.00000000000011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14.399999999999999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137.69999999999999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3150</v>
      </c>
      <c r="U517" s="46">
        <f>IFERROR(Y367*1,"0")+IFERROR(Y368*1,"0")+IFERROR(Y369*1,"0")+IFERROR(Y370*1,"0")+IFERROR(Y374*1,"0")+IFERROR(Y378*1,"0")+IFERROR(Y379*1,"0")+IFERROR(Y383*1,"0")</f>
        <v>405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81</v>
      </c>
      <c r="W517" s="46">
        <f>IFERROR(Y408*1,"0")+IFERROR(Y409*1,"0")+IFERROR(Y413*1,"0")+IFERROR(Y414*1,"0")+IFERROR(Y415*1,"0")+IFERROR(Y416*1,"0")</f>
        <v>70.2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390.72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54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1 475,00"/>
        <filter val="1,00"/>
        <filter val="1,57"/>
        <filter val="10,00"/>
        <filter val="10,10"/>
        <filter val="100,00"/>
        <filter val="108,00"/>
        <filter val="11,00"/>
        <filter val="117,08"/>
        <filter val="12,00"/>
        <filter val="12,13"/>
        <filter val="12,41"/>
        <filter val="120,00"/>
        <filter val="122,00"/>
        <filter val="13,00"/>
        <filter val="130,00"/>
        <filter val="136,00"/>
        <filter val="139,00"/>
        <filter val="14,00"/>
        <filter val="14,04"/>
        <filter val="14,44"/>
        <filter val="149,00"/>
        <filter val="16,00"/>
        <filter val="16,11"/>
        <filter val="16,67"/>
        <filter val="161,00"/>
        <filter val="17,00"/>
        <filter val="171,00"/>
        <filter val="176,00"/>
        <filter val="18,00"/>
        <filter val="18,94"/>
        <filter val="19,00"/>
        <filter val="19,63"/>
        <filter val="2 640,00"/>
        <filter val="2,00"/>
        <filter val="20,00"/>
        <filter val="20,45"/>
        <filter val="21,00"/>
        <filter val="23,00"/>
        <filter val="26,00"/>
        <filter val="26,67"/>
        <filter val="268,00"/>
        <filter val="281,00"/>
        <filter val="298,00"/>
        <filter val="32,39"/>
        <filter val="37,06"/>
        <filter val="39,00"/>
        <filter val="39,88"/>
        <filter val="4,00"/>
        <filter val="4,17"/>
        <filter val="4,57"/>
        <filter val="400,00"/>
        <filter val="44,44"/>
        <filter val="45,00"/>
        <filter val="49,00"/>
        <filter val="5 594,00"/>
        <filter val="5 850,47"/>
        <filter val="5,00"/>
        <filter val="5,83"/>
        <filter val="52,00"/>
        <filter val="52,59"/>
        <filter val="53,00"/>
        <filter val="54,00"/>
        <filter val="59,00"/>
        <filter val="6 075,47"/>
        <filter val="6,00"/>
        <filter val="67,00"/>
        <filter val="68,00"/>
        <filter val="731,99"/>
        <filter val="78,00"/>
        <filter val="8,00"/>
        <filter val="8,89"/>
        <filter val="80,00"/>
        <filter val="808,00"/>
        <filter val="81,00"/>
        <filter val="89,00"/>
        <filter val="9"/>
        <filter val="9,00"/>
        <filter val="9,58"/>
        <filter val="9,89"/>
        <filter val="93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2025-07-10T11:30:07Z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