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6D2FA88-20B0-4753-896B-ADB67E7063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Y24" i="1"/>
  <c r="Y32" i="1"/>
  <c r="Y44" i="1"/>
  <c r="Y59" i="1"/>
  <c r="Y65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85" i="1" l="1"/>
  <c r="Y511" i="1"/>
  <c r="Z211" i="1"/>
  <c r="Z109" i="1"/>
  <c r="Z463" i="1"/>
  <c r="Y508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<sst xmlns="http://schemas.openxmlformats.org/spreadsheetml/2006/main" count="2277" uniqueCount="831">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</sst>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35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3.2407407407407405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35</v>
      </c>
      <c r="Y45" s="569">
        <f>IFERROR(SUM(Y41:Y43),"0")</f>
        <v>43.2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8</v>
      </c>
      <c r="Y69" s="56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4.4444444444444446</v>
      </c>
      <c r="Y71" s="569">
        <f>IFERROR(Y68/H68,"0")+IFERROR(Y69/H69,"0")+IFERROR(Y70/H70,"0")</f>
        <v>5</v>
      </c>
      <c r="Z71" s="569">
        <f>IFERROR(IF(Z68="",0,Z68),"0")+IFERROR(IF(Z69="",0,Z69),"0")+IFERROR(IF(Z70="",0,Z70),"0")</f>
        <v>2.5100000000000001E-2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8</v>
      </c>
      <c r="Y72" s="569">
        <f>IFERROR(SUM(Y68:Y70),"0")</f>
        <v>9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8</v>
      </c>
      <c r="Y83" s="56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8.4461538461538463</v>
      </c>
      <c r="BN83" s="64">
        <f>IFERROR(Y83*I83/H83,"0")</f>
        <v>16.47</v>
      </c>
      <c r="BO83" s="64">
        <f>IFERROR(1/J83*(X83/H83),"0")</f>
        <v>1.6025641025641028E-2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1.0256410256410258</v>
      </c>
      <c r="Y85" s="569">
        <f>IFERROR(Y83/H83,"0")+IFERROR(Y84/H84,"0")</f>
        <v>2</v>
      </c>
      <c r="Z85" s="569">
        <f>IFERROR(IF(Z83="",0,Z83),"0")+IFERROR(IF(Z84="",0,Z84),"0")</f>
        <v>3.7960000000000001E-2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8</v>
      </c>
      <c r="Y86" s="569">
        <f>IFERROR(SUM(Y83:Y84),"0")</f>
        <v>15.6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85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88.4236111111111</v>
      </c>
      <c r="BN89" s="64">
        <f>IFERROR(Y89*I89/H89,"0")</f>
        <v>89.88</v>
      </c>
      <c r="BO89" s="64">
        <f>IFERROR(1/J89*(X89/H89),"0")</f>
        <v>0.12297453703703703</v>
      </c>
      <c r="BP89" s="64">
        <f>IFERROR(1/J89*(Y89/H89),"0")</f>
        <v>0.125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7.8703703703703702</v>
      </c>
      <c r="Y92" s="569">
        <f>IFERROR(Y89/H89,"0")+IFERROR(Y90/H90,"0")+IFERROR(Y91/H91,"0")</f>
        <v>8</v>
      </c>
      <c r="Z92" s="569">
        <f>IFERROR(IF(Z89="",0,Z89),"0")+IFERROR(IF(Z90="",0,Z90),"0")+IFERROR(IF(Z91="",0,Z91),"0")</f>
        <v>0.15184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85</v>
      </c>
      <c r="Y93" s="569">
        <f>IFERROR(SUM(Y89:Y91),"0")</f>
        <v>86.4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200</v>
      </c>
      <c r="Y95" s="568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24.691358024691358</v>
      </c>
      <c r="Y101" s="569">
        <f>IFERROR(Y95/H95,"0")+IFERROR(Y96/H96,"0")+IFERROR(Y97/H97,"0")+IFERROR(Y98/H98,"0")+IFERROR(Y99/H99,"0")+IFERROR(Y100/H100,"0")</f>
        <v>25</v>
      </c>
      <c r="Z101" s="569">
        <f>IFERROR(IF(Z95="",0,Z95),"0")+IFERROR(IF(Z96="",0,Z96),"0")+IFERROR(IF(Z97="",0,Z97),"0")+IFERROR(IF(Z98="",0,Z98),"0")+IFERROR(IF(Z99="",0,Z99),"0")+IFERROR(IF(Z100="",0,Z100),"0")</f>
        <v>0.47450000000000003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200</v>
      </c>
      <c r="Y102" s="569">
        <f>IFERROR(SUM(Y95:Y100),"0")</f>
        <v>202.5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49</v>
      </c>
      <c r="Y105" s="568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50.973611111111104</v>
      </c>
      <c r="BN105" s="64">
        <f>IFERROR(Y105*I105/H105,"0")</f>
        <v>56.17499999999999</v>
      </c>
      <c r="BO105" s="64">
        <f>IFERROR(1/J105*(X105/H105),"0")</f>
        <v>7.0891203703703692E-2</v>
      </c>
      <c r="BP105" s="64">
        <f>IFERROR(1/J105*(Y105/H105),"0")</f>
        <v>7.8125E-2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69</v>
      </c>
      <c r="Y107" s="568">
        <f>IFERROR(IF(X107="",0,CEILING((X107/$H107),1)*$H107),"")</f>
        <v>72</v>
      </c>
      <c r="Z107" s="36">
        <f>IFERROR(IF(Y107=0,"",ROUNDUP(Y107/H107,0)*0.00902),"")</f>
        <v>0.14432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72.22</v>
      </c>
      <c r="BN107" s="64">
        <f>IFERROR(Y107*I107/H107,"0")</f>
        <v>75.36</v>
      </c>
      <c r="BO107" s="64">
        <f>IFERROR(1/J107*(X107/H107),"0")</f>
        <v>0.11616161616161617</v>
      </c>
      <c r="BP107" s="64">
        <f>IFERROR(1/J107*(Y107/H107),"0")</f>
        <v>0.12121212121212122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19.87037037037037</v>
      </c>
      <c r="Y109" s="569">
        <f>IFERROR(Y105/H105,"0")+IFERROR(Y106/H106,"0")+IFERROR(Y107/H107,"0")+IFERROR(Y108/H108,"0")</f>
        <v>21</v>
      </c>
      <c r="Z109" s="569">
        <f>IFERROR(IF(Z105="",0,Z105),"0")+IFERROR(IF(Z106="",0,Z106),"0")+IFERROR(IF(Z107="",0,Z107),"0")+IFERROR(IF(Z108="",0,Z108),"0")</f>
        <v>0.23921999999999999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118</v>
      </c>
      <c r="Y110" s="569">
        <f>IFERROR(SUM(Y105:Y108),"0")</f>
        <v>126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10</v>
      </c>
      <c r="Y114" s="568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10.75</v>
      </c>
      <c r="BN114" s="64">
        <f>IFERROR(Y114*I114/H114,"0")</f>
        <v>12.9</v>
      </c>
      <c r="BO114" s="64">
        <f>IFERROR(1/J114*(X114/H114),"0")</f>
        <v>2.2893772893772896E-2</v>
      </c>
      <c r="BP114" s="64">
        <f>IFERROR(1/J114*(Y114/H114),"0")</f>
        <v>2.7472527472527476E-2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4.166666666666667</v>
      </c>
      <c r="Y115" s="569">
        <f>IFERROR(Y112/H112,"0")+IFERROR(Y113/H113,"0")+IFERROR(Y114/H114,"0")</f>
        <v>5</v>
      </c>
      <c r="Z115" s="569">
        <f>IFERROR(IF(Z112="",0,Z112),"0")+IFERROR(IF(Z113="",0,Z113),"0")+IFERROR(IF(Z114="",0,Z114),"0")</f>
        <v>3.2550000000000003E-2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10</v>
      </c>
      <c r="Y116" s="569">
        <f>IFERROR(SUM(Y112:Y114),"0")</f>
        <v>12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85</v>
      </c>
      <c r="Y118" s="568">
        <f>IFERROR(IF(X118="",0,CEILING((X118/$H118),1)*$H118),"")</f>
        <v>89.1</v>
      </c>
      <c r="Z118" s="36">
        <f>IFERROR(IF(Y118=0,"",ROUNDUP(Y118/H118,0)*0.01898),"")</f>
        <v>0.20877999999999999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90.38333333333334</v>
      </c>
      <c r="BN118" s="64">
        <f>IFERROR(Y118*I118/H118,"0")</f>
        <v>94.742999999999995</v>
      </c>
      <c r="BO118" s="64">
        <f>IFERROR(1/J118*(X118/H118),"0")</f>
        <v>0.16396604938271606</v>
      </c>
      <c r="BP118" s="64">
        <f>IFERROR(1/J118*(Y118/H118),"0")</f>
        <v>0.171875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5</v>
      </c>
      <c r="Y120" s="568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5.4666666666666659</v>
      </c>
      <c r="BN120" s="64">
        <f>IFERROR(Y120*I120/H120,"0")</f>
        <v>5.9039999999999999</v>
      </c>
      <c r="BO120" s="64">
        <f>IFERROR(1/J120*(X120/H120),"0")</f>
        <v>1.0175010175010175E-2</v>
      </c>
      <c r="BP120" s="64">
        <f>IFERROR(1/J120*(Y120/H120),"0")</f>
        <v>1.098901098901099E-2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12.345679012345679</v>
      </c>
      <c r="Y122" s="569">
        <f>IFERROR(Y118/H118,"0")+IFERROR(Y119/H119,"0")+IFERROR(Y120/H120,"0")+IFERROR(Y121/H121,"0")</f>
        <v>13</v>
      </c>
      <c r="Z122" s="569">
        <f>IFERROR(IF(Z118="",0,Z118),"0")+IFERROR(IF(Z119="",0,Z119),"0")+IFERROR(IF(Z120="",0,Z120),"0")+IFERROR(IF(Z121="",0,Z121),"0")</f>
        <v>0.2218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90</v>
      </c>
      <c r="Y123" s="569">
        <f>IFERROR(SUM(Y118:Y121),"0")</f>
        <v>94.5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19</v>
      </c>
      <c r="Y158" s="568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20.221428571428568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3.4271284271284272E-2</v>
      </c>
      <c r="BP158" s="64">
        <f t="shared" ref="BP158:BP166" si="25">IFERROR(1/J158*(Y158/H158),"0")</f>
        <v>3.787878787878788E-2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57</v>
      </c>
      <c r="Y160" s="568">
        <f t="shared" si="21"/>
        <v>58.800000000000004</v>
      </c>
      <c r="Z160" s="36">
        <f>IFERROR(IF(Y160=0,"",ROUNDUP(Y160/H160,0)*0.00902),"")</f>
        <v>0.12628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59.85</v>
      </c>
      <c r="BN160" s="64">
        <f t="shared" si="23"/>
        <v>61.740000000000009</v>
      </c>
      <c r="BO160" s="64">
        <f t="shared" si="24"/>
        <v>0.10281385281385282</v>
      </c>
      <c r="BP160" s="64">
        <f t="shared" si="25"/>
        <v>0.10606060606060606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8</v>
      </c>
      <c r="Y164" s="568">
        <f t="shared" si="21"/>
        <v>8.4</v>
      </c>
      <c r="Z164" s="36">
        <f>IFERROR(IF(Y164=0,"",ROUNDUP(Y164/H164,0)*0.00502),"")</f>
        <v>2.0080000000000001E-2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8.3809523809523814</v>
      </c>
      <c r="BN164" s="64">
        <f t="shared" si="23"/>
        <v>8.8000000000000007</v>
      </c>
      <c r="BO164" s="64">
        <f t="shared" si="24"/>
        <v>1.6280016280016282E-2</v>
      </c>
      <c r="BP164" s="64">
        <f t="shared" si="25"/>
        <v>1.7094017094017096E-2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21.904761904761905</v>
      </c>
      <c r="Y167" s="569">
        <f>IFERROR(Y158/H158,"0")+IFERROR(Y159/H159,"0")+IFERROR(Y160/H160,"0")+IFERROR(Y161/H161,"0")+IFERROR(Y162/H162,"0")+IFERROR(Y163/H163,"0")+IFERROR(Y164/H164,"0")+IFERROR(Y165/H165,"0")+IFERROR(Y166/H166,"0")</f>
        <v>23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0.19146000000000002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84</v>
      </c>
      <c r="Y168" s="569">
        <f>IFERROR(SUM(Y158:Y166),"0")</f>
        <v>88.200000000000017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190</v>
      </c>
      <c r="Y191" s="568">
        <f t="shared" ref="Y191:Y198" si="26">IFERROR(IF(X191="",0,CEILING((X191/$H191),1)*$H191),"")</f>
        <v>194.4</v>
      </c>
      <c r="Z191" s="36">
        <f>IFERROR(IF(Y191=0,"",ROUNDUP(Y191/H191,0)*0.00902),"")</f>
        <v>0.32472000000000001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197.38888888888889</v>
      </c>
      <c r="BN191" s="64">
        <f t="shared" ref="BN191:BN198" si="28">IFERROR(Y191*I191/H191,"0")</f>
        <v>201.96</v>
      </c>
      <c r="BO191" s="64">
        <f t="shared" ref="BO191:BO198" si="29">IFERROR(1/J191*(X191/H191),"0")</f>
        <v>0.2665544332210999</v>
      </c>
      <c r="BP191" s="64">
        <f t="shared" ref="BP191:BP198" si="30">IFERROR(1/J191*(Y191/H191),"0")</f>
        <v>0.27272727272727271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210</v>
      </c>
      <c r="Y192" s="568">
        <f t="shared" si="26"/>
        <v>210.60000000000002</v>
      </c>
      <c r="Z192" s="36">
        <f>IFERROR(IF(Y192=0,"",ROUNDUP(Y192/H192,0)*0.00902),"")</f>
        <v>0.35177999999999998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218.16666666666669</v>
      </c>
      <c r="BN192" s="64">
        <f t="shared" si="28"/>
        <v>218.79000000000002</v>
      </c>
      <c r="BO192" s="64">
        <f t="shared" si="29"/>
        <v>0.2946127946127946</v>
      </c>
      <c r="BP192" s="64">
        <f t="shared" si="30"/>
        <v>0.29545454545454547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20</v>
      </c>
      <c r="Y194" s="568">
        <f t="shared" si="26"/>
        <v>21.6</v>
      </c>
      <c r="Z194" s="36">
        <f>IFERROR(IF(Y194=0,"",ROUNDUP(Y194/H194,0)*0.00902),"")</f>
        <v>3.6080000000000001E-2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20.777777777777779</v>
      </c>
      <c r="BN194" s="64">
        <f t="shared" si="28"/>
        <v>22.44</v>
      </c>
      <c r="BO194" s="64">
        <f t="shared" si="29"/>
        <v>2.8058361391694722E-2</v>
      </c>
      <c r="BP194" s="64">
        <f t="shared" si="30"/>
        <v>3.0303030303030304E-2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25</v>
      </c>
      <c r="Y195" s="568">
        <f t="shared" si="26"/>
        <v>25.2</v>
      </c>
      <c r="Z195" s="36">
        <f>IFERROR(IF(Y195=0,"",ROUNDUP(Y195/H195,0)*0.00502),"")</f>
        <v>7.0280000000000009E-2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26.805555555555554</v>
      </c>
      <c r="BN195" s="64">
        <f t="shared" si="28"/>
        <v>27.019999999999996</v>
      </c>
      <c r="BO195" s="64">
        <f t="shared" si="29"/>
        <v>5.9354226020892693E-2</v>
      </c>
      <c r="BP195" s="64">
        <f t="shared" si="30"/>
        <v>5.9829059829059839E-2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91.666666666666671</v>
      </c>
      <c r="Y199" s="569">
        <f>IFERROR(Y191/H191,"0")+IFERROR(Y192/H192,"0")+IFERROR(Y193/H193,"0")+IFERROR(Y194/H194,"0")+IFERROR(Y195/H195,"0")+IFERROR(Y196/H196,"0")+IFERROR(Y197/H197,"0")+IFERROR(Y198/H198,"0")</f>
        <v>93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0.78286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445</v>
      </c>
      <c r="Y200" s="569">
        <f>IFERROR(SUM(Y191:Y198),"0")</f>
        <v>451.8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51</v>
      </c>
      <c r="Y205" s="568">
        <f t="shared" si="31"/>
        <v>52.8</v>
      </c>
      <c r="Z205" s="36">
        <f t="shared" ref="Z205:Z210" si="36">IFERROR(IF(Y205=0,"",ROUNDUP(Y205/H205,0)*0.00651),"")</f>
        <v>0.14322000000000001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56.737499999999997</v>
      </c>
      <c r="BN205" s="64">
        <f t="shared" si="33"/>
        <v>58.74</v>
      </c>
      <c r="BO205" s="64">
        <f t="shared" si="34"/>
        <v>0.11675824175824177</v>
      </c>
      <c r="BP205" s="64">
        <f t="shared" si="35"/>
        <v>0.12087912087912089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70</v>
      </c>
      <c r="Y207" s="568">
        <f t="shared" si="31"/>
        <v>72</v>
      </c>
      <c r="Z207" s="36">
        <f t="shared" si="36"/>
        <v>0.1953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77.350000000000009</v>
      </c>
      <c r="BN207" s="64">
        <f t="shared" si="33"/>
        <v>79.560000000000016</v>
      </c>
      <c r="BO207" s="64">
        <f t="shared" si="34"/>
        <v>0.16025641025641027</v>
      </c>
      <c r="BP207" s="64">
        <f t="shared" si="35"/>
        <v>0.16483516483516486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91</v>
      </c>
      <c r="Y208" s="568">
        <f t="shared" si="31"/>
        <v>91.2</v>
      </c>
      <c r="Z208" s="36">
        <f t="shared" si="36"/>
        <v>0.24738000000000002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100.55500000000001</v>
      </c>
      <c r="BN208" s="64">
        <f t="shared" si="33"/>
        <v>100.77600000000001</v>
      </c>
      <c r="BO208" s="64">
        <f t="shared" si="34"/>
        <v>0.20833333333333337</v>
      </c>
      <c r="BP208" s="64">
        <f t="shared" si="35"/>
        <v>0.2087912087912088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80</v>
      </c>
      <c r="Y209" s="568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132</v>
      </c>
      <c r="Y210" s="568">
        <f t="shared" si="31"/>
        <v>132</v>
      </c>
      <c r="Z210" s="36">
        <f t="shared" si="36"/>
        <v>0.35805000000000003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146.19</v>
      </c>
      <c r="BN210" s="64">
        <f t="shared" si="33"/>
        <v>146.19</v>
      </c>
      <c r="BO210" s="64">
        <f t="shared" si="34"/>
        <v>0.30219780219780223</v>
      </c>
      <c r="BP210" s="64">
        <f t="shared" si="35"/>
        <v>0.30219780219780223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176.66666666666669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179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1.1652900000000002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424</v>
      </c>
      <c r="Y212" s="569">
        <f>IFERROR(SUM(Y202:Y210),"0")</f>
        <v>429.6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5</v>
      </c>
      <c r="Y220" s="568">
        <f t="shared" ref="Y220:Y226" si="37">IFERROR(IF(X220="",0,CEILING((X220/$H220),1)*$H220),"")</f>
        <v>11.6</v>
      </c>
      <c r="Z220" s="36">
        <f>IFERROR(IF(Y220=0,"",ROUNDUP(Y220/H220,0)*0.01898),"")</f>
        <v>1.898E-2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5.1875</v>
      </c>
      <c r="BN220" s="64">
        <f t="shared" ref="BN220:BN226" si="39">IFERROR(Y220*I220/H220,"0")</f>
        <v>12.035</v>
      </c>
      <c r="BO220" s="64">
        <f t="shared" ref="BO220:BO226" si="40">IFERROR(1/J220*(X220/H220),"0")</f>
        <v>6.7349137931034487E-3</v>
      </c>
      <c r="BP220" s="64">
        <f t="shared" ref="BP220:BP226" si="41">IFERROR(1/J220*(Y220/H220),"0")</f>
        <v>1.5625E-2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26</v>
      </c>
      <c r="Y223" s="568">
        <f t="shared" si="37"/>
        <v>28</v>
      </c>
      <c r="Z223" s="36">
        <f>IFERROR(IF(Y223=0,"",ROUNDUP(Y223/H223,0)*0.00902),"")</f>
        <v>6.3140000000000002E-2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27.364999999999998</v>
      </c>
      <c r="BN223" s="64">
        <f t="shared" si="39"/>
        <v>29.47</v>
      </c>
      <c r="BO223" s="64">
        <f t="shared" si="40"/>
        <v>4.924242424242424E-2</v>
      </c>
      <c r="BP223" s="64">
        <f t="shared" si="41"/>
        <v>5.3030303030303032E-2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6.931034482758621</v>
      </c>
      <c r="Y227" s="569">
        <f>IFERROR(Y220/H220,"0")+IFERROR(Y221/H221,"0")+IFERROR(Y222/H222,"0")+IFERROR(Y223/H223,"0")+IFERROR(Y224/H224,"0")+IFERROR(Y225/H225,"0")+IFERROR(Y226/H226,"0")</f>
        <v>8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8.2119999999999999E-2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31</v>
      </c>
      <c r="Y228" s="569">
        <f>IFERROR(SUM(Y220:Y226),"0")</f>
        <v>39.6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83</v>
      </c>
      <c r="Y314" s="568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88.128214285714293</v>
      </c>
      <c r="BN314" s="64">
        <f>IFERROR(Y314*I314/H314,"0")</f>
        <v>89.19</v>
      </c>
      <c r="BO314" s="64">
        <f>IFERROR(1/J314*(X314/H314),"0")</f>
        <v>0.15438988095238096</v>
      </c>
      <c r="BP314" s="64">
        <f>IFERROR(1/J314*(Y314/H314),"0")</f>
        <v>0.15625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115</v>
      </c>
      <c r="Y315" s="568">
        <f>IFERROR(IF(X315="",0,CEILING((X315/$H315),1)*$H315),"")</f>
        <v>117</v>
      </c>
      <c r="Z315" s="36">
        <f>IFERROR(IF(Y315=0,"",ROUNDUP(Y315/H315,0)*0.01898),"")</f>
        <v>0.28470000000000001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122.65192307692308</v>
      </c>
      <c r="BN315" s="64">
        <f>IFERROR(Y315*I315/H315,"0")</f>
        <v>124.78500000000001</v>
      </c>
      <c r="BO315" s="64">
        <f>IFERROR(1/J315*(X315/H315),"0")</f>
        <v>0.23036858974358976</v>
      </c>
      <c r="BP315" s="64">
        <f>IFERROR(1/J315*(Y315/H315),"0")</f>
        <v>0.234375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24.624542124542124</v>
      </c>
      <c r="Y317" s="569">
        <f>IFERROR(Y314/H314,"0")+IFERROR(Y315/H315,"0")+IFERROR(Y316/H316,"0")</f>
        <v>25</v>
      </c>
      <c r="Z317" s="569">
        <f>IFERROR(IF(Z314="",0,Z314),"0")+IFERROR(IF(Z315="",0,Z315),"0")+IFERROR(IF(Z316="",0,Z316),"0")</f>
        <v>0.47450000000000003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198</v>
      </c>
      <c r="Y318" s="569">
        <f>IFERROR(SUM(Y314:Y316),"0")</f>
        <v>201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500</v>
      </c>
      <c r="Y342" s="568">
        <f t="shared" ref="Y342:Y348" si="5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516</v>
      </c>
      <c r="BN342" s="64">
        <f t="shared" ref="BN342:BN348" si="60">IFERROR(Y342*I342/H342,"0")</f>
        <v>526.32000000000005</v>
      </c>
      <c r="BO342" s="64">
        <f t="shared" ref="BO342:BO348" si="61">IFERROR(1/J342*(X342/H342),"0")</f>
        <v>0.69444444444444442</v>
      </c>
      <c r="BP342" s="64">
        <f t="shared" ref="BP342:BP348" si="62">IFERROR(1/J342*(Y342/H342),"0")</f>
        <v>0.70833333333333326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657</v>
      </c>
      <c r="Y343" s="568">
        <f t="shared" si="58"/>
        <v>660</v>
      </c>
      <c r="Z343" s="36">
        <f>IFERROR(IF(Y343=0,"",ROUNDUP(Y343/H343,0)*0.02175),"")</f>
        <v>0.95699999999999996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678.024</v>
      </c>
      <c r="BN343" s="64">
        <f t="shared" si="60"/>
        <v>681.12000000000012</v>
      </c>
      <c r="BO343" s="64">
        <f t="shared" si="61"/>
        <v>0.91249999999999987</v>
      </c>
      <c r="BP343" s="64">
        <f t="shared" si="62"/>
        <v>0.91666666666666663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404</v>
      </c>
      <c r="Y344" s="568">
        <f t="shared" si="58"/>
        <v>405</v>
      </c>
      <c r="Z344" s="36">
        <f>IFERROR(IF(Y344=0,"",ROUNDUP(Y344/H344,0)*0.02175),"")</f>
        <v>0.58724999999999994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416.928</v>
      </c>
      <c r="BN344" s="64">
        <f t="shared" si="60"/>
        <v>417.96000000000004</v>
      </c>
      <c r="BO344" s="64">
        <f t="shared" si="61"/>
        <v>0.56111111111111112</v>
      </c>
      <c r="BP344" s="64">
        <f t="shared" si="62"/>
        <v>0.5625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500</v>
      </c>
      <c r="Y345" s="568">
        <f t="shared" si="58"/>
        <v>510</v>
      </c>
      <c r="Z345" s="36">
        <f>IFERROR(IF(Y345=0,"",ROUNDUP(Y345/H345,0)*0.02175),"")</f>
        <v>0.73949999999999994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516</v>
      </c>
      <c r="BN345" s="64">
        <f t="shared" si="60"/>
        <v>526.32000000000005</v>
      </c>
      <c r="BO345" s="64">
        <f t="shared" si="61"/>
        <v>0.69444444444444442</v>
      </c>
      <c r="BP345" s="64">
        <f t="shared" si="62"/>
        <v>0.70833333333333326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137.4</v>
      </c>
      <c r="Y349" s="569">
        <f>IFERROR(Y342/H342,"0")+IFERROR(Y343/H343,"0")+IFERROR(Y344/H344,"0")+IFERROR(Y345/H345,"0")+IFERROR(Y346/H346,"0")+IFERROR(Y347/H347,"0")+IFERROR(Y348/H348,"0")</f>
        <v>139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3.02325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2061</v>
      </c>
      <c r="Y350" s="569">
        <f>IFERROR(SUM(Y342:Y348),"0")</f>
        <v>2085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500</v>
      </c>
      <c r="Y352" s="568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33.333333333333336</v>
      </c>
      <c r="Y354" s="569">
        <f>IFERROR(Y352/H352,"0")+IFERROR(Y353/H353,"0")</f>
        <v>34</v>
      </c>
      <c r="Z354" s="569">
        <f>IFERROR(IF(Z352="",0,Z352),"0")+IFERROR(IF(Z353="",0,Z353),"0")</f>
        <v>0.73949999999999994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500</v>
      </c>
      <c r="Y355" s="569">
        <f>IFERROR(SUM(Y352:Y353),"0")</f>
        <v>510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31</v>
      </c>
      <c r="Y358" s="568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32.787666666666667</v>
      </c>
      <c r="BN358" s="64">
        <f>IFERROR(Y358*I358/H358,"0")</f>
        <v>38.076000000000001</v>
      </c>
      <c r="BO358" s="64">
        <f>IFERROR(1/J358*(X358/H358),"0")</f>
        <v>5.3819444444444448E-2</v>
      </c>
      <c r="BP358" s="64">
        <f>IFERROR(1/J358*(Y358/H358),"0")</f>
        <v>6.25E-2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3.4444444444444446</v>
      </c>
      <c r="Y359" s="569">
        <f>IFERROR(Y357/H357,"0")+IFERROR(Y358/H358,"0")</f>
        <v>4</v>
      </c>
      <c r="Z359" s="569">
        <f>IFERROR(IF(Z357="",0,Z357),"0")+IFERROR(IF(Z358="",0,Z358),"0")</f>
        <v>7.5920000000000001E-2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31</v>
      </c>
      <c r="Y360" s="569">
        <f>IFERROR(SUM(Y357:Y358),"0")</f>
        <v>36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200</v>
      </c>
      <c r="Y378" s="568">
        <f>IFERROR(IF(X378="",0,CEILING((X378/$H378),1)*$H378),"")</f>
        <v>207</v>
      </c>
      <c r="Z378" s="36">
        <f>IFERROR(IF(Y378=0,"",ROUNDUP(Y378/H378,0)*0.01898),"")</f>
        <v>0.43653999999999998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211.53333333333333</v>
      </c>
      <c r="BN378" s="64">
        <f>IFERROR(Y378*I378/H378,"0")</f>
        <v>218.93700000000001</v>
      </c>
      <c r="BO378" s="64">
        <f>IFERROR(1/J378*(X378/H378),"0")</f>
        <v>0.34722222222222221</v>
      </c>
      <c r="BP378" s="64">
        <f>IFERROR(1/J378*(Y378/H378),"0")</f>
        <v>0.359375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22.222222222222221</v>
      </c>
      <c r="Y380" s="569">
        <f>IFERROR(Y378/H378,"0")+IFERROR(Y379/H379,"0")</f>
        <v>23</v>
      </c>
      <c r="Z380" s="569">
        <f>IFERROR(IF(Z378="",0,Z378),"0")+IFERROR(IF(Z379="",0,Z379),"0")</f>
        <v>0.43653999999999998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200</v>
      </c>
      <c r="Y381" s="569">
        <f>IFERROR(SUM(Y378:Y379),"0")</f>
        <v>207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6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6.2333333333333334</v>
      </c>
      <c r="BN413" s="64">
        <f>IFERROR(Y413*I413/H413,"0")</f>
        <v>11.22</v>
      </c>
      <c r="BO413" s="64">
        <f>IFERROR(1/J413*(X413/H413),"0")</f>
        <v>8.4175084175084156E-3</v>
      </c>
      <c r="BP413" s="64">
        <f>IFERROR(1/J413*(Y413/H413),"0")</f>
        <v>1.5151515151515152E-2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1.1111111111111109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6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46</v>
      </c>
      <c r="Y437" s="568">
        <f t="shared" si="69"/>
        <v>47.52</v>
      </c>
      <c r="Z437" s="36">
        <f t="shared" si="70"/>
        <v>0.10764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49.136363636363633</v>
      </c>
      <c r="BN437" s="64">
        <f t="shared" si="72"/>
        <v>50.760000000000005</v>
      </c>
      <c r="BO437" s="64">
        <f t="shared" si="73"/>
        <v>8.3770396270396258E-2</v>
      </c>
      <c r="BP437" s="64">
        <f t="shared" si="74"/>
        <v>8.6538461538461536E-2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8.712121212121211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0.10764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46</v>
      </c>
      <c r="Y448" s="569">
        <f>IFERROR(SUM(Y432:Y446),"0")</f>
        <v>47.52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53</v>
      </c>
      <c r="Y456" s="568">
        <f t="shared" ref="Y456:Y462" si="75">IFERROR(IF(X456="",0,CEILING((X456/$H456),1)*$H456),"")</f>
        <v>58.080000000000005</v>
      </c>
      <c r="Z456" s="36">
        <f>IFERROR(IF(Y456=0,"",ROUNDUP(Y456/H456,0)*0.01196),"")</f>
        <v>0.13156000000000001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56.613636363636353</v>
      </c>
      <c r="BN456" s="64">
        <f t="shared" ref="BN456:BN462" si="77">IFERROR(Y456*I456/H456,"0")</f>
        <v>62.040000000000006</v>
      </c>
      <c r="BO456" s="64">
        <f t="shared" ref="BO456:BO462" si="78">IFERROR(1/J456*(X456/H456),"0")</f>
        <v>9.6518065268065265E-2</v>
      </c>
      <c r="BP456" s="64">
        <f t="shared" ref="BP456:BP462" si="79">IFERROR(1/J456*(Y456/H456),"0")</f>
        <v>0.10576923076923078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21</v>
      </c>
      <c r="Y457" s="568">
        <f t="shared" si="75"/>
        <v>21.12</v>
      </c>
      <c r="Z457" s="36">
        <f>IFERROR(IF(Y457=0,"",ROUNDUP(Y457/H457,0)*0.01196),"")</f>
        <v>4.7840000000000001E-2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22.43181818181818</v>
      </c>
      <c r="BN457" s="64">
        <f t="shared" si="77"/>
        <v>22.56</v>
      </c>
      <c r="BO457" s="64">
        <f t="shared" si="78"/>
        <v>3.8243006993006992E-2</v>
      </c>
      <c r="BP457" s="64">
        <f t="shared" si="79"/>
        <v>3.8461538461538464E-2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76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81.181818181818173</v>
      </c>
      <c r="BN458" s="64">
        <f t="shared" si="77"/>
        <v>84.6</v>
      </c>
      <c r="BO458" s="64">
        <f t="shared" si="78"/>
        <v>0.13840326340326339</v>
      </c>
      <c r="BP458" s="64">
        <f t="shared" si="79"/>
        <v>0.14423076923076925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28.409090909090907</v>
      </c>
      <c r="Y463" s="569">
        <f>IFERROR(Y456/H456,"0")+IFERROR(Y457/H457,"0")+IFERROR(Y458/H458,"0")+IFERROR(Y459/H459,"0")+IFERROR(Y460/H460,"0")+IFERROR(Y461/H461,"0")+IFERROR(Y462/H462,"0")</f>
        <v>30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0.35880000000000001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150</v>
      </c>
      <c r="Y464" s="569">
        <f>IFERROR(SUM(Y456:Y462),"0")</f>
        <v>158.4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4730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4854.12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4951.358734450735</v>
      </c>
      <c r="Y508" s="569">
        <f>IFERROR(SUM(BN22:BN504),"0")</f>
        <v>5081.5940000000019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8</v>
      </c>
      <c r="Y509" s="38">
        <f>ROUNDUP(SUM(BP22:BP504),0)</f>
        <v>8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5151.358734450735</v>
      </c>
      <c r="Y510" s="569">
        <f>GrossWeightTotalR+PalletQtyTotalR*25</f>
        <v>5281.5940000000019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634.08126573298989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652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8.7148099999999999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24.6</v>
      </c>
      <c r="E517" s="46">
        <f>IFERROR(Y89*1,"0")+IFERROR(Y90*1,"0")+IFERROR(Y91*1,"0")+IFERROR(Y95*1,"0")+IFERROR(Y96*1,"0")+IFERROR(Y97*1,"0")+IFERROR(Y98*1,"0")+IFERROR(Y99*1,"0")+IFERROR(Y100*1,"0")</f>
        <v>288.89999999999998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232.5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88.200000000000017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881.40000000000009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39.6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201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2631</v>
      </c>
      <c r="U517" s="46">
        <f>IFERROR(Y367*1,"0")+IFERROR(Y368*1,"0")+IFERROR(Y369*1,"0")+IFERROR(Y370*1,"0")+IFERROR(Y374*1,"0")+IFERROR(Y378*1,"0")+IFERROR(Y379*1,"0")+IFERROR(Y383*1,"0")</f>
        <v>207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205.92000000000002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