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1E9698D-BAC8-41D0-9F03-38746AF8C6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Y24" i="1"/>
  <c r="Y32" i="1"/>
  <c r="Y44" i="1"/>
  <c r="Y59" i="1"/>
  <c r="Y65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85" i="1" l="1"/>
  <c r="Z463" i="1"/>
  <c r="Y511" i="1"/>
  <c r="Y508" i="1"/>
  <c r="Z211" i="1"/>
  <c r="Z109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<sst xmlns="http://schemas.openxmlformats.org/spreadsheetml/2006/main" count="2277" uniqueCount="831">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</sst>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166</v>
      </c>
      <c r="Y41" s="56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172.6861111111111</v>
      </c>
      <c r="BN41" s="64">
        <f>IFERROR(Y41*I41/H41,"0")</f>
        <v>179.76</v>
      </c>
      <c r="BO41" s="64">
        <f>IFERROR(1/J41*(X41/H41),"0")</f>
        <v>0.24016203703703703</v>
      </c>
      <c r="BP41" s="64">
        <f>IFERROR(1/J41*(Y41/H41),"0")</f>
        <v>0.25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299</v>
      </c>
      <c r="Y43" s="568">
        <f>IFERROR(IF(X43="",0,CEILING((X43/$H43),1)*$H43),"")</f>
        <v>299.7</v>
      </c>
      <c r="Z43" s="36">
        <f>IFERROR(IF(Y43=0,"",ROUNDUP(Y43/H43,0)*0.00902),"")</f>
        <v>0.73062000000000005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315.9702702702703</v>
      </c>
      <c r="BN43" s="64">
        <f>IFERROR(Y43*I43/H43,"0")</f>
        <v>316.70999999999998</v>
      </c>
      <c r="BO43" s="64">
        <f>IFERROR(1/J43*(X43/H43),"0")</f>
        <v>0.61220311220311219</v>
      </c>
      <c r="BP43" s="64">
        <f>IFERROR(1/J43*(Y43/H43),"0")</f>
        <v>0.61363636363636365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96.181181181181174</v>
      </c>
      <c r="Y44" s="569">
        <f>IFERROR(Y41/H41,"0")+IFERROR(Y42/H42,"0")+IFERROR(Y43/H43,"0")</f>
        <v>97</v>
      </c>
      <c r="Z44" s="569">
        <f>IFERROR(IF(Z41="",0,Z41),"0")+IFERROR(IF(Z42="",0,Z42),"0")+IFERROR(IF(Z43="",0,Z43),"0")</f>
        <v>1.0343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465</v>
      </c>
      <c r="Y45" s="569">
        <f>IFERROR(SUM(Y41:Y43),"0")</f>
        <v>472.5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237</v>
      </c>
      <c r="Y52" s="568">
        <f t="shared" ref="Y52:Y57" si="6">IFERROR(IF(X52="",0,CEILING((X52/$H52),1)*$H52),"")</f>
        <v>246.39999999999998</v>
      </c>
      <c r="Z52" s="36">
        <f>IFERROR(IF(Y52=0,"",ROUNDUP(Y52/H52,0)*0.01898),"")</f>
        <v>0.41755999999999999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246.20491071428572</v>
      </c>
      <c r="BN52" s="64">
        <f t="shared" ref="BN52:BN57" si="8">IFERROR(Y52*I52/H52,"0")</f>
        <v>255.96999999999997</v>
      </c>
      <c r="BO52" s="64">
        <f t="shared" ref="BO52:BO57" si="9">IFERROR(1/J52*(X52/H52),"0")</f>
        <v>0.33063616071428575</v>
      </c>
      <c r="BP52" s="64">
        <f t="shared" ref="BP52:BP57" si="10">IFERROR(1/J52*(Y52/H52),"0")</f>
        <v>0.34375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41</v>
      </c>
      <c r="Y53" s="56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42.651388888888889</v>
      </c>
      <c r="BN53" s="64">
        <f t="shared" si="8"/>
        <v>44.94</v>
      </c>
      <c r="BO53" s="64">
        <f t="shared" si="9"/>
        <v>5.9317129629629622E-2</v>
      </c>
      <c r="BP53" s="64">
        <f t="shared" si="10"/>
        <v>6.25E-2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24.957010582010582</v>
      </c>
      <c r="Y58" s="569">
        <f>IFERROR(Y52/H52,"0")+IFERROR(Y53/H53,"0")+IFERROR(Y54/H54,"0")+IFERROR(Y55/H55,"0")+IFERROR(Y56/H56,"0")+IFERROR(Y57/H57,"0")</f>
        <v>26</v>
      </c>
      <c r="Z58" s="569">
        <f>IFERROR(IF(Z52="",0,Z52),"0")+IFERROR(IF(Z53="",0,Z53),"0")+IFERROR(IF(Z54="",0,Z54),"0")+IFERROR(IF(Z55="",0,Z55),"0")+IFERROR(IF(Z56="",0,Z56),"0")+IFERROR(IF(Z57="",0,Z57),"0")</f>
        <v>0.49347999999999997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278</v>
      </c>
      <c r="Y59" s="569">
        <f>IFERROR(SUM(Y52:Y57),"0")</f>
        <v>289.59999999999997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45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46.812499999999993</v>
      </c>
      <c r="BN61" s="64">
        <f>IFERROR(Y61*I61/H61,"0")</f>
        <v>56.17499999999999</v>
      </c>
      <c r="BO61" s="64">
        <f>IFERROR(1/J61*(X61/H61),"0")</f>
        <v>6.5104166666666657E-2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4.1666666666666661</v>
      </c>
      <c r="Y65" s="569">
        <f>IFERROR(Y61/H61,"0")+IFERROR(Y62/H62,"0")+IFERROR(Y63/H63,"0")+IFERROR(Y64/H64,"0")</f>
        <v>5</v>
      </c>
      <c r="Z65" s="569">
        <f>IFERROR(IF(Z61="",0,Z61),"0")+IFERROR(IF(Z62="",0,Z62),"0")+IFERROR(IF(Z63="",0,Z63),"0")+IFERROR(IF(Z64="",0,Z64),"0")</f>
        <v>9.4899999999999998E-2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45</v>
      </c>
      <c r="Y66" s="569">
        <f>IFERROR(SUM(Y61:Y64),"0")</f>
        <v>54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58</v>
      </c>
      <c r="Y75" s="568">
        <f t="shared" si="11"/>
        <v>58.800000000000004</v>
      </c>
      <c r="Z75" s="36">
        <f>IFERROR(IF(Y75=0,"",ROUNDUP(Y75/H75,0)*0.01898),"")</f>
        <v>0.13286000000000001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61.003571428571433</v>
      </c>
      <c r="BN75" s="64">
        <f t="shared" si="13"/>
        <v>61.845000000000006</v>
      </c>
      <c r="BO75" s="64">
        <f t="shared" si="14"/>
        <v>0.10788690476190475</v>
      </c>
      <c r="BP75" s="64">
        <f t="shared" si="15"/>
        <v>0.109375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6.9047619047619042</v>
      </c>
      <c r="Y80" s="569">
        <f>IFERROR(Y74/H74,"0")+IFERROR(Y75/H75,"0")+IFERROR(Y76/H76,"0")+IFERROR(Y77/H77,"0")+IFERROR(Y78/H78,"0")+IFERROR(Y79/H79,"0")</f>
        <v>7</v>
      </c>
      <c r="Z80" s="569">
        <f>IFERROR(IF(Z74="",0,Z74),"0")+IFERROR(IF(Z75="",0,Z75),"0")+IFERROR(IF(Z76="",0,Z76),"0")+IFERROR(IF(Z77="",0,Z77),"0")+IFERROR(IF(Z78="",0,Z78),"0")+IFERROR(IF(Z79="",0,Z79),"0")</f>
        <v>0.13286000000000001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58</v>
      </c>
      <c r="Y81" s="569">
        <f>IFERROR(SUM(Y74:Y79),"0")</f>
        <v>58.800000000000004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107</v>
      </c>
      <c r="Y83" s="568">
        <f>IFERROR(IF(X83="",0,CEILING((X83/$H83),1)*$H83),"")</f>
        <v>109.2</v>
      </c>
      <c r="Z83" s="36">
        <f>IFERROR(IF(Y83=0,"",ROUNDUP(Y83/H83,0)*0.01898),"")</f>
        <v>0.26572000000000001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112.9673076923077</v>
      </c>
      <c r="BN83" s="64">
        <f>IFERROR(Y83*I83/H83,"0")</f>
        <v>115.28999999999999</v>
      </c>
      <c r="BO83" s="64">
        <f>IFERROR(1/J83*(X83/H83),"0")</f>
        <v>0.21434294871794873</v>
      </c>
      <c r="BP83" s="64">
        <f>IFERROR(1/J83*(Y83/H83),"0")</f>
        <v>0.21875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16</v>
      </c>
      <c r="Y84" s="568">
        <f>IFERROR(IF(X84="",0,CEILING((X84/$H84),1)*$H84),"")</f>
        <v>16.8</v>
      </c>
      <c r="Z84" s="36">
        <f>IFERROR(IF(Y84=0,"",ROUNDUP(Y84/H84,0)*0.00902),"")</f>
        <v>6.3140000000000002E-2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17.399999999999999</v>
      </c>
      <c r="BN84" s="64">
        <f>IFERROR(Y84*I84/H84,"0")</f>
        <v>18.27</v>
      </c>
      <c r="BO84" s="64">
        <f>IFERROR(1/J84*(X84/H84),"0")</f>
        <v>5.0505050505050511E-2</v>
      </c>
      <c r="BP84" s="64">
        <f>IFERROR(1/J84*(Y84/H84),"0")</f>
        <v>5.3030303030303039E-2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20.384615384615387</v>
      </c>
      <c r="Y85" s="569">
        <f>IFERROR(Y83/H83,"0")+IFERROR(Y84/H84,"0")</f>
        <v>21</v>
      </c>
      <c r="Z85" s="569">
        <f>IFERROR(IF(Z83="",0,Z83),"0")+IFERROR(IF(Z84="",0,Z84),"0")</f>
        <v>0.32886000000000004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123</v>
      </c>
      <c r="Y86" s="569">
        <f>IFERROR(SUM(Y83:Y84),"0")</f>
        <v>126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886</v>
      </c>
      <c r="Y89" s="568">
        <f>IFERROR(IF(X89="",0,CEILING((X89/$H89),1)*$H89),"")</f>
        <v>896.40000000000009</v>
      </c>
      <c r="Z89" s="36">
        <f>IFERROR(IF(Y89=0,"",ROUNDUP(Y89/H89,0)*0.01898),"")</f>
        <v>1.57534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921.68611111111102</v>
      </c>
      <c r="BN89" s="64">
        <f>IFERROR(Y89*I89/H89,"0")</f>
        <v>932.505</v>
      </c>
      <c r="BO89" s="64">
        <f>IFERROR(1/J89*(X89/H89),"0")</f>
        <v>1.2818287037037037</v>
      </c>
      <c r="BP89" s="64">
        <f>IFERROR(1/J89*(Y89/H89),"0")</f>
        <v>1.296875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266</v>
      </c>
      <c r="Y91" s="568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278.4133333333333</v>
      </c>
      <c r="BN91" s="64">
        <f>IFERROR(Y91*I91/H91,"0")</f>
        <v>282.60000000000002</v>
      </c>
      <c r="BO91" s="64">
        <f>IFERROR(1/J91*(X91/H91),"0")</f>
        <v>0.44781144781144783</v>
      </c>
      <c r="BP91" s="64">
        <f>IFERROR(1/J91*(Y91/H91),"0")</f>
        <v>0.45454545454545459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141.14814814814815</v>
      </c>
      <c r="Y92" s="569">
        <f>IFERROR(Y89/H89,"0")+IFERROR(Y90/H90,"0")+IFERROR(Y91/H91,"0")</f>
        <v>143</v>
      </c>
      <c r="Z92" s="569">
        <f>IFERROR(IF(Z89="",0,Z89),"0")+IFERROR(IF(Z90="",0,Z90),"0")+IFERROR(IF(Z91="",0,Z91),"0")</f>
        <v>2.1165400000000001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1152</v>
      </c>
      <c r="Y93" s="569">
        <f>IFERROR(SUM(Y89:Y91),"0")</f>
        <v>1166.4000000000001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267</v>
      </c>
      <c r="Y95" s="568">
        <f t="shared" ref="Y95:Y100" si="16">IFERROR(IF(X95="",0,CEILING((X95/$H95),1)*$H95),"")</f>
        <v>267.3</v>
      </c>
      <c r="Z95" s="36">
        <f>IFERROR(IF(Y95=0,"",ROUNDUP(Y95/H95,0)*0.01898),"")</f>
        <v>0.62634000000000001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284.10777777777781</v>
      </c>
      <c r="BN95" s="64">
        <f t="shared" ref="BN95:BN100" si="18">IFERROR(Y95*I95/H95,"0")</f>
        <v>284.42700000000002</v>
      </c>
      <c r="BO95" s="64">
        <f t="shared" ref="BO95:BO100" si="19">IFERROR(1/J95*(X95/H95),"0")</f>
        <v>0.51504629629629628</v>
      </c>
      <c r="BP95" s="64">
        <f t="shared" ref="BP95:BP100" si="20">IFERROR(1/J95*(Y95/H95),"0")</f>
        <v>0.515625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216</v>
      </c>
      <c r="Y99" s="568">
        <f t="shared" si="16"/>
        <v>216</v>
      </c>
      <c r="Z99" s="36">
        <f>IFERROR(IF(Y99=0,"",ROUNDUP(Y99/H99,0)*0.00651),"")</f>
        <v>0.52080000000000004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236.15999999999997</v>
      </c>
      <c r="BN99" s="64">
        <f t="shared" si="18"/>
        <v>236.15999999999997</v>
      </c>
      <c r="BO99" s="64">
        <f t="shared" si="19"/>
        <v>0.43956043956043961</v>
      </c>
      <c r="BP99" s="64">
        <f t="shared" si="20"/>
        <v>0.43956043956043961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112.96296296296296</v>
      </c>
      <c r="Y101" s="569">
        <f>IFERROR(Y95/H95,"0")+IFERROR(Y96/H96,"0")+IFERROR(Y97/H97,"0")+IFERROR(Y98/H98,"0")+IFERROR(Y99/H99,"0")+IFERROR(Y100/H100,"0")</f>
        <v>113</v>
      </c>
      <c r="Z101" s="569">
        <f>IFERROR(IF(Z95="",0,Z95),"0")+IFERROR(IF(Z96="",0,Z96),"0")+IFERROR(IF(Z97="",0,Z97),"0")+IFERROR(IF(Z98="",0,Z98),"0")+IFERROR(IF(Z99="",0,Z99),"0")+IFERROR(IF(Z100="",0,Z100),"0")</f>
        <v>1.14714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483</v>
      </c>
      <c r="Y102" s="569">
        <f>IFERROR(SUM(Y95:Y100),"0")</f>
        <v>483.3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785</v>
      </c>
      <c r="Y105" s="568">
        <f>IFERROR(IF(X105="",0,CEILING((X105/$H105),1)*$H105),"")</f>
        <v>788.40000000000009</v>
      </c>
      <c r="Z105" s="36">
        <f>IFERROR(IF(Y105=0,"",ROUNDUP(Y105/H105,0)*0.01898),"")</f>
        <v>1.38554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816.61805555555554</v>
      </c>
      <c r="BN105" s="64">
        <f>IFERROR(Y105*I105/H105,"0")</f>
        <v>820.15499999999997</v>
      </c>
      <c r="BO105" s="64">
        <f>IFERROR(1/J105*(X105/H105),"0")</f>
        <v>1.1357060185185184</v>
      </c>
      <c r="BP105" s="64">
        <f>IFERROR(1/J105*(Y105/H105),"0")</f>
        <v>1.140625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72.685185185185176</v>
      </c>
      <c r="Y109" s="569">
        <f>IFERROR(Y105/H105,"0")+IFERROR(Y106/H106,"0")+IFERROR(Y107/H107,"0")+IFERROR(Y108/H108,"0")</f>
        <v>73</v>
      </c>
      <c r="Z109" s="569">
        <f>IFERROR(IF(Z105="",0,Z105),"0")+IFERROR(IF(Z106="",0,Z106),"0")+IFERROR(IF(Z107="",0,Z107),"0")+IFERROR(IF(Z108="",0,Z108),"0")</f>
        <v>1.38554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785</v>
      </c>
      <c r="Y110" s="569">
        <f>IFERROR(SUM(Y105:Y108),"0")</f>
        <v>788.40000000000009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179</v>
      </c>
      <c r="Y112" s="568">
        <f>IFERROR(IF(X112="",0,CEILING((X112/$H112),1)*$H112),"")</f>
        <v>183.60000000000002</v>
      </c>
      <c r="Z112" s="36">
        <f>IFERROR(IF(Y112=0,"",ROUNDUP(Y112/H112,0)*0.01898),"")</f>
        <v>0.32266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186.20972222222218</v>
      </c>
      <c r="BN112" s="64">
        <f>IFERROR(Y112*I112/H112,"0")</f>
        <v>190.995</v>
      </c>
      <c r="BO112" s="64">
        <f>IFERROR(1/J112*(X112/H112),"0")</f>
        <v>0.25896990740740738</v>
      </c>
      <c r="BP112" s="64">
        <f>IFERROR(1/J112*(Y112/H112),"0")</f>
        <v>0.265625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27</v>
      </c>
      <c r="Y114" s="568">
        <f>IFERROR(IF(X114="",0,CEILING((X114/$H114),1)*$H114),"")</f>
        <v>28.799999999999997</v>
      </c>
      <c r="Z114" s="36">
        <f>IFERROR(IF(Y114=0,"",ROUNDUP(Y114/H114,0)*0.00651),"")</f>
        <v>7.8119999999999995E-2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29.024999999999999</v>
      </c>
      <c r="BN114" s="64">
        <f>IFERROR(Y114*I114/H114,"0")</f>
        <v>30.959999999999997</v>
      </c>
      <c r="BO114" s="64">
        <f>IFERROR(1/J114*(X114/H114),"0")</f>
        <v>6.1813186813186816E-2</v>
      </c>
      <c r="BP114" s="64">
        <f>IFERROR(1/J114*(Y114/H114),"0")</f>
        <v>6.5934065934065936E-2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27.824074074074073</v>
      </c>
      <c r="Y115" s="569">
        <f>IFERROR(Y112/H112,"0")+IFERROR(Y113/H113,"0")+IFERROR(Y114/H114,"0")</f>
        <v>29</v>
      </c>
      <c r="Z115" s="569">
        <f>IFERROR(IF(Z112="",0,Z112),"0")+IFERROR(IF(Z113="",0,Z113),"0")+IFERROR(IF(Z114="",0,Z114),"0")</f>
        <v>0.40078000000000003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206</v>
      </c>
      <c r="Y116" s="569">
        <f>IFERROR(SUM(Y112:Y114),"0")</f>
        <v>212.40000000000003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280</v>
      </c>
      <c r="Y118" s="568">
        <f>IFERROR(IF(X118="",0,CEILING((X118/$H118),1)*$H118),"")</f>
        <v>283.5</v>
      </c>
      <c r="Z118" s="36">
        <f>IFERROR(IF(Y118=0,"",ROUNDUP(Y118/H118,0)*0.01898),"")</f>
        <v>0.6643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297.73333333333335</v>
      </c>
      <c r="BN118" s="64">
        <f>IFERROR(Y118*I118/H118,"0")</f>
        <v>301.45499999999998</v>
      </c>
      <c r="BO118" s="64">
        <f>IFERROR(1/J118*(X118/H118),"0")</f>
        <v>0.54012345679012352</v>
      </c>
      <c r="BP118" s="64">
        <f>IFERROR(1/J118*(Y118/H118),"0")</f>
        <v>0.546875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391</v>
      </c>
      <c r="Y120" s="568">
        <f>IFERROR(IF(X120="",0,CEILING((X120/$H120),1)*$H120),"")</f>
        <v>391.5</v>
      </c>
      <c r="Z120" s="36">
        <f>IFERROR(IF(Y120=0,"",ROUNDUP(Y120/H120,0)*0.00651),"")</f>
        <v>0.94395000000000007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427.49333333333328</v>
      </c>
      <c r="BN120" s="64">
        <f>IFERROR(Y120*I120/H120,"0")</f>
        <v>428.04</v>
      </c>
      <c r="BO120" s="64">
        <f>IFERROR(1/J120*(X120/H120),"0")</f>
        <v>0.79568579568579567</v>
      </c>
      <c r="BP120" s="64">
        <f>IFERROR(1/J120*(Y120/H120),"0")</f>
        <v>0.79670329670329676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179.38271604938271</v>
      </c>
      <c r="Y122" s="569">
        <f>IFERROR(Y118/H118,"0")+IFERROR(Y119/H119,"0")+IFERROR(Y120/H120,"0")+IFERROR(Y121/H121,"0")</f>
        <v>180</v>
      </c>
      <c r="Z122" s="569">
        <f>IFERROR(IF(Z118="",0,Z118),"0")+IFERROR(IF(Z119="",0,Z119),"0")+IFERROR(IF(Z120="",0,Z120),"0")+IFERROR(IF(Z121="",0,Z121),"0")</f>
        <v>1.60825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671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202</v>
      </c>
      <c r="Y158" s="568">
        <f t="shared" ref="Y158:Y166" si="21">IFERROR(IF(X158="",0,CEILING((X158/$H158),1)*$H158),"")</f>
        <v>205.8</v>
      </c>
      <c r="Z158" s="36">
        <f>IFERROR(IF(Y158=0,"",ROUNDUP(Y158/H158,0)*0.00902),"")</f>
        <v>0.44198000000000004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214.98571428571427</v>
      </c>
      <c r="BN158" s="64">
        <f t="shared" ref="BN158:BN166" si="23">IFERROR(Y158*I158/H158,"0")</f>
        <v>219.03</v>
      </c>
      <c r="BO158" s="64">
        <f t="shared" ref="BO158:BO166" si="24">IFERROR(1/J158*(X158/H158),"0")</f>
        <v>0.36435786435786438</v>
      </c>
      <c r="BP158" s="64">
        <f t="shared" ref="BP158:BP166" si="25">IFERROR(1/J158*(Y158/H158),"0")</f>
        <v>0.37121212121212122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129</v>
      </c>
      <c r="Y160" s="568">
        <f t="shared" si="21"/>
        <v>130.20000000000002</v>
      </c>
      <c r="Z160" s="36">
        <f>IFERROR(IF(Y160=0,"",ROUNDUP(Y160/H160,0)*0.00902),"")</f>
        <v>0.27961999999999998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135.44999999999999</v>
      </c>
      <c r="BN160" s="64">
        <f t="shared" si="23"/>
        <v>136.71000000000004</v>
      </c>
      <c r="BO160" s="64">
        <f t="shared" si="24"/>
        <v>0.23268398268398266</v>
      </c>
      <c r="BP160" s="64">
        <f t="shared" si="25"/>
        <v>0.23484848484848489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26</v>
      </c>
      <c r="Y161" s="568">
        <f t="shared" si="21"/>
        <v>27.3</v>
      </c>
      <c r="Z161" s="36">
        <f>IFERROR(IF(Y161=0,"",ROUNDUP(Y161/H161,0)*0.00502),"")</f>
        <v>6.5259999999999999E-2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27.609523809523807</v>
      </c>
      <c r="BN161" s="64">
        <f t="shared" si="23"/>
        <v>28.99</v>
      </c>
      <c r="BO161" s="64">
        <f t="shared" si="24"/>
        <v>5.2910052910052907E-2</v>
      </c>
      <c r="BP161" s="64">
        <f t="shared" si="25"/>
        <v>5.5555555555555559E-2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59</v>
      </c>
      <c r="Y163" s="568">
        <f t="shared" si="21"/>
        <v>59.4</v>
      </c>
      <c r="Z163" s="36">
        <f>IFERROR(IF(Y163=0,"",ROUNDUP(Y163/H163,0)*0.00502),"")</f>
        <v>0.16566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63.261111111111106</v>
      </c>
      <c r="BN163" s="64">
        <f t="shared" si="23"/>
        <v>63.69</v>
      </c>
      <c r="BO163" s="64">
        <f t="shared" si="24"/>
        <v>0.14007597340930675</v>
      </c>
      <c r="BP163" s="64">
        <f t="shared" si="25"/>
        <v>0.14102564102564105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185</v>
      </c>
      <c r="Y164" s="568">
        <f t="shared" si="21"/>
        <v>186.9</v>
      </c>
      <c r="Z164" s="36">
        <f>IFERROR(IF(Y164=0,"",ROUNDUP(Y164/H164,0)*0.00502),"")</f>
        <v>0.44678000000000001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193.80952380952382</v>
      </c>
      <c r="BN164" s="64">
        <f t="shared" si="23"/>
        <v>195.8</v>
      </c>
      <c r="BO164" s="64">
        <f t="shared" si="24"/>
        <v>0.37647537647537649</v>
      </c>
      <c r="BP164" s="64">
        <f t="shared" si="25"/>
        <v>0.38034188034188038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212.06349206349205</v>
      </c>
      <c r="Y167" s="569">
        <f>IFERROR(Y158/H158,"0")+IFERROR(Y159/H159,"0")+IFERROR(Y160/H160,"0")+IFERROR(Y161/H161,"0")+IFERROR(Y162/H162,"0")+IFERROR(Y163/H163,"0")+IFERROR(Y164/H164,"0")+IFERROR(Y165/H165,"0")+IFERROR(Y166/H166,"0")</f>
        <v>215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1.3993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601</v>
      </c>
      <c r="Y168" s="569">
        <f>IFERROR(SUM(Y158:Y166),"0")</f>
        <v>609.6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8</v>
      </c>
      <c r="Y187" s="568">
        <f>IFERROR(IF(X187="",0,CEILING((X187/$H187),1)*$H187),"")</f>
        <v>8.4</v>
      </c>
      <c r="Z187" s="36">
        <f>IFERROR(IF(Y187=0,"",ROUNDUP(Y187/H187,0)*0.00651),"")</f>
        <v>2.6040000000000001E-2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8.6857142857142851</v>
      </c>
      <c r="BN187" s="64">
        <f>IFERROR(Y187*I187/H187,"0")</f>
        <v>9.1199999999999992</v>
      </c>
      <c r="BO187" s="64">
        <f>IFERROR(1/J187*(X187/H187),"0")</f>
        <v>2.0931449502878074E-2</v>
      </c>
      <c r="BP187" s="64">
        <f>IFERROR(1/J187*(Y187/H187),"0")</f>
        <v>2.197802197802198E-2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3.8095238095238093</v>
      </c>
      <c r="Y188" s="569">
        <f>IFERROR(Y186/H186,"0")+IFERROR(Y187/H187,"0")</f>
        <v>4</v>
      </c>
      <c r="Z188" s="569">
        <f>IFERROR(IF(Z186="",0,Z186),"0")+IFERROR(IF(Z187="",0,Z187),"0")</f>
        <v>2.6040000000000001E-2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8</v>
      </c>
      <c r="Y189" s="569">
        <f>IFERROR(SUM(Y186:Y187),"0")</f>
        <v>8.4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439</v>
      </c>
      <c r="Y191" s="568">
        <f t="shared" ref="Y191:Y198" si="26">IFERROR(IF(X191="",0,CEILING((X191/$H191),1)*$H191),"")</f>
        <v>442.8</v>
      </c>
      <c r="Z191" s="36">
        <f>IFERROR(IF(Y191=0,"",ROUNDUP(Y191/H191,0)*0.00902),"")</f>
        <v>0.73964000000000008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456.07222222222219</v>
      </c>
      <c r="BN191" s="64">
        <f t="shared" ref="BN191:BN198" si="28">IFERROR(Y191*I191/H191,"0")</f>
        <v>460.02</v>
      </c>
      <c r="BO191" s="64">
        <f t="shared" ref="BO191:BO198" si="29">IFERROR(1/J191*(X191/H191),"0")</f>
        <v>0.61588103254769921</v>
      </c>
      <c r="BP191" s="64">
        <f t="shared" ref="BP191:BP198" si="30">IFERROR(1/J191*(Y191/H191),"0")</f>
        <v>0.62121212121212122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185</v>
      </c>
      <c r="Y192" s="568">
        <f t="shared" si="26"/>
        <v>189</v>
      </c>
      <c r="Z192" s="36">
        <f>IFERROR(IF(Y192=0,"",ROUNDUP(Y192/H192,0)*0.00902),"")</f>
        <v>0.31569999999999998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192.19444444444446</v>
      </c>
      <c r="BN192" s="64">
        <f t="shared" si="28"/>
        <v>196.35</v>
      </c>
      <c r="BO192" s="64">
        <f t="shared" si="29"/>
        <v>0.25953984287317622</v>
      </c>
      <c r="BP192" s="64">
        <f t="shared" si="30"/>
        <v>0.26515151515151514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278</v>
      </c>
      <c r="Y194" s="568">
        <f t="shared" si="26"/>
        <v>280.8</v>
      </c>
      <c r="Z194" s="36">
        <f>IFERROR(IF(Y194=0,"",ROUNDUP(Y194/H194,0)*0.00902),"")</f>
        <v>0.46904000000000001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288.81111111111113</v>
      </c>
      <c r="BN194" s="64">
        <f t="shared" si="28"/>
        <v>291.72000000000003</v>
      </c>
      <c r="BO194" s="64">
        <f t="shared" si="29"/>
        <v>0.39001122334455668</v>
      </c>
      <c r="BP194" s="64">
        <f t="shared" si="30"/>
        <v>0.39393939393939392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55</v>
      </c>
      <c r="Y195" s="568">
        <f t="shared" si="26"/>
        <v>55.800000000000004</v>
      </c>
      <c r="Z195" s="36">
        <f>IFERROR(IF(Y195=0,"",ROUNDUP(Y195/H195,0)*0.00502),"")</f>
        <v>0.15562000000000001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58.972222222222214</v>
      </c>
      <c r="BN195" s="64">
        <f t="shared" si="28"/>
        <v>59.83</v>
      </c>
      <c r="BO195" s="64">
        <f t="shared" si="29"/>
        <v>0.13057929724596393</v>
      </c>
      <c r="BP195" s="64">
        <f t="shared" si="30"/>
        <v>0.13247863247863248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60</v>
      </c>
      <c r="Y196" s="568">
        <f t="shared" si="26"/>
        <v>61.2</v>
      </c>
      <c r="Z196" s="36">
        <f>IFERROR(IF(Y196=0,"",ROUNDUP(Y196/H196,0)*0.00502),"")</f>
        <v>0.17068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63.333333333333329</v>
      </c>
      <c r="BN196" s="64">
        <f t="shared" si="28"/>
        <v>64.599999999999994</v>
      </c>
      <c r="BO196" s="64">
        <f t="shared" si="29"/>
        <v>0.14245014245014248</v>
      </c>
      <c r="BP196" s="64">
        <f t="shared" si="30"/>
        <v>0.14529914529914531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230.9259259259259</v>
      </c>
      <c r="Y199" s="569">
        <f>IFERROR(Y191/H191,"0")+IFERROR(Y192/H192,"0")+IFERROR(Y193/H193,"0")+IFERROR(Y194/H194,"0")+IFERROR(Y195/H195,"0")+IFERROR(Y196/H196,"0")+IFERROR(Y197/H197,"0")+IFERROR(Y198/H198,"0")</f>
        <v>234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1.8506800000000003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1017</v>
      </c>
      <c r="Y200" s="569">
        <f>IFERROR(SUM(Y191:Y198),"0")</f>
        <v>1029.5999999999999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249</v>
      </c>
      <c r="Y205" s="568">
        <f t="shared" si="31"/>
        <v>249.6</v>
      </c>
      <c r="Z205" s="36">
        <f t="shared" ref="Z205:Z210" si="36">IFERROR(IF(Y205=0,"",ROUNDUP(Y205/H205,0)*0.00651),"")</f>
        <v>0.67703999999999998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277.01249999999999</v>
      </c>
      <c r="BN205" s="64">
        <f t="shared" si="33"/>
        <v>277.68</v>
      </c>
      <c r="BO205" s="64">
        <f t="shared" si="34"/>
        <v>0.57005494505494514</v>
      </c>
      <c r="BP205" s="64">
        <f t="shared" si="35"/>
        <v>0.57142857142857151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47</v>
      </c>
      <c r="Y209" s="568">
        <f t="shared" si="31"/>
        <v>48</v>
      </c>
      <c r="Z209" s="36">
        <f t="shared" si="36"/>
        <v>0.13020000000000001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51.935000000000002</v>
      </c>
      <c r="BN209" s="64">
        <f t="shared" si="33"/>
        <v>53.040000000000006</v>
      </c>
      <c r="BO209" s="64">
        <f t="shared" si="34"/>
        <v>0.10760073260073262</v>
      </c>
      <c r="BP209" s="64">
        <f t="shared" si="35"/>
        <v>0.1098901098901099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196</v>
      </c>
      <c r="Y210" s="568">
        <f t="shared" si="31"/>
        <v>196.79999999999998</v>
      </c>
      <c r="Z210" s="36">
        <f t="shared" si="36"/>
        <v>0.53381999999999996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217.07</v>
      </c>
      <c r="BN210" s="64">
        <f t="shared" si="33"/>
        <v>217.95599999999999</v>
      </c>
      <c r="BO210" s="64">
        <f t="shared" si="34"/>
        <v>0.44871794871794879</v>
      </c>
      <c r="BP210" s="64">
        <f t="shared" si="35"/>
        <v>0.45054945054945056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205</v>
      </c>
      <c r="Y211" s="569">
        <f>IFERROR(Y202/H202,"0")+IFERROR(Y203/H203,"0")+IFERROR(Y204/H204,"0")+IFERROR(Y205/H205,"0")+IFERROR(Y206/H206,"0")+IFERROR(Y207/H207,"0")+IFERROR(Y208/H208,"0")+IFERROR(Y209/H209,"0")+IFERROR(Y210/H210,"0")</f>
        <v>206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1.3410599999999999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492</v>
      </c>
      <c r="Y212" s="569">
        <f>IFERROR(SUM(Y202:Y210),"0")</f>
        <v>494.4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8</v>
      </c>
      <c r="Y215" s="568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8.8400000000000016</v>
      </c>
      <c r="BN215" s="64">
        <f>IFERROR(Y215*I215/H215,"0")</f>
        <v>10.608000000000001</v>
      </c>
      <c r="BO215" s="64">
        <f>IFERROR(1/J215*(X215/H215),"0")</f>
        <v>1.8315018315018316E-2</v>
      </c>
      <c r="BP215" s="64">
        <f>IFERROR(1/J215*(Y215/H215),"0")</f>
        <v>2.197802197802198E-2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3.3333333333333335</v>
      </c>
      <c r="Y216" s="569">
        <f>IFERROR(Y214/H214,"0")+IFERROR(Y215/H215,"0")</f>
        <v>4</v>
      </c>
      <c r="Z216" s="569">
        <f>IFERROR(IF(Z214="",0,Z214),"0")+IFERROR(IF(Z215="",0,Z215),"0")</f>
        <v>2.6040000000000001E-2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8</v>
      </c>
      <c r="Y217" s="569">
        <f>IFERROR(SUM(Y214:Y215),"0")</f>
        <v>9.6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240</v>
      </c>
      <c r="Y220" s="568">
        <f t="shared" ref="Y220:Y226" si="37">IFERROR(IF(X220="",0,CEILING((X220/$H220),1)*$H220),"")</f>
        <v>243.6</v>
      </c>
      <c r="Z220" s="36">
        <f>IFERROR(IF(Y220=0,"",ROUNDUP(Y220/H220,0)*0.01898),"")</f>
        <v>0.39857999999999999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249.00000000000003</v>
      </c>
      <c r="BN220" s="64">
        <f t="shared" ref="BN220:BN226" si="39">IFERROR(Y220*I220/H220,"0")</f>
        <v>252.73500000000001</v>
      </c>
      <c r="BO220" s="64">
        <f t="shared" ref="BO220:BO226" si="40">IFERROR(1/J220*(X220/H220),"0")</f>
        <v>0.32327586206896552</v>
      </c>
      <c r="BP220" s="64">
        <f t="shared" ref="BP220:BP226" si="41">IFERROR(1/J220*(Y220/H220),"0")</f>
        <v>0.328125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9</v>
      </c>
      <c r="Y223" s="568">
        <f t="shared" si="37"/>
        <v>12</v>
      </c>
      <c r="Z223" s="36">
        <f>IFERROR(IF(Y223=0,"",ROUNDUP(Y223/H223,0)*0.00902),"")</f>
        <v>2.7060000000000001E-2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9.4725000000000001</v>
      </c>
      <c r="BN223" s="64">
        <f t="shared" si="39"/>
        <v>12.629999999999999</v>
      </c>
      <c r="BO223" s="64">
        <f t="shared" si="40"/>
        <v>1.7045454545454544E-2</v>
      </c>
      <c r="BP223" s="64">
        <f t="shared" si="41"/>
        <v>2.2727272727272728E-2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22.939655172413794</v>
      </c>
      <c r="Y227" s="569">
        <f>IFERROR(Y220/H220,"0")+IFERROR(Y221/H221,"0")+IFERROR(Y222/H222,"0")+IFERROR(Y223/H223,"0")+IFERROR(Y224/H224,"0")+IFERROR(Y225/H225,"0")+IFERROR(Y226/H226,"0")</f>
        <v>24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0.42564000000000002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249</v>
      </c>
      <c r="Y228" s="569">
        <f>IFERROR(SUM(Y220:Y226),"0")</f>
        <v>255.6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38</v>
      </c>
      <c r="Y267" s="568">
        <f>IFERROR(IF(X267="",0,CEILING((X267/$H267),1)*$H267),"")</f>
        <v>38.4</v>
      </c>
      <c r="Z267" s="36">
        <f>IFERROR(IF(Y267=0,"",ROUNDUP(Y267/H267,0)*0.00651),"")</f>
        <v>0.10416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41.990000000000009</v>
      </c>
      <c r="BN267" s="64">
        <f>IFERROR(Y267*I267/H267,"0")</f>
        <v>42.432000000000002</v>
      </c>
      <c r="BO267" s="64">
        <f>IFERROR(1/J267*(X267/H267),"0")</f>
        <v>8.6996336996337006E-2</v>
      </c>
      <c r="BP267" s="64">
        <f>IFERROR(1/J267*(Y267/H267),"0")</f>
        <v>8.7912087912087919E-2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15.833333333333334</v>
      </c>
      <c r="Y269" s="569">
        <f>IFERROR(Y266/H266,"0")+IFERROR(Y267/H267,"0")+IFERROR(Y268/H268,"0")</f>
        <v>16</v>
      </c>
      <c r="Z269" s="569">
        <f>IFERROR(IF(Z266="",0,Z266),"0")+IFERROR(IF(Z267="",0,Z267),"0")+IFERROR(IF(Z268="",0,Z268),"0")</f>
        <v>0.10416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38</v>
      </c>
      <c r="Y270" s="569">
        <f>IFERROR(SUM(Y266:Y268),"0")</f>
        <v>38.4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36</v>
      </c>
      <c r="Y310" s="568">
        <f>IFERROR(IF(X310="",0,CEILING((X310/$H310),1)*$H310),"")</f>
        <v>37.800000000000004</v>
      </c>
      <c r="Z310" s="36">
        <f>IFERROR(IF(Y310=0,"",ROUNDUP(Y310/H310,0)*0.00651),"")</f>
        <v>9.1139999999999999E-2</v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39.44</v>
      </c>
      <c r="BN310" s="64">
        <f>IFERROR(Y310*I310/H310,"0")</f>
        <v>41.412000000000006</v>
      </c>
      <c r="BO310" s="64">
        <f>IFERROR(1/J310*(X310/H310),"0")</f>
        <v>7.3260073260073263E-2</v>
      </c>
      <c r="BP310" s="64">
        <f>IFERROR(1/J310*(Y310/H310),"0")</f>
        <v>7.6923076923076927E-2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13.333333333333332</v>
      </c>
      <c r="Y311" s="569">
        <f>IFERROR(Y306/H306,"0")+IFERROR(Y307/H307,"0")+IFERROR(Y308/H308,"0")+IFERROR(Y309/H309,"0")+IFERROR(Y310/H310,"0")</f>
        <v>14</v>
      </c>
      <c r="Z311" s="569">
        <f>IFERROR(IF(Z306="",0,Z306),"0")+IFERROR(IF(Z307="",0,Z307),"0")+IFERROR(IF(Z308="",0,Z308),"0")+IFERROR(IF(Z309="",0,Z309),"0")+IFERROR(IF(Z310="",0,Z310),"0")</f>
        <v>9.1139999999999999E-2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36</v>
      </c>
      <c r="Y312" s="569">
        <f>IFERROR(SUM(Y306:Y310),"0")</f>
        <v>37.800000000000004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101</v>
      </c>
      <c r="Y314" s="568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107.24035714285715</v>
      </c>
      <c r="BN314" s="64">
        <f>IFERROR(Y314*I314/H314,"0")</f>
        <v>115.947</v>
      </c>
      <c r="BO314" s="64">
        <f>IFERROR(1/J314*(X314/H314),"0")</f>
        <v>0.18787202380952381</v>
      </c>
      <c r="BP314" s="64">
        <f>IFERROR(1/J314*(Y314/H314),"0")</f>
        <v>0.203125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360</v>
      </c>
      <c r="Y315" s="568">
        <f>IFERROR(IF(X315="",0,CEILING((X315/$H315),1)*$H315),"")</f>
        <v>366.59999999999997</v>
      </c>
      <c r="Z315" s="36">
        <f>IFERROR(IF(Y315=0,"",ROUNDUP(Y315/H315,0)*0.01898),"")</f>
        <v>0.89205999999999996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383.9538461538462</v>
      </c>
      <c r="BN315" s="64">
        <f>IFERROR(Y315*I315/H315,"0")</f>
        <v>390.99300000000005</v>
      </c>
      <c r="BO315" s="64">
        <f>IFERROR(1/J315*(X315/H315),"0")</f>
        <v>0.72115384615384615</v>
      </c>
      <c r="BP315" s="64">
        <f>IFERROR(1/J315*(Y315/H315),"0")</f>
        <v>0.734375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167</v>
      </c>
      <c r="Y316" s="568">
        <f>IFERROR(IF(X316="",0,CEILING((X316/$H316),1)*$H316),"")</f>
        <v>168</v>
      </c>
      <c r="Z316" s="36">
        <f>IFERROR(IF(Y316=0,"",ROUNDUP(Y316/H316,0)*0.01898),"")</f>
        <v>0.37959999999999999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177.3182142857143</v>
      </c>
      <c r="BN316" s="64">
        <f>IFERROR(Y316*I316/H316,"0")</f>
        <v>178.38</v>
      </c>
      <c r="BO316" s="64">
        <f>IFERROR(1/J316*(X316/H316),"0")</f>
        <v>0.31063988095238093</v>
      </c>
      <c r="BP316" s="64">
        <f>IFERROR(1/J316*(Y316/H316),"0")</f>
        <v>0.3125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78.058608058608058</v>
      </c>
      <c r="Y317" s="569">
        <f>IFERROR(Y314/H314,"0")+IFERROR(Y315/H315,"0")+IFERROR(Y316/H316,"0")</f>
        <v>80</v>
      </c>
      <c r="Z317" s="569">
        <f>IFERROR(IF(Z314="",0,Z314),"0")+IFERROR(IF(Z315="",0,Z315),"0")+IFERROR(IF(Z316="",0,Z316),"0")</f>
        <v>1.5184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628</v>
      </c>
      <c r="Y318" s="569">
        <f>IFERROR(SUM(Y314:Y316),"0")</f>
        <v>643.79999999999995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11</v>
      </c>
      <c r="Y322" s="568">
        <f>IFERROR(IF(X322="",0,CEILING((X322/$H322),1)*$H322),"")</f>
        <v>12.75</v>
      </c>
      <c r="Z322" s="36">
        <f>IFERROR(IF(Y322=0,"",ROUNDUP(Y322/H322,0)*0.00651),"")</f>
        <v>3.2550000000000003E-2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12.747058823529414</v>
      </c>
      <c r="BN322" s="64">
        <f>IFERROR(Y322*I322/H322,"0")</f>
        <v>14.775000000000002</v>
      </c>
      <c r="BO322" s="64">
        <f>IFERROR(1/J322*(X322/H322),"0")</f>
        <v>2.3701788407670767E-2</v>
      </c>
      <c r="BP322" s="64">
        <f>IFERROR(1/J322*(Y322/H322),"0")</f>
        <v>2.7472527472527476E-2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4.3137254901960791</v>
      </c>
      <c r="Y324" s="569">
        <f>IFERROR(Y320/H320,"0")+IFERROR(Y321/H321,"0")+IFERROR(Y322/H322,"0")+IFERROR(Y323/H323,"0")</f>
        <v>5</v>
      </c>
      <c r="Z324" s="569">
        <f>IFERROR(IF(Z320="",0,Z320),"0")+IFERROR(IF(Z321="",0,Z321),"0")+IFERROR(IF(Z322="",0,Z322),"0")+IFERROR(IF(Z323="",0,Z323),"0")</f>
        <v>3.2550000000000003E-2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11</v>
      </c>
      <c r="Y325" s="569">
        <f>IFERROR(SUM(Y320:Y323),"0")</f>
        <v>12.75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62</v>
      </c>
      <c r="Y334" s="568">
        <f>IFERROR(IF(X334="",0,CEILING((X334/$H334),1)*$H334),"")</f>
        <v>64.8</v>
      </c>
      <c r="Z334" s="36">
        <f>IFERROR(IF(Y334=0,"",ROUNDUP(Y334/H334,0)*0.01898),"")</f>
        <v>0.15184</v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65.972592592592591</v>
      </c>
      <c r="BN334" s="64">
        <f>IFERROR(Y334*I334/H334,"0")</f>
        <v>68.951999999999998</v>
      </c>
      <c r="BO334" s="64">
        <f>IFERROR(1/J334*(X334/H334),"0")</f>
        <v>0.11959876543209877</v>
      </c>
      <c r="BP334" s="64">
        <f>IFERROR(1/J334*(Y334/H334),"0")</f>
        <v>0.125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7.6543209876543212</v>
      </c>
      <c r="Y337" s="569">
        <f>IFERROR(Y334/H334,"0")+IFERROR(Y335/H335,"0")+IFERROR(Y336/H336,"0")</f>
        <v>8</v>
      </c>
      <c r="Z337" s="569">
        <f>IFERROR(IF(Z334="",0,Z334),"0")+IFERROR(IF(Z335="",0,Z335),"0")+IFERROR(IF(Z336="",0,Z336),"0")</f>
        <v>0.15184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62</v>
      </c>
      <c r="Y338" s="569">
        <f>IFERROR(SUM(Y334:Y336),"0")</f>
        <v>64.8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237</v>
      </c>
      <c r="Y342" s="568">
        <f t="shared" ref="Y342:Y348" si="58">IFERROR(IF(X342="",0,CEILING((X342/$H342),1)*$H342),"")</f>
        <v>240</v>
      </c>
      <c r="Z342" s="36">
        <f>IFERROR(IF(Y342=0,"",ROUNDUP(Y342/H342,0)*0.02175),"")</f>
        <v>0.34799999999999998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244.584</v>
      </c>
      <c r="BN342" s="64">
        <f t="shared" ref="BN342:BN348" si="60">IFERROR(Y342*I342/H342,"0")</f>
        <v>247.68</v>
      </c>
      <c r="BO342" s="64">
        <f t="shared" ref="BO342:BO348" si="61">IFERROR(1/J342*(X342/H342),"0")</f>
        <v>0.32916666666666666</v>
      </c>
      <c r="BP342" s="64">
        <f t="shared" ref="BP342:BP348" si="62">IFERROR(1/J342*(Y342/H342),"0")</f>
        <v>0.33333333333333331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743</v>
      </c>
      <c r="Y343" s="568">
        <f t="shared" si="58"/>
        <v>750</v>
      </c>
      <c r="Z343" s="36">
        <f>IFERROR(IF(Y343=0,"",ROUNDUP(Y343/H343,0)*0.02175),"")</f>
        <v>1.0874999999999999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766.77599999999995</v>
      </c>
      <c r="BN343" s="64">
        <f t="shared" si="60"/>
        <v>774</v>
      </c>
      <c r="BO343" s="64">
        <f t="shared" si="61"/>
        <v>1.0319444444444443</v>
      </c>
      <c r="BP343" s="64">
        <f t="shared" si="62"/>
        <v>1.0416666666666665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73</v>
      </c>
      <c r="Y344" s="568">
        <f t="shared" si="58"/>
        <v>75</v>
      </c>
      <c r="Z344" s="36">
        <f>IFERROR(IF(Y344=0,"",ROUNDUP(Y344/H344,0)*0.02175),"")</f>
        <v>0.10874999999999999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75.335999999999999</v>
      </c>
      <c r="BN344" s="64">
        <f t="shared" si="60"/>
        <v>77.400000000000006</v>
      </c>
      <c r="BO344" s="64">
        <f t="shared" si="61"/>
        <v>0.10138888888888888</v>
      </c>
      <c r="BP344" s="64">
        <f t="shared" si="62"/>
        <v>0.10416666666666666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70.199999999999989</v>
      </c>
      <c r="Y349" s="569">
        <f>IFERROR(Y342/H342,"0")+IFERROR(Y343/H343,"0")+IFERROR(Y344/H344,"0")+IFERROR(Y345/H345,"0")+IFERROR(Y346/H346,"0")+IFERROR(Y347/H347,"0")+IFERROR(Y348/H348,"0")</f>
        <v>71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1.5442499999999997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1053</v>
      </c>
      <c r="Y350" s="569">
        <f>IFERROR(SUM(Y342:Y348),"0")</f>
        <v>1065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92</v>
      </c>
      <c r="Y362" s="568">
        <f>IFERROR(IF(X362="",0,CEILING((X362/$H362),1)*$H362),"")</f>
        <v>99</v>
      </c>
      <c r="Z362" s="36">
        <f>IFERROR(IF(Y362=0,"",ROUNDUP(Y362/H362,0)*0.01898),"")</f>
        <v>0.20877999999999999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97.305333333333337</v>
      </c>
      <c r="BN362" s="64">
        <f>IFERROR(Y362*I362/H362,"0")</f>
        <v>104.709</v>
      </c>
      <c r="BO362" s="64">
        <f>IFERROR(1/J362*(X362/H362),"0")</f>
        <v>0.15972222222222221</v>
      </c>
      <c r="BP362" s="64">
        <f>IFERROR(1/J362*(Y362/H362),"0")</f>
        <v>0.171875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10.222222222222221</v>
      </c>
      <c r="Y363" s="569">
        <f>IFERROR(Y362/H362,"0")</f>
        <v>11</v>
      </c>
      <c r="Z363" s="569">
        <f>IFERROR(IF(Z362="",0,Z362),"0")</f>
        <v>0.20877999999999999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92</v>
      </c>
      <c r="Y364" s="569">
        <f>IFERROR(SUM(Y362:Y362),"0")</f>
        <v>99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71</v>
      </c>
      <c r="Y369" s="568">
        <f>IFERROR(IF(X369="",0,CEILING((X369/$H369),1)*$H369),"")</f>
        <v>72</v>
      </c>
      <c r="Z369" s="36">
        <f>IFERROR(IF(Y369=0,"",ROUNDUP(Y369/H369,0)*0.01898),"")</f>
        <v>0.11388000000000001</v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73.573750000000004</v>
      </c>
      <c r="BN369" s="64">
        <f>IFERROR(Y369*I369/H369,"0")</f>
        <v>74.61</v>
      </c>
      <c r="BO369" s="64">
        <f>IFERROR(1/J369*(X369/H369),"0")</f>
        <v>9.2447916666666671E-2</v>
      </c>
      <c r="BP369" s="64">
        <f>IFERROR(1/J369*(Y369/H369),"0")</f>
        <v>9.375E-2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5.916666666666667</v>
      </c>
      <c r="Y371" s="569">
        <f>IFERROR(Y367/H367,"0")+IFERROR(Y368/H368,"0")+IFERROR(Y369/H369,"0")+IFERROR(Y370/H370,"0")</f>
        <v>6</v>
      </c>
      <c r="Z371" s="569">
        <f>IFERROR(IF(Z367="",0,Z367),"0")+IFERROR(IF(Z368="",0,Z368),"0")+IFERROR(IF(Z369="",0,Z369),"0")+IFERROR(IF(Z370="",0,Z370),"0")</f>
        <v>0.11388000000000001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71</v>
      </c>
      <c r="Y372" s="569">
        <f>IFERROR(SUM(Y367:Y370),"0")</f>
        <v>72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236</v>
      </c>
      <c r="Y378" s="568">
        <f>IFERROR(IF(X378="",0,CEILING((X378/$H378),1)*$H378),"")</f>
        <v>243</v>
      </c>
      <c r="Z378" s="36">
        <f>IFERROR(IF(Y378=0,"",ROUNDUP(Y378/H378,0)*0.01898),"")</f>
        <v>0.51246000000000003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249.60933333333332</v>
      </c>
      <c r="BN378" s="64">
        <f>IFERROR(Y378*I378/H378,"0")</f>
        <v>257.01300000000003</v>
      </c>
      <c r="BO378" s="64">
        <f>IFERROR(1/J378*(X378/H378),"0")</f>
        <v>0.40972222222222221</v>
      </c>
      <c r="BP378" s="64">
        <f>IFERROR(1/J378*(Y378/H378),"0")</f>
        <v>0.421875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26.222222222222221</v>
      </c>
      <c r="Y380" s="569">
        <f>IFERROR(Y378/H378,"0")+IFERROR(Y379/H379,"0")</f>
        <v>27</v>
      </c>
      <c r="Z380" s="569">
        <f>IFERROR(IF(Z378="",0,Z378),"0")+IFERROR(IF(Z379="",0,Z379),"0")</f>
        <v>0.51246000000000003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236</v>
      </c>
      <c r="Y381" s="569">
        <f>IFERROR(SUM(Y378:Y379),"0")</f>
        <v>243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64</v>
      </c>
      <c r="Y433" s="568">
        <f t="shared" si="69"/>
        <v>68.64</v>
      </c>
      <c r="Z433" s="36">
        <f t="shared" si="70"/>
        <v>0.15548000000000001</v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68.36363636363636</v>
      </c>
      <c r="BN433" s="64">
        <f t="shared" si="72"/>
        <v>73.319999999999993</v>
      </c>
      <c r="BO433" s="64">
        <f t="shared" si="73"/>
        <v>0.11655011655011656</v>
      </c>
      <c r="BP433" s="64">
        <f t="shared" si="74"/>
        <v>0.125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556</v>
      </c>
      <c r="Y434" s="568">
        <f t="shared" si="69"/>
        <v>559.68000000000006</v>
      </c>
      <c r="Z434" s="36">
        <f t="shared" si="70"/>
        <v>1.26776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593.90909090909088</v>
      </c>
      <c r="BN434" s="64">
        <f t="shared" si="72"/>
        <v>597.84</v>
      </c>
      <c r="BO434" s="64">
        <f t="shared" si="73"/>
        <v>1.0125291375291374</v>
      </c>
      <c r="BP434" s="64">
        <f t="shared" si="74"/>
        <v>1.0192307692307694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142</v>
      </c>
      <c r="Y437" s="568">
        <f t="shared" si="69"/>
        <v>142.56</v>
      </c>
      <c r="Z437" s="36">
        <f t="shared" si="70"/>
        <v>0.32291999999999998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151.68181818181819</v>
      </c>
      <c r="BN437" s="64">
        <f t="shared" si="72"/>
        <v>152.27999999999997</v>
      </c>
      <c r="BO437" s="64">
        <f t="shared" si="73"/>
        <v>0.25859557109557108</v>
      </c>
      <c r="BP437" s="64">
        <f t="shared" si="74"/>
        <v>0.25961538461538464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97</v>
      </c>
      <c r="Y440" s="568">
        <f t="shared" si="69"/>
        <v>97.2</v>
      </c>
      <c r="Z440" s="36">
        <f>IFERROR(IF(Y440=0,"",ROUNDUP(Y440/H440,0)*0.00902),"")</f>
        <v>0.24354000000000001</v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102.65833333333333</v>
      </c>
      <c r="BN440" s="64">
        <f t="shared" si="72"/>
        <v>102.86999999999999</v>
      </c>
      <c r="BO440" s="64">
        <f t="shared" si="73"/>
        <v>0.20412457912457913</v>
      </c>
      <c r="BP440" s="64">
        <f t="shared" si="74"/>
        <v>0.20454545454545456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171.26262626262627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173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1.9897000000000002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859</v>
      </c>
      <c r="Y448" s="569">
        <f>IFERROR(SUM(Y432:Y446),"0")</f>
        <v>868.08000000000015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247</v>
      </c>
      <c r="Y450" s="568">
        <f>IFERROR(IF(X450="",0,CEILING((X450/$H450),1)*$H450),"")</f>
        <v>248.16000000000003</v>
      </c>
      <c r="Z450" s="36">
        <f>IFERROR(IF(Y450=0,"",ROUNDUP(Y450/H450,0)*0.01196),"")</f>
        <v>0.56211999999999995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263.84090909090907</v>
      </c>
      <c r="BN450" s="64">
        <f>IFERROR(Y450*I450/H450,"0")</f>
        <v>265.08</v>
      </c>
      <c r="BO450" s="64">
        <f>IFERROR(1/J450*(X450/H450),"0")</f>
        <v>0.44981060606060608</v>
      </c>
      <c r="BP450" s="64">
        <f>IFERROR(1/J450*(Y450/H450),"0")</f>
        <v>0.45192307692307693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19</v>
      </c>
      <c r="Y452" s="568">
        <f>IFERROR(IF(X452="",0,CEILING((X452/$H452),1)*$H452),"")</f>
        <v>19.2</v>
      </c>
      <c r="Z452" s="36">
        <f>IFERROR(IF(Y452=0,"",ROUNDUP(Y452/H452,0)*0.00902),"")</f>
        <v>3.6080000000000001E-2</v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27.431249999999999</v>
      </c>
      <c r="BN452" s="64">
        <f>IFERROR(Y452*I452/H452,"0")</f>
        <v>27.72</v>
      </c>
      <c r="BO452" s="64">
        <f>IFERROR(1/J452*(X452/H452),"0")</f>
        <v>2.998737373737374E-2</v>
      </c>
      <c r="BP452" s="64">
        <f>IFERROR(1/J452*(Y452/H452),"0")</f>
        <v>3.0303030303030304E-2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50.738636363636367</v>
      </c>
      <c r="Y453" s="569">
        <f>IFERROR(Y450/H450,"0")+IFERROR(Y451/H451,"0")+IFERROR(Y452/H452,"0")</f>
        <v>51</v>
      </c>
      <c r="Z453" s="569">
        <f>IFERROR(IF(Z450="",0,Z450),"0")+IFERROR(IF(Z451="",0,Z451),"0")+IFERROR(IF(Z452="",0,Z452),"0")</f>
        <v>0.59819999999999995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266</v>
      </c>
      <c r="Y454" s="569">
        <f>IFERROR(SUM(Y450:Y452),"0")</f>
        <v>267.36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24</v>
      </c>
      <c r="Y457" s="568">
        <f t="shared" si="75"/>
        <v>26.400000000000002</v>
      </c>
      <c r="Z457" s="36">
        <f>IFERROR(IF(Y457=0,"",ROUNDUP(Y457/H457,0)*0.01196),"")</f>
        <v>5.9799999999999999E-2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25.636363636363633</v>
      </c>
      <c r="BN457" s="64">
        <f t="shared" si="77"/>
        <v>28.200000000000003</v>
      </c>
      <c r="BO457" s="64">
        <f t="shared" si="78"/>
        <v>4.3706293706293704E-2</v>
      </c>
      <c r="BP457" s="64">
        <f t="shared" si="79"/>
        <v>4.807692307692308E-2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58</v>
      </c>
      <c r="Y458" s="568">
        <f t="shared" si="75"/>
        <v>58.080000000000005</v>
      </c>
      <c r="Z458" s="36">
        <f>IFERROR(IF(Y458=0,"",ROUNDUP(Y458/H458,0)*0.01196),"")</f>
        <v>0.13156000000000001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61.954545454545453</v>
      </c>
      <c r="BN458" s="64">
        <f t="shared" si="77"/>
        <v>62.040000000000006</v>
      </c>
      <c r="BO458" s="64">
        <f t="shared" si="78"/>
        <v>0.10562354312354312</v>
      </c>
      <c r="BP458" s="64">
        <f t="shared" si="79"/>
        <v>0.10576923076923078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15.530303030303029</v>
      </c>
      <c r="Y463" s="569">
        <f>IFERROR(Y456/H456,"0")+IFERROR(Y457/H457,"0")+IFERROR(Y458/H458,"0")+IFERROR(Y459/H459,"0")+IFERROR(Y460/H460,"0")+IFERROR(Y461/H461,"0")+IFERROR(Y462/H462,"0")</f>
        <v>16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0.19136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82</v>
      </c>
      <c r="Y464" s="569">
        <f>IFERROR(SUM(Y456:Y462),"0")</f>
        <v>84.48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10075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10230.070000000002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10640.980080041922</v>
      </c>
      <c r="Y508" s="569">
        <f>IFERROR(SUM(BN22:BN504),"0")</f>
        <v>10804.419000000004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11090.980080041922</v>
      </c>
      <c r="Y510" s="569">
        <f>GrossWeightTotalR+PalletQtyTotalR*25</f>
        <v>11254.419000000004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1833.9552504144792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1859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20.868130000000001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472.5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528.4</v>
      </c>
      <c r="E517" s="46">
        <f>IFERROR(Y89*1,"0")+IFERROR(Y90*1,"0")+IFERROR(Y91*1,"0")+IFERROR(Y95*1,"0")+IFERROR(Y96*1,"0")+IFERROR(Y97*1,"0")+IFERROR(Y98*1,"0")+IFERROR(Y99*1,"0")+IFERROR(Y100*1,"0")</f>
        <v>1649.7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1675.8000000000002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609.6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1541.9999999999998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255.6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38.4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694.34999999999991</v>
      </c>
      <c r="S517" s="46">
        <f>IFERROR(Y334*1,"0")+IFERROR(Y335*1,"0")+IFERROR(Y336*1,"0")</f>
        <v>64.8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1164</v>
      </c>
      <c r="U517" s="46">
        <f>IFERROR(Y367*1,"0")+IFERROR(Y368*1,"0")+IFERROR(Y369*1,"0")+IFERROR(Y370*1,"0")+IFERROR(Y374*1,"0")+IFERROR(Y378*1,"0")+IFERROR(Y379*1,"0")+IFERROR(Y383*1,"0")</f>
        <v>315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1219.9200000000003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