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A5E56F6-021D-46F0-A486-34BE32B4CB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16" i="1" s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Z296" i="1" s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9" i="1"/>
  <c r="J9" i="1"/>
  <c r="B516" i="1"/>
  <c r="X507" i="1"/>
  <c r="X508" i="1"/>
  <c r="X510" i="1"/>
  <c r="Y24" i="1"/>
  <c r="Z27" i="1"/>
  <c r="Z32" i="1" s="1"/>
  <c r="BN27" i="1"/>
  <c r="Y507" i="1" s="1"/>
  <c r="Y509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Z314" i="1" s="1"/>
  <c r="Y314" i="1"/>
  <c r="Z320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Z247" i="1" s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Z306" i="1" s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Z352" i="1" s="1"/>
  <c r="BP349" i="1"/>
  <c r="BN349" i="1"/>
  <c r="Z349" i="1"/>
  <c r="Z373" i="1"/>
  <c r="BP371" i="1"/>
  <c r="BN371" i="1"/>
  <c r="Z371" i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Z484" i="1" l="1"/>
  <c r="Z463" i="1"/>
  <c r="Z327" i="1"/>
  <c r="Z469" i="1"/>
  <c r="Z453" i="1"/>
  <c r="Z418" i="1"/>
  <c r="X509" i="1"/>
  <c r="Z114" i="1"/>
  <c r="Z71" i="1"/>
  <c r="Z401" i="1"/>
  <c r="Z256" i="1"/>
  <c r="Z231" i="1"/>
  <c r="Z80" i="1"/>
  <c r="Z44" i="1"/>
  <c r="Z511" i="1" s="1"/>
  <c r="Y506" i="1"/>
  <c r="Z340" i="1"/>
  <c r="Z92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<sst xmlns="http://schemas.openxmlformats.org/spreadsheetml/2006/main" count="2254" uniqueCount="811">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</sst>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45883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200</v>
      </c>
      <c r="Y41" s="560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40</v>
      </c>
      <c r="Y42" s="560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28.518518518518519</v>
      </c>
      <c r="Y44" s="561">
        <f>IFERROR(Y41/H41,"0")+IFERROR(Y42/H42,"0")+IFERROR(Y43/H43,"0")</f>
        <v>29</v>
      </c>
      <c r="Z44" s="561">
        <f>IFERROR(IF(Z41="",0,Z41),"0")+IFERROR(IF(Z42="",0,Z42),"0")+IFERROR(IF(Z43="",0,Z43),"0")</f>
        <v>0.45082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240</v>
      </c>
      <c r="Y45" s="561">
        <f>IFERROR(SUM(Y41:Y43),"0")</f>
        <v>245.20000000000002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691.2</v>
      </c>
      <c r="Y53" s="56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450</v>
      </c>
      <c r="Y57" s="560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164</v>
      </c>
      <c r="Y58" s="561">
        <f>IFERROR(Y52/H52,"0")+IFERROR(Y53/H53,"0")+IFERROR(Y54/H54,"0")+IFERROR(Y55/H55,"0")+IFERROR(Y56/H56,"0")+IFERROR(Y57/H57,"0")</f>
        <v>164</v>
      </c>
      <c r="Z58" s="561">
        <f>IFERROR(IF(Z52="",0,Z52),"0")+IFERROR(IF(Z53="",0,Z53),"0")+IFERROR(IF(Z54="",0,Z54),"0")+IFERROR(IF(Z55="",0,Z55),"0")+IFERROR(IF(Z56="",0,Z56),"0")+IFERROR(IF(Z57="",0,Z57),"0")</f>
        <v>2.1167199999999999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1141.2</v>
      </c>
      <c r="Y59" s="561">
        <f>IFERROR(SUM(Y52:Y57),"0")</f>
        <v>1141.2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691.2</v>
      </c>
      <c r="Y61" s="560">
        <f>IFERROR(IF(X61="",0,CEILING((X61/$H61),1)*$H61),"")</f>
        <v>691.2</v>
      </c>
      <c r="Z61" s="36">
        <f>IFERROR(IF(Y61=0,"",ROUNDUP(Y61/H61,0)*0.01898),"")</f>
        <v>1.21472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719.04</v>
      </c>
      <c r="BN61" s="64">
        <f>IFERROR(Y61*I61/H61,"0")</f>
        <v>719.04</v>
      </c>
      <c r="BO61" s="64">
        <f>IFERROR(1/J61*(X61/H61),"0")</f>
        <v>1</v>
      </c>
      <c r="BP61" s="64">
        <f>IFERROR(1/J61*(Y61/H61),"0")</f>
        <v>1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64</v>
      </c>
      <c r="Y65" s="561">
        <f>IFERROR(Y61/H61,"0")+IFERROR(Y62/H62,"0")+IFERROR(Y63/H63,"0")+IFERROR(Y64/H64,"0")</f>
        <v>64</v>
      </c>
      <c r="Z65" s="561">
        <f>IFERROR(IF(Z61="",0,Z61),"0")+IFERROR(IF(Z62="",0,Z62),"0")+IFERROR(IF(Z63="",0,Z63),"0")+IFERROR(IF(Z64="",0,Z64),"0")</f>
        <v>1.21472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691.2</v>
      </c>
      <c r="Y66" s="561">
        <f>IFERROR(SUM(Y61:Y64),"0")</f>
        <v>691.2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100</v>
      </c>
      <c r="Y89" s="560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45</v>
      </c>
      <c r="Y91" s="560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47.099999999999994</v>
      </c>
      <c r="BN91" s="64">
        <f>IFERROR(Y91*I91/H91,"0")</f>
        <v>47.099999999999994</v>
      </c>
      <c r="BO91" s="64">
        <f>IFERROR(1/J91*(X91/H91),"0")</f>
        <v>7.575757575757576E-2</v>
      </c>
      <c r="BP91" s="64">
        <f>IFERROR(1/J91*(Y91/H91),"0")</f>
        <v>7.575757575757576E-2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19.25925925925926</v>
      </c>
      <c r="Y92" s="561">
        <f>IFERROR(Y89/H89,"0")+IFERROR(Y90/H90,"0")+IFERROR(Y91/H91,"0")</f>
        <v>20</v>
      </c>
      <c r="Z92" s="561">
        <f>IFERROR(IF(Z89="",0,Z89),"0")+IFERROR(IF(Z90="",0,Z90),"0")+IFERROR(IF(Z91="",0,Z91),"0")</f>
        <v>0.28000000000000003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145</v>
      </c>
      <c r="Y93" s="561">
        <f>IFERROR(SUM(Y89:Y91),"0")</f>
        <v>153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50</v>
      </c>
      <c r="Y152" s="560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5.5555555555555554</v>
      </c>
      <c r="Y153" s="561">
        <f>IFERROR(Y150/H150,"0")+IFERROR(Y151/H151,"0")+IFERROR(Y152/H152,"0")</f>
        <v>6</v>
      </c>
      <c r="Z153" s="561">
        <f>IFERROR(IF(Z150="",0,Z150),"0")+IFERROR(IF(Z151="",0,Z151),"0")+IFERROR(IF(Z152="",0,Z152),"0")</f>
        <v>0.11388000000000001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50</v>
      </c>
      <c r="Y154" s="561">
        <f>IFERROR(SUM(Y150:Y152),"0")</f>
        <v>54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430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54</v>
      </c>
      <c r="Y290" s="560">
        <f t="shared" si="37"/>
        <v>54</v>
      </c>
      <c r="Z290" s="36">
        <f>IFERROR(IF(Y290=0,"",ROUNDUP(Y290/H290,0)*0.01898),"")</f>
        <v>9.4899999999999998E-2</v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56.17499999999999</v>
      </c>
      <c r="BN290" s="64">
        <f t="shared" si="39"/>
        <v>56.17499999999999</v>
      </c>
      <c r="BO290" s="64">
        <f t="shared" si="40"/>
        <v>7.8125E-2</v>
      </c>
      <c r="BP290" s="64">
        <f t="shared" si="41"/>
        <v>7.8125E-2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50</v>
      </c>
      <c r="Y293" s="560">
        <f t="shared" si="37"/>
        <v>54</v>
      </c>
      <c r="Z293" s="36">
        <f>IFERROR(IF(Y293=0,"",ROUNDUP(Y293/H293,0)*0.01898),"")</f>
        <v>9.4899999999999998E-2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52.013888888888886</v>
      </c>
      <c r="BN293" s="64">
        <f t="shared" si="39"/>
        <v>56.17499999999999</v>
      </c>
      <c r="BO293" s="64">
        <f t="shared" si="40"/>
        <v>7.2337962962962965E-2</v>
      </c>
      <c r="BP293" s="64">
        <f t="shared" si="41"/>
        <v>7.8125E-2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9.6296296296296298</v>
      </c>
      <c r="Y296" s="561">
        <f>IFERROR(Y289/H289,"0")+IFERROR(Y290/H290,"0")+IFERROR(Y291/H291,"0")+IFERROR(Y292/H292,"0")+IFERROR(Y293/H293,"0")+IFERROR(Y294/H294,"0")+IFERROR(Y295/H295,"0")</f>
        <v>10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0.1898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104</v>
      </c>
      <c r="Y297" s="561">
        <f>IFERROR(SUM(Y289:Y295),"0")</f>
        <v>108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50</v>
      </c>
      <c r="Y299" s="560">
        <f t="shared" ref="Y299:Y305" si="42">IFERROR(IF(X299="",0,CEILING((X299/$H299),1)*$H299),"")</f>
        <v>50.400000000000006</v>
      </c>
      <c r="Z299" s="36">
        <f>IFERROR(IF(Y299=0,"",ROUNDUP(Y299/H299,0)*0.00902),"")</f>
        <v>0.10824</v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53.214285714285715</v>
      </c>
      <c r="BN299" s="64">
        <f t="shared" ref="BN299:BN305" si="44">IFERROR(Y299*I299/H299,"0")</f>
        <v>53.64</v>
      </c>
      <c r="BO299" s="64">
        <f t="shared" ref="BO299:BO305" si="45">IFERROR(1/J299*(X299/H299),"0")</f>
        <v>9.0187590187590191E-2</v>
      </c>
      <c r="BP299" s="64">
        <f t="shared" ref="BP299:BP305" si="46">IFERROR(1/J299*(Y299/H299),"0")</f>
        <v>9.0909090909090912E-2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50</v>
      </c>
      <c r="Y300" s="560">
        <f t="shared" si="42"/>
        <v>50.400000000000006</v>
      </c>
      <c r="Z300" s="36">
        <f>IFERROR(IF(Y300=0,"",ROUNDUP(Y300/H300,0)*0.00902),"")</f>
        <v>0.10824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53.214285714285715</v>
      </c>
      <c r="BN300" s="64">
        <f t="shared" si="44"/>
        <v>53.64</v>
      </c>
      <c r="BO300" s="64">
        <f t="shared" si="45"/>
        <v>9.0187590187590191E-2</v>
      </c>
      <c r="BP300" s="64">
        <f t="shared" si="46"/>
        <v>9.0909090909090912E-2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23.80952380952381</v>
      </c>
      <c r="Y306" s="561">
        <f>IFERROR(Y299/H299,"0")+IFERROR(Y300/H300,"0")+IFERROR(Y301/H301,"0")+IFERROR(Y302/H302,"0")+IFERROR(Y303/H303,"0")+IFERROR(Y304/H304,"0")+IFERROR(Y305/H305,"0")</f>
        <v>24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0.21648000000000001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100</v>
      </c>
      <c r="Y307" s="561">
        <f>IFERROR(SUM(Y299:Y305),"0")</f>
        <v>100.80000000000001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1500</v>
      </c>
      <c r="Y309" s="560">
        <f>IFERROR(IF(X309="",0,CEILING((X309/$H309),1)*$H309),"")</f>
        <v>1505.3999999999999</v>
      </c>
      <c r="Z309" s="36">
        <f>IFERROR(IF(Y309=0,"",ROUNDUP(Y309/H309,0)*0.01898),"")</f>
        <v>3.6631400000000003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1598.6538461538464</v>
      </c>
      <c r="BN309" s="64">
        <f>IFERROR(Y309*I309/H309,"0")</f>
        <v>1604.4090000000001</v>
      </c>
      <c r="BO309" s="64">
        <f>IFERROR(1/J309*(X309/H309),"0")</f>
        <v>3.0048076923076925</v>
      </c>
      <c r="BP309" s="64">
        <f>IFERROR(1/J309*(Y309/H309),"0")</f>
        <v>3.015625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6</v>
      </c>
      <c r="Y312" s="560">
        <f>IFERROR(IF(X312="",0,CEILING((X312/$H312),1)*$H312),"")</f>
        <v>6</v>
      </c>
      <c r="Z312" s="36">
        <f>IFERROR(IF(Y312=0,"",ROUNDUP(Y312/H312,0)*0.00651),"")</f>
        <v>1.302E-2</v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6.492</v>
      </c>
      <c r="BN312" s="64">
        <f>IFERROR(Y312*I312/H312,"0")</f>
        <v>6.492</v>
      </c>
      <c r="BO312" s="64">
        <f>IFERROR(1/J312*(X312/H312),"0")</f>
        <v>1.098901098901099E-2</v>
      </c>
      <c r="BP312" s="64">
        <f>IFERROR(1/J312*(Y312/H312),"0")</f>
        <v>1.098901098901099E-2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194.30769230769232</v>
      </c>
      <c r="Y314" s="561">
        <f>IFERROR(Y309/H309,"0")+IFERROR(Y310/H310,"0")+IFERROR(Y311/H311,"0")+IFERROR(Y312/H312,"0")+IFERROR(Y313/H313,"0")</f>
        <v>195</v>
      </c>
      <c r="Z314" s="561">
        <f>IFERROR(IF(Z309="",0,Z309),"0")+IFERROR(IF(Z310="",0,Z310),"0")+IFERROR(IF(Z311="",0,Z311),"0")+IFERROR(IF(Z312="",0,Z312),"0")+IFERROR(IF(Z313="",0,Z313),"0")</f>
        <v>3.6761600000000003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1506</v>
      </c>
      <c r="Y315" s="561">
        <f>IFERROR(SUM(Y309:Y313),"0")</f>
        <v>1511.3999999999999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524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100</v>
      </c>
      <c r="Y345" s="560">
        <f t="shared" ref="Y345:Y351" si="47">IFERROR(IF(X345="",0,CEILING((X345/$H345),1)*$H345),"")</f>
        <v>105</v>
      </c>
      <c r="Z345" s="36">
        <f>IFERROR(IF(Y345=0,"",ROUNDUP(Y345/H345,0)*0.02175),"")</f>
        <v>0.15225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103.2</v>
      </c>
      <c r="BN345" s="64">
        <f t="shared" ref="BN345:BN351" si="49">IFERROR(Y345*I345/H345,"0")</f>
        <v>108.36</v>
      </c>
      <c r="BO345" s="64">
        <f t="shared" ref="BO345:BO351" si="50">IFERROR(1/J345*(X345/H345),"0")</f>
        <v>0.1388888888888889</v>
      </c>
      <c r="BP345" s="64">
        <f t="shared" ref="BP345:BP351" si="51">IFERROR(1/J345*(Y345/H345),"0")</f>
        <v>0.14583333333333331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720</v>
      </c>
      <c r="Y348" s="560">
        <f t="shared" si="47"/>
        <v>720</v>
      </c>
      <c r="Z348" s="36">
        <f>IFERROR(IF(Y348=0,"",ROUNDUP(Y348/H348,0)*0.02175),"")</f>
        <v>1.044</v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743.04000000000008</v>
      </c>
      <c r="BN348" s="64">
        <f t="shared" si="49"/>
        <v>743.04000000000008</v>
      </c>
      <c r="BO348" s="64">
        <f t="shared" si="50"/>
        <v>1</v>
      </c>
      <c r="BP348" s="64">
        <f t="shared" si="51"/>
        <v>1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54.666666666666664</v>
      </c>
      <c r="Y352" s="561">
        <f>IFERROR(Y345/H345,"0")+IFERROR(Y346/H346,"0")+IFERROR(Y347/H347,"0")+IFERROR(Y348/H348,"0")+IFERROR(Y349/H349,"0")+IFERROR(Y350/H350,"0")+IFERROR(Y351/H351,"0")</f>
        <v>55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1.19625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820</v>
      </c>
      <c r="Y353" s="561">
        <f>IFERROR(SUM(Y345:Y351),"0")</f>
        <v>825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48</v>
      </c>
      <c r="Y357" s="561">
        <f>IFERROR(Y355/H355,"0")+IFERROR(Y356/H356,"0")</f>
        <v>48</v>
      </c>
      <c r="Z357" s="561">
        <f>IFERROR(IF(Z355="",0,Z355),"0")+IFERROR(IF(Z356="",0,Z356),"0")</f>
        <v>1.044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720</v>
      </c>
      <c r="Y358" s="561">
        <f>IFERROR(SUM(Y355:Y356),"0")</f>
        <v>720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50</v>
      </c>
      <c r="Y361" s="560">
        <f>IFERROR(IF(X361="",0,CEILING((X361/$H361),1)*$H361),"")</f>
        <v>54</v>
      </c>
      <c r="Z361" s="36">
        <f>IFERROR(IF(Y361=0,"",ROUNDUP(Y361/H361,0)*0.01898),"")</f>
        <v>0.11388000000000001</v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52.883333333333333</v>
      </c>
      <c r="BN361" s="64">
        <f>IFERROR(Y361*I361/H361,"0")</f>
        <v>57.113999999999997</v>
      </c>
      <c r="BO361" s="64">
        <f>IFERROR(1/J361*(X361/H361),"0")</f>
        <v>8.6805555555555552E-2</v>
      </c>
      <c r="BP361" s="64">
        <f>IFERROR(1/J361*(Y361/H361),"0")</f>
        <v>9.375E-2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5.5555555555555554</v>
      </c>
      <c r="Y362" s="561">
        <f>IFERROR(Y360/H360,"0")+IFERROR(Y361/H361,"0")</f>
        <v>6</v>
      </c>
      <c r="Z362" s="561">
        <f>IFERROR(IF(Z360="",0,Z360),"0")+IFERROR(IF(Z361="",0,Z361),"0")</f>
        <v>0.11388000000000001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50</v>
      </c>
      <c r="Y363" s="561">
        <f>IFERROR(SUM(Y360:Y361),"0")</f>
        <v>54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672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50</v>
      </c>
      <c r="Y438" s="560">
        <f t="shared" si="58"/>
        <v>52.800000000000004</v>
      </c>
      <c r="Z438" s="36">
        <f t="shared" si="59"/>
        <v>0.1196</v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53.409090909090907</v>
      </c>
      <c r="BN438" s="64">
        <f t="shared" si="61"/>
        <v>56.400000000000006</v>
      </c>
      <c r="BO438" s="64">
        <f t="shared" si="62"/>
        <v>9.1054778554778545E-2</v>
      </c>
      <c r="BP438" s="64">
        <f t="shared" si="63"/>
        <v>9.6153846153846159E-2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689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9.4696969696969688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0.1196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50</v>
      </c>
      <c r="Y448" s="561">
        <f>IFERROR(SUM(Y433:Y446),"0")</f>
        <v>52.800000000000004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100</v>
      </c>
      <c r="Y450" s="560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18.939393939393938</v>
      </c>
      <c r="Y453" s="561">
        <f>IFERROR(Y450/H450,"0")+IFERROR(Y451/H451,"0")+IFERROR(Y452/H452,"0")</f>
        <v>19</v>
      </c>
      <c r="Z453" s="561">
        <f>IFERROR(IF(Z450="",0,Z450),"0")+IFERROR(IF(Z451="",0,Z451),"0")+IFERROR(IF(Z452="",0,Z452),"0")</f>
        <v>0.22724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100</v>
      </c>
      <c r="Y454" s="561">
        <f>IFERROR(SUM(Y450:Y452),"0")</f>
        <v>100.32000000000001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50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53.409090909090907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9.1054778554778545E-2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28.409090909090907</v>
      </c>
      <c r="Y463" s="561">
        <f>IFERROR(Y456/H456,"0")+IFERROR(Y457/H457,"0")+IFERROR(Y458/H458,"0")+IFERROR(Y459/H459,"0")+IFERROR(Y460/H460,"0")+IFERROR(Y461/H461,"0")+IFERROR(Y462/H462,"0")</f>
        <v>29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0.34683999999999998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150</v>
      </c>
      <c r="Y464" s="561">
        <f>IFERROR(SUM(Y456:Y462),"0")</f>
        <v>153.12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732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736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740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">
        <v>744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100</v>
      </c>
      <c r="Y487" s="560">
        <f>IFERROR(IF(X487="",0,CEILING((X487/$H487),1)*$H487),"")</f>
        <v>100.80000000000001</v>
      </c>
      <c r="Z487" s="36">
        <f>IFERROR(IF(Y487=0,"",ROUNDUP(Y487/H487,0)*0.00902),"")</f>
        <v>0.21648000000000001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106.42857142857143</v>
      </c>
      <c r="BN487" s="64">
        <f>IFERROR(Y487*I487/H487,"0")</f>
        <v>107.28</v>
      </c>
      <c r="BO487" s="64">
        <f>IFERROR(1/J487*(X487/H487),"0")</f>
        <v>0.18037518037518038</v>
      </c>
      <c r="BP487" s="64">
        <f>IFERROR(1/J487*(Y487/H487),"0")</f>
        <v>0.18181818181818182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23.80952380952381</v>
      </c>
      <c r="Y489" s="561">
        <f>IFERROR(Y487/H487,"0")+IFERROR(Y488/H488,"0")</f>
        <v>24</v>
      </c>
      <c r="Z489" s="561">
        <f>IFERROR(IF(Z487="",0,Z487),"0")+IFERROR(IF(Z488="",0,Z488),"0")</f>
        <v>0.21648000000000001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100</v>
      </c>
      <c r="Y490" s="561">
        <f>IFERROR(SUM(Y487:Y488),"0")</f>
        <v>100.80000000000001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5967.4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6010.84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6252.4230900210905</v>
      </c>
      <c r="Y507" s="561">
        <f>IFERROR(SUM(BN22:BN503),"0")</f>
        <v>6298.0899999999983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6502.4230900210905</v>
      </c>
      <c r="Y509" s="561">
        <f>GrossWeightTotalR+PalletQtyTotalR*25</f>
        <v>6548.0899999999983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697.93010693010694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703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11.522870000000003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556" t="s">
        <v>660</v>
      </c>
      <c r="AA513" s="579" t="s">
        <v>729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557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245.20000000000002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1832.4</v>
      </c>
      <c r="E516" s="46">
        <f>IFERROR(Y89*1,"0")+IFERROR(Y90*1,"0")+IFERROR(Y91*1,"0")+IFERROR(Y95*1,"0")+IFERROR(Y96*1,"0")+IFERROR(Y97*1,"0")+IFERROR(Y98*1,"0")+IFERROR(Y99*1,"0")</f>
        <v>153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54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1720.1999999999998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1599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306.24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100.80000000000001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2025-08-12T08:20:46Z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