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2,08,25 Пушкарный\"/>
    </mc:Choice>
  </mc:AlternateContent>
  <xr:revisionPtr revIDLastSave="0" documentId="13_ncr:1_{C5D54C4F-F249-48D4-B6E7-4BD313E3BB7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 l="1"/>
  <c r="X504" i="2"/>
  <c r="BO503" i="2"/>
  <c r="BM503" i="2"/>
  <c r="Y503" i="2"/>
  <c r="AB516" i="2" s="1"/>
  <c r="X500" i="2"/>
  <c r="X499" i="2"/>
  <c r="BO498" i="2"/>
  <c r="BM498" i="2"/>
  <c r="Y498" i="2"/>
  <c r="BN498" i="2" s="1"/>
  <c r="BO497" i="2"/>
  <c r="BM497" i="2"/>
  <c r="Y497" i="2"/>
  <c r="X495" i="2"/>
  <c r="X494" i="2"/>
  <c r="BO493" i="2"/>
  <c r="BM493" i="2"/>
  <c r="Y493" i="2"/>
  <c r="BN493" i="2" s="1"/>
  <c r="BO492" i="2"/>
  <c r="BM492" i="2"/>
  <c r="Y492" i="2"/>
  <c r="BP492" i="2" s="1"/>
  <c r="X490" i="2"/>
  <c r="X489" i="2"/>
  <c r="BO488" i="2"/>
  <c r="BM488" i="2"/>
  <c r="Y488" i="2"/>
  <c r="BP488" i="2" s="1"/>
  <c r="BO487" i="2"/>
  <c r="BM487" i="2"/>
  <c r="Y487" i="2"/>
  <c r="X485" i="2"/>
  <c r="X484" i="2"/>
  <c r="BO483" i="2"/>
  <c r="BM483" i="2"/>
  <c r="Y483" i="2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BP477" i="2" s="1"/>
  <c r="BO476" i="2"/>
  <c r="BM476" i="2"/>
  <c r="Y476" i="2"/>
  <c r="Z476" i="2" s="1"/>
  <c r="BO475" i="2"/>
  <c r="BM475" i="2"/>
  <c r="Y475" i="2"/>
  <c r="BP475" i="2" s="1"/>
  <c r="BP474" i="2"/>
  <c r="BO474" i="2"/>
  <c r="BN474" i="2"/>
  <c r="BM474" i="2"/>
  <c r="Z474" i="2"/>
  <c r="Y474" i="2"/>
  <c r="X470" i="2"/>
  <c r="X469" i="2"/>
  <c r="BO468" i="2"/>
  <c r="BM468" i="2"/>
  <c r="Y468" i="2"/>
  <c r="P468" i="2"/>
  <c r="BP467" i="2"/>
  <c r="BO467" i="2"/>
  <c r="BN467" i="2"/>
  <c r="BM467" i="2"/>
  <c r="Z467" i="2"/>
  <c r="Y467" i="2"/>
  <c r="P467" i="2"/>
  <c r="BO466" i="2"/>
  <c r="BM466" i="2"/>
  <c r="Y466" i="2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BO460" i="2"/>
  <c r="BM460" i="2"/>
  <c r="Y460" i="2"/>
  <c r="BN460" i="2" s="1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P456" i="2"/>
  <c r="X454" i="2"/>
  <c r="X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Y453" i="2" s="1"/>
  <c r="P450" i="2"/>
  <c r="X448" i="2"/>
  <c r="X447" i="2"/>
  <c r="BO446" i="2"/>
  <c r="BM446" i="2"/>
  <c r="Y446" i="2"/>
  <c r="Z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BP441" i="2" s="1"/>
  <c r="P441" i="2"/>
  <c r="BO440" i="2"/>
  <c r="BM440" i="2"/>
  <c r="Y440" i="2"/>
  <c r="BN440" i="2" s="1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Z436" i="2" s="1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P433" i="2"/>
  <c r="X429" i="2"/>
  <c r="X428" i="2"/>
  <c r="BO427" i="2"/>
  <c r="BM427" i="2"/>
  <c r="Y427" i="2"/>
  <c r="Y428" i="2" s="1"/>
  <c r="P427" i="2"/>
  <c r="X424" i="2"/>
  <c r="X423" i="2"/>
  <c r="BO422" i="2"/>
  <c r="BM422" i="2"/>
  <c r="Y422" i="2"/>
  <c r="Y423" i="2" s="1"/>
  <c r="P422" i="2"/>
  <c r="X419" i="2"/>
  <c r="X418" i="2"/>
  <c r="BO417" i="2"/>
  <c r="BM417" i="2"/>
  <c r="Y417" i="2"/>
  <c r="P417" i="2"/>
  <c r="BO416" i="2"/>
  <c r="BM416" i="2"/>
  <c r="Y416" i="2"/>
  <c r="BN416" i="2" s="1"/>
  <c r="P416" i="2"/>
  <c r="BO415" i="2"/>
  <c r="BM415" i="2"/>
  <c r="Y415" i="2"/>
  <c r="Z415" i="2" s="1"/>
  <c r="P415" i="2"/>
  <c r="BO414" i="2"/>
  <c r="BM414" i="2"/>
  <c r="Y414" i="2"/>
  <c r="P414" i="2"/>
  <c r="X412" i="2"/>
  <c r="X411" i="2"/>
  <c r="BO410" i="2"/>
  <c r="BM410" i="2"/>
  <c r="Y410" i="2"/>
  <c r="Y412" i="2" s="1"/>
  <c r="P410" i="2"/>
  <c r="X407" i="2"/>
  <c r="X406" i="2"/>
  <c r="BO405" i="2"/>
  <c r="BM405" i="2"/>
  <c r="Y405" i="2"/>
  <c r="BP405" i="2" s="1"/>
  <c r="P405" i="2"/>
  <c r="BO404" i="2"/>
  <c r="BM404" i="2"/>
  <c r="Y404" i="2"/>
  <c r="Z404" i="2" s="1"/>
  <c r="P404" i="2"/>
  <c r="X402" i="2"/>
  <c r="X401" i="2"/>
  <c r="BO400" i="2"/>
  <c r="BM400" i="2"/>
  <c r="Y400" i="2"/>
  <c r="BP400" i="2" s="1"/>
  <c r="P400" i="2"/>
  <c r="BO399" i="2"/>
  <c r="BM399" i="2"/>
  <c r="Y399" i="2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Z394" i="2" s="1"/>
  <c r="P394" i="2"/>
  <c r="BO393" i="2"/>
  <c r="BM393" i="2"/>
  <c r="Y393" i="2"/>
  <c r="BP393" i="2" s="1"/>
  <c r="P393" i="2"/>
  <c r="BO392" i="2"/>
  <c r="BM392" i="2"/>
  <c r="Y392" i="2"/>
  <c r="Z392" i="2" s="1"/>
  <c r="P392" i="2"/>
  <c r="BO391" i="2"/>
  <c r="BM391" i="2"/>
  <c r="Y391" i="2"/>
  <c r="P391" i="2"/>
  <c r="X387" i="2"/>
  <c r="X386" i="2"/>
  <c r="BO385" i="2"/>
  <c r="BM385" i="2"/>
  <c r="Y385" i="2"/>
  <c r="Y386" i="2" s="1"/>
  <c r="P385" i="2"/>
  <c r="X383" i="2"/>
  <c r="X382" i="2"/>
  <c r="BO381" i="2"/>
  <c r="BM381" i="2"/>
  <c r="Y381" i="2"/>
  <c r="BN381" i="2" s="1"/>
  <c r="P381" i="2"/>
  <c r="BO380" i="2"/>
  <c r="BM380" i="2"/>
  <c r="Y380" i="2"/>
  <c r="P380" i="2"/>
  <c r="X378" i="2"/>
  <c r="X377" i="2"/>
  <c r="BO376" i="2"/>
  <c r="BM376" i="2"/>
  <c r="Y376" i="2"/>
  <c r="BN376" i="2" s="1"/>
  <c r="P376" i="2"/>
  <c r="X374" i="2"/>
  <c r="X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Y374" i="2" s="1"/>
  <c r="P370" i="2"/>
  <c r="X367" i="2"/>
  <c r="X366" i="2"/>
  <c r="BO365" i="2"/>
  <c r="BM365" i="2"/>
  <c r="Y365" i="2"/>
  <c r="BP365" i="2" s="1"/>
  <c r="P365" i="2"/>
  <c r="X363" i="2"/>
  <c r="X362" i="2"/>
  <c r="BO361" i="2"/>
  <c r="BM361" i="2"/>
  <c r="Y361" i="2"/>
  <c r="BP361" i="2" s="1"/>
  <c r="P361" i="2"/>
  <c r="BO360" i="2"/>
  <c r="BM360" i="2"/>
  <c r="Y360" i="2"/>
  <c r="BP360" i="2" s="1"/>
  <c r="P360" i="2"/>
  <c r="X358" i="2"/>
  <c r="X357" i="2"/>
  <c r="BO356" i="2"/>
  <c r="BM356" i="2"/>
  <c r="Y356" i="2"/>
  <c r="P356" i="2"/>
  <c r="BO355" i="2"/>
  <c r="BM355" i="2"/>
  <c r="Y355" i="2"/>
  <c r="P355" i="2"/>
  <c r="X353" i="2"/>
  <c r="X352" i="2"/>
  <c r="BO351" i="2"/>
  <c r="BM351" i="2"/>
  <c r="Y351" i="2"/>
  <c r="BP351" i="2" s="1"/>
  <c r="P351" i="2"/>
  <c r="BO350" i="2"/>
  <c r="BM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Z347" i="2" s="1"/>
  <c r="P347" i="2"/>
  <c r="BO346" i="2"/>
  <c r="BM346" i="2"/>
  <c r="Y346" i="2"/>
  <c r="BP346" i="2" s="1"/>
  <c r="P346" i="2"/>
  <c r="BO345" i="2"/>
  <c r="BM345" i="2"/>
  <c r="Y345" i="2"/>
  <c r="Z345" i="2" s="1"/>
  <c r="P345" i="2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S516" i="2" s="1"/>
  <c r="P337" i="2"/>
  <c r="X334" i="2"/>
  <c r="X333" i="2"/>
  <c r="BO332" i="2"/>
  <c r="BM332" i="2"/>
  <c r="Z332" i="2"/>
  <c r="Y332" i="2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BP324" i="2" s="1"/>
  <c r="BO323" i="2"/>
  <c r="BM323" i="2"/>
  <c r="Y323" i="2"/>
  <c r="BP323" i="2" s="1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Y321" i="2" s="1"/>
  <c r="P317" i="2"/>
  <c r="X315" i="2"/>
  <c r="X314" i="2"/>
  <c r="BO313" i="2"/>
  <c r="BM313" i="2"/>
  <c r="Y313" i="2"/>
  <c r="BN313" i="2" s="1"/>
  <c r="P313" i="2"/>
  <c r="BO312" i="2"/>
  <c r="BM312" i="2"/>
  <c r="Y312" i="2"/>
  <c r="BP312" i="2" s="1"/>
  <c r="P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X307" i="2"/>
  <c r="X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BN303" i="2" s="1"/>
  <c r="P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BN300" i="2" s="1"/>
  <c r="P300" i="2"/>
  <c r="BO299" i="2"/>
  <c r="BM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P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BP289" i="2" s="1"/>
  <c r="P289" i="2"/>
  <c r="X286" i="2"/>
  <c r="X285" i="2"/>
  <c r="BO284" i="2"/>
  <c r="BM284" i="2"/>
  <c r="Y284" i="2"/>
  <c r="Y285" i="2" s="1"/>
  <c r="P284" i="2"/>
  <c r="X281" i="2"/>
  <c r="X280" i="2"/>
  <c r="BO279" i="2"/>
  <c r="BM279" i="2"/>
  <c r="Y279" i="2"/>
  <c r="Z279" i="2" s="1"/>
  <c r="Z280" i="2" s="1"/>
  <c r="P279" i="2"/>
  <c r="X277" i="2"/>
  <c r="X276" i="2"/>
  <c r="BO275" i="2"/>
  <c r="BM275" i="2"/>
  <c r="Y275" i="2"/>
  <c r="P516" i="2" s="1"/>
  <c r="P275" i="2"/>
  <c r="X272" i="2"/>
  <c r="X271" i="2"/>
  <c r="BO270" i="2"/>
  <c r="BM270" i="2"/>
  <c r="Y270" i="2"/>
  <c r="BP270" i="2" s="1"/>
  <c r="P270" i="2"/>
  <c r="BP269" i="2"/>
  <c r="BO269" i="2"/>
  <c r="BM269" i="2"/>
  <c r="Y269" i="2"/>
  <c r="BN269" i="2" s="1"/>
  <c r="P269" i="2"/>
  <c r="BO268" i="2"/>
  <c r="BM268" i="2"/>
  <c r="Y268" i="2"/>
  <c r="P268" i="2"/>
  <c r="X265" i="2"/>
  <c r="X264" i="2"/>
  <c r="BO263" i="2"/>
  <c r="BM263" i="2"/>
  <c r="Y263" i="2"/>
  <c r="BP263" i="2" s="1"/>
  <c r="BO262" i="2"/>
  <c r="BM262" i="2"/>
  <c r="Y262" i="2"/>
  <c r="BN262" i="2" s="1"/>
  <c r="P262" i="2"/>
  <c r="BO261" i="2"/>
  <c r="BM261" i="2"/>
  <c r="Y261" i="2"/>
  <c r="Z261" i="2" s="1"/>
  <c r="BO260" i="2"/>
  <c r="BM260" i="2"/>
  <c r="Y260" i="2"/>
  <c r="BP260" i="2" s="1"/>
  <c r="P260" i="2"/>
  <c r="X257" i="2"/>
  <c r="X256" i="2"/>
  <c r="BO255" i="2"/>
  <c r="BM255" i="2"/>
  <c r="Y255" i="2"/>
  <c r="Z255" i="2" s="1"/>
  <c r="P255" i="2"/>
  <c r="BO254" i="2"/>
  <c r="BM254" i="2"/>
  <c r="Y254" i="2"/>
  <c r="P254" i="2"/>
  <c r="BO253" i="2"/>
  <c r="BM253" i="2"/>
  <c r="Y253" i="2"/>
  <c r="P253" i="2"/>
  <c r="BO252" i="2"/>
  <c r="BM252" i="2"/>
  <c r="Y252" i="2"/>
  <c r="BP252" i="2" s="1"/>
  <c r="P252" i="2"/>
  <c r="BO251" i="2"/>
  <c r="BM251" i="2"/>
  <c r="Y251" i="2"/>
  <c r="P251" i="2"/>
  <c r="X248" i="2"/>
  <c r="X247" i="2"/>
  <c r="BO246" i="2"/>
  <c r="BM246" i="2"/>
  <c r="Y246" i="2"/>
  <c r="BN246" i="2" s="1"/>
  <c r="P246" i="2"/>
  <c r="BO245" i="2"/>
  <c r="BM245" i="2"/>
  <c r="Y245" i="2"/>
  <c r="BN245" i="2" s="1"/>
  <c r="P245" i="2"/>
  <c r="BO244" i="2"/>
  <c r="BM244" i="2"/>
  <c r="Y244" i="2"/>
  <c r="P244" i="2"/>
  <c r="BO243" i="2"/>
  <c r="BM243" i="2"/>
  <c r="Y243" i="2"/>
  <c r="BP243" i="2" s="1"/>
  <c r="BO242" i="2"/>
  <c r="BM242" i="2"/>
  <c r="Y242" i="2"/>
  <c r="BP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N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N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BN219" i="2" s="1"/>
  <c r="P219" i="2"/>
  <c r="BO218" i="2"/>
  <c r="BM218" i="2"/>
  <c r="Y218" i="2"/>
  <c r="P218" i="2"/>
  <c r="X216" i="2"/>
  <c r="X215" i="2"/>
  <c r="BO214" i="2"/>
  <c r="BM214" i="2"/>
  <c r="Y214" i="2"/>
  <c r="BP214" i="2" s="1"/>
  <c r="P214" i="2"/>
  <c r="BO213" i="2"/>
  <c r="BM213" i="2"/>
  <c r="Y213" i="2"/>
  <c r="Z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P210" i="2"/>
  <c r="BO210" i="2"/>
  <c r="BN210" i="2"/>
  <c r="BM210" i="2"/>
  <c r="Z210" i="2"/>
  <c r="Y210" i="2"/>
  <c r="P210" i="2"/>
  <c r="BO209" i="2"/>
  <c r="BM209" i="2"/>
  <c r="Y209" i="2"/>
  <c r="BN209" i="2" s="1"/>
  <c r="P209" i="2"/>
  <c r="BO208" i="2"/>
  <c r="BM208" i="2"/>
  <c r="Y208" i="2"/>
  <c r="P208" i="2"/>
  <c r="BO207" i="2"/>
  <c r="BM207" i="2"/>
  <c r="Y207" i="2"/>
  <c r="BP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Z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P195" i="2"/>
  <c r="X193" i="2"/>
  <c r="X192" i="2"/>
  <c r="BO191" i="2"/>
  <c r="BM191" i="2"/>
  <c r="Y191" i="2"/>
  <c r="P191" i="2"/>
  <c r="BO190" i="2"/>
  <c r="BM190" i="2"/>
  <c r="Y190" i="2"/>
  <c r="BP190" i="2" s="1"/>
  <c r="P190" i="2"/>
  <c r="X188" i="2"/>
  <c r="X187" i="2"/>
  <c r="BO186" i="2"/>
  <c r="BM186" i="2"/>
  <c r="Y186" i="2"/>
  <c r="BP186" i="2" s="1"/>
  <c r="P186" i="2"/>
  <c r="BO185" i="2"/>
  <c r="BM185" i="2"/>
  <c r="Y185" i="2"/>
  <c r="Y187" i="2" s="1"/>
  <c r="P185" i="2"/>
  <c r="X182" i="2"/>
  <c r="X181" i="2"/>
  <c r="BO180" i="2"/>
  <c r="BM180" i="2"/>
  <c r="Y180" i="2"/>
  <c r="P180" i="2"/>
  <c r="X178" i="2"/>
  <c r="X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X172" i="2"/>
  <c r="X171" i="2"/>
  <c r="BO170" i="2"/>
  <c r="BM170" i="2"/>
  <c r="Y170" i="2"/>
  <c r="Z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BN166" i="2" s="1"/>
  <c r="P166" i="2"/>
  <c r="BO165" i="2"/>
  <c r="BM165" i="2"/>
  <c r="Y165" i="2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N141" i="2" s="1"/>
  <c r="P141" i="2"/>
  <c r="BO140" i="2"/>
  <c r="BM140" i="2"/>
  <c r="Y140" i="2"/>
  <c r="BP140" i="2" s="1"/>
  <c r="P140" i="2"/>
  <c r="X138" i="2"/>
  <c r="X137" i="2"/>
  <c r="BO136" i="2"/>
  <c r="BM136" i="2"/>
  <c r="Y136" i="2"/>
  <c r="BN136" i="2" s="1"/>
  <c r="P136" i="2"/>
  <c r="BO135" i="2"/>
  <c r="BM135" i="2"/>
  <c r="Y135" i="2"/>
  <c r="Z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P130" i="2"/>
  <c r="X127" i="2"/>
  <c r="X126" i="2"/>
  <c r="BO125" i="2"/>
  <c r="BM125" i="2"/>
  <c r="Y125" i="2"/>
  <c r="BP125" i="2" s="1"/>
  <c r="P125" i="2"/>
  <c r="BO124" i="2"/>
  <c r="BM124" i="2"/>
  <c r="Y124" i="2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P117" i="2"/>
  <c r="X115" i="2"/>
  <c r="X114" i="2"/>
  <c r="BO113" i="2"/>
  <c r="BM113" i="2"/>
  <c r="Y113" i="2"/>
  <c r="Z113" i="2" s="1"/>
  <c r="P113" i="2"/>
  <c r="BO112" i="2"/>
  <c r="BM112" i="2"/>
  <c r="Y112" i="2"/>
  <c r="Z112" i="2" s="1"/>
  <c r="P112" i="2"/>
  <c r="BO111" i="2"/>
  <c r="BM111" i="2"/>
  <c r="Y111" i="2"/>
  <c r="P111" i="2"/>
  <c r="X109" i="2"/>
  <c r="X108" i="2"/>
  <c r="BO107" i="2"/>
  <c r="BM107" i="2"/>
  <c r="Y107" i="2"/>
  <c r="BP107" i="2" s="1"/>
  <c r="P107" i="2"/>
  <c r="BP106" i="2"/>
  <c r="BO106" i="2"/>
  <c r="BN106" i="2"/>
  <c r="BM106" i="2"/>
  <c r="Z106" i="2"/>
  <c r="Y106" i="2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P99" i="2"/>
  <c r="BO98" i="2"/>
  <c r="BM98" i="2"/>
  <c r="Y98" i="2"/>
  <c r="BP98" i="2" s="1"/>
  <c r="P98" i="2"/>
  <c r="BO97" i="2"/>
  <c r="BM97" i="2"/>
  <c r="Y97" i="2"/>
  <c r="P97" i="2"/>
  <c r="BO96" i="2"/>
  <c r="BM96" i="2"/>
  <c r="Y96" i="2"/>
  <c r="BP96" i="2" s="1"/>
  <c r="P96" i="2"/>
  <c r="BO95" i="2"/>
  <c r="BM95" i="2"/>
  <c r="Y95" i="2"/>
  <c r="BP95" i="2" s="1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Z89" i="2" s="1"/>
  <c r="P89" i="2"/>
  <c r="X86" i="2"/>
  <c r="X85" i="2"/>
  <c r="BO84" i="2"/>
  <c r="BM84" i="2"/>
  <c r="Y84" i="2"/>
  <c r="BN84" i="2" s="1"/>
  <c r="P84" i="2"/>
  <c r="BO83" i="2"/>
  <c r="BM83" i="2"/>
  <c r="Y83" i="2"/>
  <c r="BP83" i="2" s="1"/>
  <c r="P83" i="2"/>
  <c r="X81" i="2"/>
  <c r="X80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P70" i="2"/>
  <c r="BO70" i="2"/>
  <c r="BN70" i="2"/>
  <c r="BM70" i="2"/>
  <c r="Z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N42" i="2" s="1"/>
  <c r="P42" i="2"/>
  <c r="BO41" i="2"/>
  <c r="BM41" i="2"/>
  <c r="Y41" i="2"/>
  <c r="BN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Y32" i="2" s="1"/>
  <c r="P26" i="2"/>
  <c r="X24" i="2"/>
  <c r="X23" i="2"/>
  <c r="BO22" i="2"/>
  <c r="BM22" i="2"/>
  <c r="Y22" i="2"/>
  <c r="B516" i="2" s="1"/>
  <c r="H10" i="2"/>
  <c r="A9" i="2"/>
  <c r="A10" i="2" s="1"/>
  <c r="D7" i="2"/>
  <c r="Q6" i="2"/>
  <c r="P2" i="2"/>
  <c r="Z35" i="2" l="1"/>
  <c r="Z36" i="2" s="1"/>
  <c r="BN35" i="2"/>
  <c r="BP35" i="2"/>
  <c r="Y36" i="2"/>
  <c r="BP42" i="2"/>
  <c r="Z131" i="2"/>
  <c r="BN131" i="2"/>
  <c r="Z140" i="2"/>
  <c r="BN140" i="2"/>
  <c r="Z190" i="2"/>
  <c r="BN190" i="2"/>
  <c r="Y192" i="2"/>
  <c r="Z234" i="2"/>
  <c r="Z235" i="2" s="1"/>
  <c r="Z238" i="2"/>
  <c r="Z239" i="2" s="1"/>
  <c r="BN238" i="2"/>
  <c r="BP238" i="2"/>
  <c r="Y239" i="2"/>
  <c r="Z242" i="2"/>
  <c r="Z243" i="2"/>
  <c r="BN243" i="2"/>
  <c r="BP304" i="2"/>
  <c r="Z400" i="2"/>
  <c r="BN400" i="2"/>
  <c r="Z410" i="2"/>
  <c r="Z411" i="2" s="1"/>
  <c r="BN410" i="2"/>
  <c r="BP410" i="2"/>
  <c r="Y411" i="2"/>
  <c r="Z252" i="2"/>
  <c r="BN252" i="2"/>
  <c r="Z292" i="2"/>
  <c r="Z312" i="2"/>
  <c r="Z477" i="2"/>
  <c r="BN477" i="2"/>
  <c r="Z488" i="2"/>
  <c r="Z22" i="2"/>
  <c r="Z23" i="2" s="1"/>
  <c r="BN22" i="2"/>
  <c r="BP22" i="2"/>
  <c r="Y23" i="2"/>
  <c r="Z422" i="2"/>
  <c r="Z423" i="2" s="1"/>
  <c r="BN422" i="2"/>
  <c r="BP422" i="2"/>
  <c r="Z441" i="2"/>
  <c r="BN441" i="2"/>
  <c r="Z457" i="2"/>
  <c r="BN457" i="2"/>
  <c r="Y280" i="2"/>
  <c r="Y281" i="2"/>
  <c r="BN309" i="2"/>
  <c r="Z47" i="2"/>
  <c r="Z48" i="2" s="1"/>
  <c r="BN47" i="2"/>
  <c r="BP47" i="2"/>
  <c r="Y48" i="2"/>
  <c r="Z57" i="2"/>
  <c r="BN57" i="2"/>
  <c r="Z90" i="2"/>
  <c r="BN90" i="2"/>
  <c r="Z96" i="2"/>
  <c r="BN96" i="2"/>
  <c r="BP119" i="2"/>
  <c r="Z152" i="2"/>
  <c r="BN152" i="2"/>
  <c r="Z175" i="2"/>
  <c r="BN175" i="2"/>
  <c r="Z200" i="2"/>
  <c r="BN200" i="2"/>
  <c r="Z224" i="2"/>
  <c r="BP246" i="2"/>
  <c r="Z263" i="2"/>
  <c r="BN263" i="2"/>
  <c r="Z275" i="2"/>
  <c r="Z276" i="2" s="1"/>
  <c r="BN275" i="2"/>
  <c r="BP275" i="2"/>
  <c r="Y276" i="2"/>
  <c r="Z289" i="2"/>
  <c r="BN289" i="2"/>
  <c r="Z300" i="2"/>
  <c r="Z301" i="2"/>
  <c r="BN301" i="2"/>
  <c r="Z319" i="2"/>
  <c r="BN319" i="2"/>
  <c r="Z323" i="2"/>
  <c r="BN323" i="2"/>
  <c r="Z351" i="2"/>
  <c r="BN351" i="2"/>
  <c r="BN365" i="2"/>
  <c r="Z393" i="2"/>
  <c r="BN393" i="2"/>
  <c r="Z398" i="2"/>
  <c r="BN398" i="2"/>
  <c r="Y424" i="2"/>
  <c r="Z440" i="2"/>
  <c r="Z309" i="2"/>
  <c r="Z214" i="2"/>
  <c r="Z119" i="2"/>
  <c r="Z365" i="2"/>
  <c r="Z366" i="2" s="1"/>
  <c r="BN346" i="2"/>
  <c r="Z346" i="2"/>
  <c r="X506" i="2"/>
  <c r="BN43" i="2"/>
  <c r="BN63" i="2"/>
  <c r="BP63" i="2"/>
  <c r="Y71" i="2"/>
  <c r="Y72" i="2"/>
  <c r="Y101" i="2"/>
  <c r="BN112" i="2"/>
  <c r="BP112" i="2"/>
  <c r="BP117" i="2"/>
  <c r="BN117" i="2"/>
  <c r="Z117" i="2"/>
  <c r="Y147" i="2"/>
  <c r="Z146" i="2"/>
  <c r="Z147" i="2" s="1"/>
  <c r="BN169" i="2"/>
  <c r="Y182" i="2"/>
  <c r="Z180" i="2"/>
  <c r="Z181" i="2" s="1"/>
  <c r="BN202" i="2"/>
  <c r="BN212" i="2"/>
  <c r="BP218" i="2"/>
  <c r="BN218" i="2"/>
  <c r="Z218" i="2"/>
  <c r="Y248" i="2"/>
  <c r="Z244" i="2"/>
  <c r="Y257" i="2"/>
  <c r="BN253" i="2"/>
  <c r="Z253" i="2"/>
  <c r="BP254" i="2"/>
  <c r="BN254" i="2"/>
  <c r="Z254" i="2"/>
  <c r="BN284" i="2"/>
  <c r="Y296" i="2"/>
  <c r="BN290" i="2"/>
  <c r="Z290" i="2"/>
  <c r="BP291" i="2"/>
  <c r="BN291" i="2"/>
  <c r="Z291" i="2"/>
  <c r="BP302" i="2"/>
  <c r="Z302" i="2"/>
  <c r="BP318" i="2"/>
  <c r="BN318" i="2"/>
  <c r="Z318" i="2"/>
  <c r="BP339" i="2"/>
  <c r="BN339" i="2"/>
  <c r="Z339" i="2"/>
  <c r="BP399" i="2"/>
  <c r="BN399" i="2"/>
  <c r="Z399" i="2"/>
  <c r="BN417" i="2"/>
  <c r="BP417" i="2"/>
  <c r="X507" i="2"/>
  <c r="X508" i="2"/>
  <c r="X510" i="2"/>
  <c r="Y24" i="2"/>
  <c r="BN27" i="2"/>
  <c r="BP27" i="2"/>
  <c r="BN28" i="2"/>
  <c r="BP28" i="2"/>
  <c r="D516" i="2"/>
  <c r="BN52" i="2"/>
  <c r="BP52" i="2"/>
  <c r="BN53" i="2"/>
  <c r="BP53" i="2"/>
  <c r="Y59" i="2"/>
  <c r="BN62" i="2"/>
  <c r="Z68" i="2"/>
  <c r="BN68" i="2"/>
  <c r="BP75" i="2"/>
  <c r="BN76" i="2"/>
  <c r="Z78" i="2"/>
  <c r="BN78" i="2"/>
  <c r="Z91" i="2"/>
  <c r="Z92" i="2" s="1"/>
  <c r="BN91" i="2"/>
  <c r="Z95" i="2"/>
  <c r="BN95" i="2"/>
  <c r="Z97" i="2"/>
  <c r="BN97" i="2"/>
  <c r="Z98" i="2"/>
  <c r="BN98" i="2"/>
  <c r="Y100" i="2"/>
  <c r="F516" i="2"/>
  <c r="Z107" i="2"/>
  <c r="BN107" i="2"/>
  <c r="Y115" i="2"/>
  <c r="BN111" i="2"/>
  <c r="Y126" i="2"/>
  <c r="BP124" i="2"/>
  <c r="G516" i="2"/>
  <c r="BP130" i="2"/>
  <c r="BN130" i="2"/>
  <c r="Z130" i="2"/>
  <c r="Z132" i="2" s="1"/>
  <c r="I516" i="2"/>
  <c r="Y172" i="2"/>
  <c r="BP162" i="2"/>
  <c r="BP165" i="2"/>
  <c r="BN165" i="2"/>
  <c r="Z165" i="2"/>
  <c r="BN195" i="2"/>
  <c r="BP195" i="2"/>
  <c r="BP198" i="2"/>
  <c r="BN198" i="2"/>
  <c r="Z198" i="2"/>
  <c r="BP208" i="2"/>
  <c r="BN208" i="2"/>
  <c r="Z208" i="2"/>
  <c r="BN226" i="2"/>
  <c r="BP226" i="2"/>
  <c r="BP229" i="2"/>
  <c r="BN229" i="2"/>
  <c r="Z229" i="2"/>
  <c r="L516" i="2"/>
  <c r="BP251" i="2"/>
  <c r="BN251" i="2"/>
  <c r="Z251" i="2"/>
  <c r="Y264" i="2"/>
  <c r="BN270" i="2"/>
  <c r="BN294" i="2"/>
  <c r="BP294" i="2"/>
  <c r="BP299" i="2"/>
  <c r="BN299" i="2"/>
  <c r="Z299" i="2"/>
  <c r="BN305" i="2"/>
  <c r="BP310" i="2"/>
  <c r="BN310" i="2"/>
  <c r="Z310" i="2"/>
  <c r="BP458" i="2"/>
  <c r="BN458" i="2"/>
  <c r="Z458" i="2"/>
  <c r="BP468" i="2"/>
  <c r="BN468" i="2"/>
  <c r="Z468" i="2"/>
  <c r="Y470" i="2"/>
  <c r="BN476" i="2"/>
  <c r="BP476" i="2"/>
  <c r="BN482" i="2"/>
  <c r="BP483" i="2"/>
  <c r="BN483" i="2"/>
  <c r="Z483" i="2"/>
  <c r="BP497" i="2"/>
  <c r="Z497" i="2"/>
  <c r="BN125" i="2"/>
  <c r="BN135" i="2"/>
  <c r="BP135" i="2"/>
  <c r="BN163" i="2"/>
  <c r="BN170" i="2"/>
  <c r="BP170" i="2"/>
  <c r="BN196" i="2"/>
  <c r="BN206" i="2"/>
  <c r="BN213" i="2"/>
  <c r="BP213" i="2"/>
  <c r="BN227" i="2"/>
  <c r="Y256" i="2"/>
  <c r="Y265" i="2"/>
  <c r="Y271" i="2"/>
  <c r="Y277" i="2"/>
  <c r="BN279" i="2"/>
  <c r="R516" i="2"/>
  <c r="BN295" i="2"/>
  <c r="Y306" i="2"/>
  <c r="BP311" i="2"/>
  <c r="BN311" i="2"/>
  <c r="Z311" i="2"/>
  <c r="BN325" i="2"/>
  <c r="Y328" i="2"/>
  <c r="Y334" i="2"/>
  <c r="BN330" i="2"/>
  <c r="Z330" i="2"/>
  <c r="BP331" i="2"/>
  <c r="BN331" i="2"/>
  <c r="Z331" i="2"/>
  <c r="Z355" i="2"/>
  <c r="Y358" i="2"/>
  <c r="BN355" i="2"/>
  <c r="BP355" i="2"/>
  <c r="BP356" i="2"/>
  <c r="BN356" i="2"/>
  <c r="Z356" i="2"/>
  <c r="BP380" i="2"/>
  <c r="Z380" i="2"/>
  <c r="BP414" i="2"/>
  <c r="BN414" i="2"/>
  <c r="Z414" i="2"/>
  <c r="BN427" i="2"/>
  <c r="BP427" i="2"/>
  <c r="Z516" i="2"/>
  <c r="BP433" i="2"/>
  <c r="BP444" i="2"/>
  <c r="BN444" i="2"/>
  <c r="Z444" i="2"/>
  <c r="BN446" i="2"/>
  <c r="BP446" i="2"/>
  <c r="BN451" i="2"/>
  <c r="BP451" i="2"/>
  <c r="BP456" i="2"/>
  <c r="BN456" i="2"/>
  <c r="Z456" i="2"/>
  <c r="BN461" i="2"/>
  <c r="BP461" i="2"/>
  <c r="Y469" i="2"/>
  <c r="BP466" i="2"/>
  <c r="BN466" i="2"/>
  <c r="Z466" i="2"/>
  <c r="Z487" i="2"/>
  <c r="Z489" i="2" s="1"/>
  <c r="Y490" i="2"/>
  <c r="BN487" i="2"/>
  <c r="BP487" i="2"/>
  <c r="Y327" i="2"/>
  <c r="Y333" i="2"/>
  <c r="BN345" i="2"/>
  <c r="BP345" i="2"/>
  <c r="BN347" i="2"/>
  <c r="BP347" i="2"/>
  <c r="BN360" i="2"/>
  <c r="Y363" i="2"/>
  <c r="BN370" i="2"/>
  <c r="BP370" i="2"/>
  <c r="Y373" i="2"/>
  <c r="V516" i="2"/>
  <c r="BN391" i="2"/>
  <c r="BP391" i="2"/>
  <c r="BN392" i="2"/>
  <c r="BP392" i="2"/>
  <c r="BN394" i="2"/>
  <c r="BP394" i="2"/>
  <c r="BN404" i="2"/>
  <c r="BP404" i="2"/>
  <c r="W516" i="2"/>
  <c r="Y419" i="2"/>
  <c r="BN434" i="2"/>
  <c r="BN436" i="2"/>
  <c r="BP436" i="2"/>
  <c r="BP440" i="2"/>
  <c r="BN442" i="2"/>
  <c r="BN452" i="2"/>
  <c r="Y463" i="2"/>
  <c r="BN462" i="2"/>
  <c r="AA516" i="2"/>
  <c r="Y484" i="2"/>
  <c r="BN481" i="2"/>
  <c r="BP481" i="2"/>
  <c r="Y485" i="2"/>
  <c r="Y504" i="2"/>
  <c r="X516" i="2"/>
  <c r="Z71" i="2"/>
  <c r="Z29" i="2"/>
  <c r="BP89" i="2"/>
  <c r="Z79" i="2"/>
  <c r="Y93" i="2"/>
  <c r="BP191" i="2"/>
  <c r="BN69" i="2"/>
  <c r="BP97" i="2"/>
  <c r="Y121" i="2"/>
  <c r="Y44" i="2"/>
  <c r="Z52" i="2"/>
  <c r="BP54" i="2"/>
  <c r="Z62" i="2"/>
  <c r="BN74" i="2"/>
  <c r="Z111" i="2"/>
  <c r="Z114" i="2" s="1"/>
  <c r="BP113" i="2"/>
  <c r="BP136" i="2"/>
  <c r="Y148" i="2"/>
  <c r="Y33" i="2"/>
  <c r="BP69" i="2"/>
  <c r="Z77" i="2"/>
  <c r="BP79" i="2"/>
  <c r="BP118" i="2"/>
  <c r="Y132" i="2"/>
  <c r="BP141" i="2"/>
  <c r="Z164" i="2"/>
  <c r="BP166" i="2"/>
  <c r="Z174" i="2"/>
  <c r="BP176" i="2"/>
  <c r="Y188" i="2"/>
  <c r="Z197" i="2"/>
  <c r="BP199" i="2"/>
  <c r="Z207" i="2"/>
  <c r="BP209" i="2"/>
  <c r="BP219" i="2"/>
  <c r="Z228" i="2"/>
  <c r="BP230" i="2"/>
  <c r="Z326" i="2"/>
  <c r="Z361" i="2"/>
  <c r="Y366" i="2"/>
  <c r="BP376" i="2"/>
  <c r="Y387" i="2"/>
  <c r="Y401" i="2"/>
  <c r="Z435" i="2"/>
  <c r="Z443" i="2"/>
  <c r="BP445" i="2"/>
  <c r="Z475" i="2"/>
  <c r="Y478" i="2"/>
  <c r="BN488" i="2"/>
  <c r="BP498" i="2"/>
  <c r="J516" i="2"/>
  <c r="BP41" i="2"/>
  <c r="Y65" i="2"/>
  <c r="BP84" i="2"/>
  <c r="Y160" i="2"/>
  <c r="Y193" i="2"/>
  <c r="Y215" i="2"/>
  <c r="BP225" i="2"/>
  <c r="BP245" i="2"/>
  <c r="BP262" i="2"/>
  <c r="BP268" i="2"/>
  <c r="BP293" i="2"/>
  <c r="BP303" i="2"/>
  <c r="BP313" i="2"/>
  <c r="BP381" i="2"/>
  <c r="Y406" i="2"/>
  <c r="BP416" i="2"/>
  <c r="Y429" i="2"/>
  <c r="BP450" i="2"/>
  <c r="BP460" i="2"/>
  <c r="BP493" i="2"/>
  <c r="K516" i="2"/>
  <c r="BN26" i="2"/>
  <c r="BN120" i="2"/>
  <c r="Z64" i="2"/>
  <c r="Z136" i="2"/>
  <c r="Z137" i="2" s="1"/>
  <c r="BP74" i="2"/>
  <c r="Y114" i="2"/>
  <c r="Y122" i="2"/>
  <c r="Y137" i="2"/>
  <c r="Z30" i="2"/>
  <c r="Y45" i="2"/>
  <c r="Z55" i="2"/>
  <c r="BN77" i="2"/>
  <c r="Y80" i="2"/>
  <c r="Z104" i="2"/>
  <c r="Y127" i="2"/>
  <c r="Y142" i="2"/>
  <c r="Z150" i="2"/>
  <c r="BN164" i="2"/>
  <c r="BN174" i="2"/>
  <c r="Y177" i="2"/>
  <c r="Z185" i="2"/>
  <c r="BN197" i="2"/>
  <c r="BN207" i="2"/>
  <c r="Y220" i="2"/>
  <c r="BN228" i="2"/>
  <c r="Y231" i="2"/>
  <c r="Z260" i="2"/>
  <c r="Y272" i="2"/>
  <c r="Y286" i="2"/>
  <c r="Y297" i="2"/>
  <c r="Y307" i="2"/>
  <c r="BN326" i="2"/>
  <c r="Z337" i="2"/>
  <c r="Z349" i="2"/>
  <c r="BN361" i="2"/>
  <c r="Z372" i="2"/>
  <c r="Y377" i="2"/>
  <c r="Z396" i="2"/>
  <c r="BN435" i="2"/>
  <c r="Z438" i="2"/>
  <c r="BN443" i="2"/>
  <c r="Y454" i="2"/>
  <c r="Y464" i="2"/>
  <c r="BN475" i="2"/>
  <c r="Y499" i="2"/>
  <c r="Z31" i="2"/>
  <c r="Z54" i="2"/>
  <c r="Y85" i="2"/>
  <c r="Y133" i="2"/>
  <c r="BP169" i="2"/>
  <c r="BP202" i="2"/>
  <c r="BP212" i="2"/>
  <c r="BP279" i="2"/>
  <c r="Y314" i="2"/>
  <c r="Y367" i="2"/>
  <c r="Y382" i="2"/>
  <c r="Z391" i="2"/>
  <c r="Y402" i="2"/>
  <c r="Y479" i="2"/>
  <c r="Y494" i="2"/>
  <c r="M516" i="2"/>
  <c r="BP99" i="2"/>
  <c r="BP31" i="2"/>
  <c r="BP26" i="2"/>
  <c r="BP61" i="2"/>
  <c r="BP111" i="2"/>
  <c r="BN30" i="2"/>
  <c r="Z42" i="2"/>
  <c r="BN55" i="2"/>
  <c r="Y58" i="2"/>
  <c r="Y66" i="2"/>
  <c r="Z75" i="2"/>
  <c r="BN104" i="2"/>
  <c r="Z124" i="2"/>
  <c r="Y138" i="2"/>
  <c r="BN150" i="2"/>
  <c r="Y153" i="2"/>
  <c r="Z162" i="2"/>
  <c r="BN185" i="2"/>
  <c r="Z195" i="2"/>
  <c r="Y216" i="2"/>
  <c r="Z226" i="2"/>
  <c r="Z246" i="2"/>
  <c r="BN260" i="2"/>
  <c r="Z269" i="2"/>
  <c r="Z294" i="2"/>
  <c r="Z304" i="2"/>
  <c r="Z324" i="2"/>
  <c r="BN337" i="2"/>
  <c r="Y340" i="2"/>
  <c r="BN349" i="2"/>
  <c r="Y352" i="2"/>
  <c r="BN372" i="2"/>
  <c r="BN396" i="2"/>
  <c r="Y407" i="2"/>
  <c r="Z417" i="2"/>
  <c r="Z433" i="2"/>
  <c r="BN438" i="2"/>
  <c r="Z451" i="2"/>
  <c r="Z461" i="2"/>
  <c r="Y489" i="2"/>
  <c r="O516" i="2"/>
  <c r="BP151" i="2"/>
  <c r="Y81" i="2"/>
  <c r="Y143" i="2"/>
  <c r="Y232" i="2"/>
  <c r="Y357" i="2"/>
  <c r="Y378" i="2"/>
  <c r="Z481" i="2"/>
  <c r="Y500" i="2"/>
  <c r="Y178" i="2"/>
  <c r="Y203" i="2"/>
  <c r="Y221" i="2"/>
  <c r="Y86" i="2"/>
  <c r="BP104" i="2"/>
  <c r="BN124" i="2"/>
  <c r="BN162" i="2"/>
  <c r="BP185" i="2"/>
  <c r="Y315" i="2"/>
  <c r="BN324" i="2"/>
  <c r="BP337" i="2"/>
  <c r="Y362" i="2"/>
  <c r="Z370" i="2"/>
  <c r="Y383" i="2"/>
  <c r="BN433" i="2"/>
  <c r="Y495" i="2"/>
  <c r="Q516" i="2"/>
  <c r="Y154" i="2"/>
  <c r="Y341" i="2"/>
  <c r="Y353" i="2"/>
  <c r="Z503" i="2"/>
  <c r="Z504" i="2" s="1"/>
  <c r="Z99" i="2"/>
  <c r="Y204" i="2"/>
  <c r="Z317" i="2"/>
  <c r="Z338" i="2"/>
  <c r="Z350" i="2"/>
  <c r="Z385" i="2"/>
  <c r="Z386" i="2" s="1"/>
  <c r="Z397" i="2"/>
  <c r="Z439" i="2"/>
  <c r="Y447" i="2"/>
  <c r="Z492" i="2"/>
  <c r="BN503" i="2"/>
  <c r="T516" i="2"/>
  <c r="Z56" i="2"/>
  <c r="Z151" i="2"/>
  <c r="Z186" i="2"/>
  <c r="Z61" i="2"/>
  <c r="Z65" i="2" s="1"/>
  <c r="BN83" i="2"/>
  <c r="BN99" i="2"/>
  <c r="Z120" i="2"/>
  <c r="BN146" i="2"/>
  <c r="Z158" i="2"/>
  <c r="Z159" i="2" s="1"/>
  <c r="Z168" i="2"/>
  <c r="BN180" i="2"/>
  <c r="Z191" i="2"/>
  <c r="Z201" i="2"/>
  <c r="Z211" i="2"/>
  <c r="BN224" i="2"/>
  <c r="BN234" i="2"/>
  <c r="BN244" i="2"/>
  <c r="Y247" i="2"/>
  <c r="BN255" i="2"/>
  <c r="BN261" i="2"/>
  <c r="BN292" i="2"/>
  <c r="BN302" i="2"/>
  <c r="BN312" i="2"/>
  <c r="BN332" i="2"/>
  <c r="BN380" i="2"/>
  <c r="BN415" i="2"/>
  <c r="Y418" i="2"/>
  <c r="Z427" i="2"/>
  <c r="Z428" i="2" s="1"/>
  <c r="BN459" i="2"/>
  <c r="BN497" i="2"/>
  <c r="U516" i="2"/>
  <c r="F9" i="2"/>
  <c r="H9" i="2"/>
  <c r="Z26" i="2"/>
  <c r="J9" i="2"/>
  <c r="Z43" i="2"/>
  <c r="BN56" i="2"/>
  <c r="Z76" i="2"/>
  <c r="BN89" i="2"/>
  <c r="Y92" i="2"/>
  <c r="BN105" i="2"/>
  <c r="Y108" i="2"/>
  <c r="Z125" i="2"/>
  <c r="Z163" i="2"/>
  <c r="BN186" i="2"/>
  <c r="Z196" i="2"/>
  <c r="Z206" i="2"/>
  <c r="Z227" i="2"/>
  <c r="Z270" i="2"/>
  <c r="Z284" i="2"/>
  <c r="Z285" i="2" s="1"/>
  <c r="Z295" i="2"/>
  <c r="Z305" i="2"/>
  <c r="BN317" i="2"/>
  <c r="Y320" i="2"/>
  <c r="Z325" i="2"/>
  <c r="BN338" i="2"/>
  <c r="BN350" i="2"/>
  <c r="Z360" i="2"/>
  <c r="Z362" i="2" s="1"/>
  <c r="BN385" i="2"/>
  <c r="BN397" i="2"/>
  <c r="Z434" i="2"/>
  <c r="BN439" i="2"/>
  <c r="Z442" i="2"/>
  <c r="Z452" i="2"/>
  <c r="Z462" i="2"/>
  <c r="Z482" i="2"/>
  <c r="BN492" i="2"/>
  <c r="BP503" i="2"/>
  <c r="C516" i="2"/>
  <c r="BP146" i="2"/>
  <c r="BN158" i="2"/>
  <c r="BN168" i="2"/>
  <c r="Y171" i="2"/>
  <c r="BP180" i="2"/>
  <c r="BN191" i="2"/>
  <c r="BN201" i="2"/>
  <c r="BN211" i="2"/>
  <c r="BP234" i="2"/>
  <c r="BP244" i="2"/>
  <c r="BP255" i="2"/>
  <c r="BP261" i="2"/>
  <c r="BP332" i="2"/>
  <c r="BP415" i="2"/>
  <c r="Y448" i="2"/>
  <c r="BP459" i="2"/>
  <c r="F10" i="2"/>
  <c r="BP105" i="2"/>
  <c r="BP317" i="2"/>
  <c r="Z348" i="2"/>
  <c r="Z371" i="2"/>
  <c r="BP385" i="2"/>
  <c r="Z395" i="2"/>
  <c r="Z405" i="2"/>
  <c r="Z406" i="2" s="1"/>
  <c r="Z437" i="2"/>
  <c r="E516" i="2"/>
  <c r="Z376" i="2"/>
  <c r="Z377" i="2" s="1"/>
  <c r="Z445" i="2"/>
  <c r="Z498" i="2"/>
  <c r="Y516" i="2"/>
  <c r="Y109" i="2"/>
  <c r="Z118" i="2"/>
  <c r="Z141" i="2"/>
  <c r="BP158" i="2"/>
  <c r="Z166" i="2"/>
  <c r="Z176" i="2"/>
  <c r="Y181" i="2"/>
  <c r="Z209" i="2"/>
  <c r="Z219" i="2"/>
  <c r="Z230" i="2"/>
  <c r="Y235" i="2"/>
  <c r="BN29" i="2"/>
  <c r="Z41" i="2"/>
  <c r="BN64" i="2"/>
  <c r="Z84" i="2"/>
  <c r="BN113" i="2"/>
  <c r="BN214" i="2"/>
  <c r="Z225" i="2"/>
  <c r="BN242" i="2"/>
  <c r="Z245" i="2"/>
  <c r="Z262" i="2"/>
  <c r="Z268" i="2"/>
  <c r="BP284" i="2"/>
  <c r="Z293" i="2"/>
  <c r="Z303" i="2"/>
  <c r="Z313" i="2"/>
  <c r="BN348" i="2"/>
  <c r="BN371" i="2"/>
  <c r="Z381" i="2"/>
  <c r="BN395" i="2"/>
  <c r="BN405" i="2"/>
  <c r="Z416" i="2"/>
  <c r="BN437" i="2"/>
  <c r="Z450" i="2"/>
  <c r="Z460" i="2"/>
  <c r="Z493" i="2"/>
  <c r="Z83" i="2"/>
  <c r="Z85" i="2" s="1"/>
  <c r="Y159" i="2"/>
  <c r="BN199" i="2"/>
  <c r="BP253" i="2"/>
  <c r="BP290" i="2"/>
  <c r="BP300" i="2"/>
  <c r="BP330" i="2"/>
  <c r="Y505" i="2"/>
  <c r="H516" i="2"/>
  <c r="BN268" i="2"/>
  <c r="BN450" i="2"/>
  <c r="Z382" i="2" l="1"/>
  <c r="Z142" i="2"/>
  <c r="Z192" i="2"/>
  <c r="Z478" i="2"/>
  <c r="Z469" i="2"/>
  <c r="Z256" i="2"/>
  <c r="Z418" i="2"/>
  <c r="Z314" i="2"/>
  <c r="Z296" i="2"/>
  <c r="Z271" i="2"/>
  <c r="Z247" i="2"/>
  <c r="Z231" i="2"/>
  <c r="Z352" i="2"/>
  <c r="Z320" i="2"/>
  <c r="Z100" i="2"/>
  <c r="Z108" i="2"/>
  <c r="Z80" i="2"/>
  <c r="Z121" i="2"/>
  <c r="Z220" i="2"/>
  <c r="X509" i="2"/>
  <c r="Z215" i="2"/>
  <c r="Y508" i="2"/>
  <c r="Y506" i="2"/>
  <c r="Z177" i="2"/>
  <c r="Y510" i="2"/>
  <c r="Z463" i="2"/>
  <c r="Z306" i="2"/>
  <c r="Z44" i="2"/>
  <c r="Z499" i="2"/>
  <c r="Z187" i="2"/>
  <c r="Y507" i="2"/>
  <c r="Z357" i="2"/>
  <c r="Z333" i="2"/>
  <c r="Z58" i="2"/>
  <c r="Z203" i="2"/>
  <c r="Z264" i="2"/>
  <c r="Z171" i="2"/>
  <c r="Z401" i="2"/>
  <c r="Z447" i="2"/>
  <c r="Z126" i="2"/>
  <c r="Z453" i="2"/>
  <c r="Z484" i="2"/>
  <c r="Z32" i="2"/>
  <c r="Z494" i="2"/>
  <c r="Z373" i="2"/>
  <c r="Z340" i="2"/>
  <c r="Z153" i="2"/>
  <c r="Z327" i="2"/>
  <c r="Y509" i="2" l="1"/>
  <c r="Z511" i="2"/>
</calcChain>
</file>

<file path=xl/sharedStrings.xml><?xml version="1.0" encoding="utf-8"?>
<sst xmlns="http://schemas.openxmlformats.org/spreadsheetml/2006/main" count="3738" uniqueCount="812">
  <si>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</si>
  <si>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</si>
  <si>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</si>
  <si>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</si>
  <si>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</si>
  <si>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</si>
  <si>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</si>
  <si>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</si>
  <si>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</si>
  <si>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</si>
  <si>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</si>
  <si>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</si>
  <si>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</si>
  <si>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</si>
  <si>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</si>
  <si>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</si>
  <si>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</si>
  <si>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</si>
  <si>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</si>
  <si>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</si>
  <si>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</si>
  <si>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</si>
  <si>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</si>
  <si>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</si>
  <si>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</si>
  <si>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</si>
  <si>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</si>
  <si>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</si>
  <si>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</si>
  <si>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</si>
  <si>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</si>
  <si>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</si>
  <si>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</si>
  <si>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</si>
  <si>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</si>
  <si>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</si>
  <si>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</si>
  <si>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</si>
  <si>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</si>
  <si>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</si>
  <si>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</si>
  <si>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</si>
  <si>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</si>
  <si>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</si>
  <si>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</si>
  <si>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</si>
  <si>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</si>
  <si>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</si>
  <si>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</si>
  <si>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</si>
  <si>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</si>
  <si>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</si>
  <si>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</si>
  <si>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</si>
  <si>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</si>
  <si>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</si>
  <si>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</si>
  <si>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</si>
  <si>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</si>
  <si>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</si>
  <si>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</si>
  <si>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</si>
  <si>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</si>
  <si>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</si>
  <si>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</si>
  <si>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</si>
  <si>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</si>
  <si>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11.08.2025</t>
  </si>
  <si>
    <t>06.08.2025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</si>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</sst>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3" zoomScaleNormal="100" zoomScaleSheetLayoutView="100" workbookViewId="0">
      <selection activeCell="Z512" sqref="Z5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67" t="s">
        <v>8</v>
      </c>
      <c r="B5" s="867"/>
      <c r="C5" s="867"/>
      <c r="D5" s="889"/>
      <c r="E5" s="889"/>
      <c r="F5" s="890" t="s">
        <v>14</v>
      </c>
      <c r="G5" s="890"/>
      <c r="H5" s="889"/>
      <c r="I5" s="889"/>
      <c r="J5" s="889"/>
      <c r="K5" s="889"/>
      <c r="L5" s="889"/>
      <c r="M5" s="889"/>
      <c r="N5" s="72"/>
      <c r="P5" s="27" t="s">
        <v>4</v>
      </c>
      <c r="Q5" s="891">
        <v>45883</v>
      </c>
      <c r="R5" s="891"/>
      <c r="T5" s="892" t="s">
        <v>3</v>
      </c>
      <c r="U5" s="893"/>
      <c r="V5" s="894" t="s">
        <v>798</v>
      </c>
      <c r="W5" s="895"/>
      <c r="AB5" s="59"/>
      <c r="AC5" s="59"/>
      <c r="AD5" s="59"/>
      <c r="AE5" s="59"/>
    </row>
    <row r="6" spans="1:32" s="17" customFormat="1" ht="24" customHeight="1" x14ac:dyDescent="0.2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 x14ac:dyDescent="0.2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0.41666666666666669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 x14ac:dyDescent="0.2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 x14ac:dyDescent="0.2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 x14ac:dyDescent="0.2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customHeight="1" x14ac:dyDescent="0.2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customHeight="1" x14ac:dyDescent="0.25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customHeight="1" x14ac:dyDescent="0.25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26" t="s">
        <v>81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572" t="s">
        <v>85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572" t="s">
        <v>106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597" t="s">
        <v>112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customHeight="1" x14ac:dyDescent="0.25">
      <c r="A39" s="588" t="s">
        <v>113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customHeight="1" x14ac:dyDescent="0.25">
      <c r="A40" s="572" t="s">
        <v>114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572" t="s">
        <v>85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88" t="s">
        <v>130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customHeight="1" x14ac:dyDescent="0.25">
      <c r="A51" s="572" t="s">
        <v>114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572" t="s">
        <v>150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572" t="s">
        <v>85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572" t="s">
        <v>185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588" t="s">
        <v>192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customHeight="1" x14ac:dyDescent="0.25">
      <c r="A88" s="572" t="s">
        <v>114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572" t="s">
        <v>85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3" t="s">
        <v>202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27</v>
      </c>
      <c r="Y97" s="55">
        <f>IFERROR(IF(X97="",0,CEILING((X97/$H97),1)*$H97),"")</f>
        <v>27</v>
      </c>
      <c r="Z97" s="41">
        <f>IFERROR(IF(Y97=0,"",ROUNDUP(Y97/H97,0)*0.00651),"")</f>
        <v>6.5100000000000005E-2</v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29.519999999999996</v>
      </c>
      <c r="BN97" s="78">
        <f>IFERROR(Y97*I97/H97,"0")</f>
        <v>29.519999999999996</v>
      </c>
      <c r="BO97" s="78">
        <f>IFERROR(1/J97*(X97/H97),"0")</f>
        <v>5.4945054945054951E-2</v>
      </c>
      <c r="BP97" s="78">
        <f>IFERROR(1/J97*(Y97/H97),"0")</f>
        <v>5.4945054945054951E-2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10</v>
      </c>
      <c r="Y100" s="43">
        <f>IFERROR(Y95/H95,"0")+IFERROR(Y96/H96,"0")+IFERROR(Y97/H97,"0")+IFERROR(Y98/H98,"0")+IFERROR(Y99/H99,"0")</f>
        <v>10</v>
      </c>
      <c r="Z100" s="43">
        <f>IFERROR(IF(Z95="",0,Z95),"0")+IFERROR(IF(Z96="",0,Z96),"0")+IFERROR(IF(Z97="",0,Z97),"0")+IFERROR(IF(Z98="",0,Z98),"0")+IFERROR(IF(Z99="",0,Z99),"0")</f>
        <v>6.5100000000000005E-2</v>
      </c>
      <c r="AA100" s="67"/>
      <c r="AB100" s="67"/>
      <c r="AC100" s="67"/>
    </row>
    <row r="101" spans="1:68" x14ac:dyDescent="0.2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27</v>
      </c>
      <c r="Y101" s="43">
        <f>IFERROR(SUM(Y95:Y99),"0")</f>
        <v>27</v>
      </c>
      <c r="Z101" s="42"/>
      <c r="AA101" s="67"/>
      <c r="AB101" s="67"/>
      <c r="AC101" s="67"/>
    </row>
    <row r="102" spans="1:68" ht="16.5" customHeight="1" x14ac:dyDescent="0.25">
      <c r="A102" s="588" t="s">
        <v>214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customHeight="1" x14ac:dyDescent="0.25">
      <c r="A103" s="572" t="s">
        <v>114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572" t="s">
        <v>150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572" t="s">
        <v>85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32</v>
      </c>
      <c r="Y119" s="55">
        <f>IFERROR(IF(X119="",0,CEILING((X119/$H119),1)*$H119),"")</f>
        <v>32.400000000000006</v>
      </c>
      <c r="Z119" s="41">
        <f>IFERROR(IF(Y119=0,"",ROUNDUP(Y119/H119,0)*0.00651),"")</f>
        <v>7.8119999999999995E-2</v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34.986666666666665</v>
      </c>
      <c r="BN119" s="78">
        <f>IFERROR(Y119*I119/H119,"0")</f>
        <v>35.424000000000007</v>
      </c>
      <c r="BO119" s="78">
        <f>IFERROR(1/J119*(X119/H119),"0")</f>
        <v>6.5120065120065115E-2</v>
      </c>
      <c r="BP119" s="78">
        <f>IFERROR(1/J119*(Y119/H119),"0")</f>
        <v>6.593406593406595E-2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11.851851851851851</v>
      </c>
      <c r="Y121" s="43">
        <f>IFERROR(Y117/H117,"0")+IFERROR(Y118/H118,"0")+IFERROR(Y119/H119,"0")+IFERROR(Y120/H120,"0")</f>
        <v>12.000000000000002</v>
      </c>
      <c r="Z121" s="43">
        <f>IFERROR(IF(Z117="",0,Z117),"0")+IFERROR(IF(Z118="",0,Z118),"0")+IFERROR(IF(Z119="",0,Z119),"0")+IFERROR(IF(Z120="",0,Z120),"0")</f>
        <v>7.8119999999999995E-2</v>
      </c>
      <c r="AA121" s="67"/>
      <c r="AB121" s="67"/>
      <c r="AC121" s="67"/>
    </row>
    <row r="122" spans="1:68" x14ac:dyDescent="0.2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32</v>
      </c>
      <c r="Y122" s="43">
        <f>IFERROR(SUM(Y117:Y120),"0")</f>
        <v>32.400000000000006</v>
      </c>
      <c r="Z122" s="42"/>
      <c r="AA122" s="67"/>
      <c r="AB122" s="67"/>
      <c r="AC122" s="67"/>
    </row>
    <row r="123" spans="1:68" ht="14.25" customHeight="1" x14ac:dyDescent="0.25">
      <c r="A123" s="572" t="s">
        <v>185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588" t="s">
        <v>247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customHeight="1" x14ac:dyDescent="0.25">
      <c r="A129" s="572" t="s">
        <v>114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4301011562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4301011564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4301031235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7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4301031234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572" t="s">
        <v>85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588" t="s">
        <v>112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customHeight="1" x14ac:dyDescent="0.25">
      <c r="A145" s="572" t="s">
        <v>114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597" t="s">
        <v>271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customHeight="1" x14ac:dyDescent="0.25">
      <c r="A156" s="588" t="s">
        <v>272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customHeight="1" x14ac:dyDescent="0.25">
      <c r="A157" s="572" t="s">
        <v>150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572" t="s">
        <v>106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572" t="s">
        <v>309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588" t="s">
        <v>312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customHeight="1" x14ac:dyDescent="0.25">
      <c r="A184" s="572" t="s">
        <v>114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572" t="s">
        <v>150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572" t="s">
        <v>85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24</v>
      </c>
      <c r="Y209" s="55">
        <f t="shared" si="26"/>
        <v>24</v>
      </c>
      <c r="Z209" s="41">
        <f t="shared" ref="Z209:Z214" si="31">IFERROR(IF(Y209=0,"",ROUNDUP(Y209/H209,0)*0.00651),"")</f>
        <v>6.5100000000000005E-2</v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26.7</v>
      </c>
      <c r="BN209" s="78">
        <f t="shared" si="28"/>
        <v>26.7</v>
      </c>
      <c r="BO209" s="78">
        <f t="shared" si="29"/>
        <v>5.4945054945054951E-2</v>
      </c>
      <c r="BP209" s="78">
        <f t="shared" si="30"/>
        <v>5.4945054945054951E-2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12</v>
      </c>
      <c r="Y211" s="55">
        <f t="shared" si="26"/>
        <v>12</v>
      </c>
      <c r="Z211" s="41">
        <f t="shared" si="31"/>
        <v>3.2550000000000003E-2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13.260000000000002</v>
      </c>
      <c r="BN211" s="78">
        <f t="shared" si="28"/>
        <v>13.260000000000002</v>
      </c>
      <c r="BO211" s="78">
        <f t="shared" si="29"/>
        <v>2.7472527472527476E-2</v>
      </c>
      <c r="BP211" s="78">
        <f t="shared" si="30"/>
        <v>2.7472527472527476E-2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12</v>
      </c>
      <c r="Y212" s="55">
        <f t="shared" si="26"/>
        <v>12</v>
      </c>
      <c r="Z212" s="41">
        <f t="shared" si="31"/>
        <v>3.2550000000000003E-2</v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13.260000000000002</v>
      </c>
      <c r="BN212" s="78">
        <f t="shared" si="28"/>
        <v>13.260000000000002</v>
      </c>
      <c r="BO212" s="78">
        <f t="shared" si="29"/>
        <v>2.7472527472527476E-2</v>
      </c>
      <c r="BP212" s="78">
        <f t="shared" si="30"/>
        <v>2.7472527472527476E-2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12</v>
      </c>
      <c r="Y213" s="55">
        <f t="shared" si="26"/>
        <v>12</v>
      </c>
      <c r="Z213" s="41">
        <f t="shared" si="31"/>
        <v>3.2550000000000003E-2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13.260000000000002</v>
      </c>
      <c r="BN213" s="78">
        <f t="shared" si="28"/>
        <v>13.260000000000002</v>
      </c>
      <c r="BO213" s="78">
        <f t="shared" si="29"/>
        <v>2.7472527472527476E-2</v>
      </c>
      <c r="BP213" s="78">
        <f t="shared" si="30"/>
        <v>2.7472527472527476E-2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24</v>
      </c>
      <c r="Y214" s="55">
        <f t="shared" si="26"/>
        <v>24</v>
      </c>
      <c r="Z214" s="41">
        <f t="shared" si="31"/>
        <v>6.5100000000000005E-2</v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26.580000000000002</v>
      </c>
      <c r="BN214" s="78">
        <f t="shared" si="28"/>
        <v>26.580000000000002</v>
      </c>
      <c r="BO214" s="78">
        <f t="shared" si="29"/>
        <v>5.4945054945054951E-2</v>
      </c>
      <c r="BP214" s="78">
        <f t="shared" si="30"/>
        <v>5.4945054945054951E-2</v>
      </c>
    </row>
    <row r="215" spans="1:68" x14ac:dyDescent="0.2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35</v>
      </c>
      <c r="Y215" s="43">
        <f>IFERROR(Y206/H206,"0")+IFERROR(Y207/H207,"0")+IFERROR(Y208/H208,"0")+IFERROR(Y209/H209,"0")+IFERROR(Y210/H210,"0")+IFERROR(Y211/H211,"0")+IFERROR(Y212/H212,"0")+IFERROR(Y213/H213,"0")+IFERROR(Y214/H214,"0")</f>
        <v>35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0.22785</v>
      </c>
      <c r="AA215" s="67"/>
      <c r="AB215" s="67"/>
      <c r="AC215" s="67"/>
    </row>
    <row r="216" spans="1:68" x14ac:dyDescent="0.2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84</v>
      </c>
      <c r="Y216" s="43">
        <f>IFERROR(SUM(Y206:Y214),"0")</f>
        <v>84</v>
      </c>
      <c r="Z216" s="42"/>
      <c r="AA216" s="67"/>
      <c r="AB216" s="67"/>
      <c r="AC216" s="67"/>
    </row>
    <row r="217" spans="1:68" ht="14.25" customHeight="1" x14ac:dyDescent="0.25">
      <c r="A217" s="572" t="s">
        <v>185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7.2</v>
      </c>
      <c r="Y218" s="55">
        <f>IFERROR(IF(X218="",0,CEILING((X218/$H218),1)*$H218),"")</f>
        <v>7.1999999999999993</v>
      </c>
      <c r="Z218" s="41">
        <f>IFERROR(IF(Y218=0,"",ROUNDUP(Y218/H218,0)*0.00651),"")</f>
        <v>1.9529999999999999E-2</v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7.9560000000000004</v>
      </c>
      <c r="BN218" s="78">
        <f>IFERROR(Y218*I218/H218,"0")</f>
        <v>7.9560000000000004</v>
      </c>
      <c r="BO218" s="78">
        <f>IFERROR(1/J218*(X218/H218),"0")</f>
        <v>1.6483516483516484E-2</v>
      </c>
      <c r="BP218" s="78">
        <f>IFERROR(1/J218*(Y218/H218),"0")</f>
        <v>1.6483516483516484E-2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7.2</v>
      </c>
      <c r="Y219" s="55">
        <f>IFERROR(IF(X219="",0,CEILING((X219/$H219),1)*$H219),"")</f>
        <v>7.1999999999999993</v>
      </c>
      <c r="Z219" s="41">
        <f>IFERROR(IF(Y219=0,"",ROUNDUP(Y219/H219,0)*0.00651),"")</f>
        <v>1.9529999999999999E-2</v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7.9560000000000004</v>
      </c>
      <c r="BN219" s="78">
        <f>IFERROR(Y219*I219/H219,"0")</f>
        <v>7.9560000000000004</v>
      </c>
      <c r="BO219" s="78">
        <f>IFERROR(1/J219*(X219/H219),"0")</f>
        <v>1.6483516483516484E-2</v>
      </c>
      <c r="BP219" s="78">
        <f>IFERROR(1/J219*(Y219/H219),"0")</f>
        <v>1.6483516483516484E-2</v>
      </c>
    </row>
    <row r="220" spans="1:68" x14ac:dyDescent="0.2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6</v>
      </c>
      <c r="Y220" s="43">
        <f>IFERROR(Y218/H218,"0")+IFERROR(Y219/H219,"0")</f>
        <v>6</v>
      </c>
      <c r="Z220" s="43">
        <f>IFERROR(IF(Z218="",0,Z218),"0")+IFERROR(IF(Z219="",0,Z219),"0")</f>
        <v>3.9059999999999997E-2</v>
      </c>
      <c r="AA220" s="67"/>
      <c r="AB220" s="67"/>
      <c r="AC220" s="67"/>
    </row>
    <row r="221" spans="1:68" x14ac:dyDescent="0.2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14.4</v>
      </c>
      <c r="Y221" s="43">
        <f>IFERROR(SUM(Y218:Y219),"0")</f>
        <v>14.399999999999999</v>
      </c>
      <c r="Z221" s="42"/>
      <c r="AA221" s="67"/>
      <c r="AB221" s="67"/>
      <c r="AC221" s="67"/>
    </row>
    <row r="222" spans="1:68" ht="16.5" customHeight="1" x14ac:dyDescent="0.25">
      <c r="A222" s="588" t="s">
        <v>373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customHeight="1" x14ac:dyDescent="0.25">
      <c r="A223" s="572" t="s">
        <v>114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572" t="s">
        <v>150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572" t="s">
        <v>395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17" t="s">
        <v>398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572" t="s">
        <v>400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13" t="s">
        <v>406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588" t="s">
        <v>413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customHeight="1" x14ac:dyDescent="0.25">
      <c r="A250" s="572" t="s">
        <v>114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420</v>
      </c>
      <c r="B253" s="63" t="s">
        <v>421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423</v>
      </c>
      <c r="B254" s="63" t="s">
        <v>424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588" t="s">
        <v>429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customHeight="1" x14ac:dyDescent="0.25">
      <c r="A259" s="572" t="s">
        <v>114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customHeight="1" x14ac:dyDescent="0.25">
      <c r="A260" s="63" t="s">
        <v>430</v>
      </c>
      <c r="B260" s="63" t="s">
        <v>431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04" t="s">
        <v>434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436</v>
      </c>
      <c r="B262" s="63" t="s">
        <v>437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439</v>
      </c>
      <c r="B263" s="63" t="s">
        <v>440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06" t="s">
        <v>441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442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588" t="s">
        <v>443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customHeight="1" x14ac:dyDescent="0.25">
      <c r="A267" s="572" t="s">
        <v>85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customHeight="1" x14ac:dyDescent="0.25">
      <c r="A268" s="63" t="s">
        <v>444</v>
      </c>
      <c r="B268" s="63" t="s">
        <v>445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447</v>
      </c>
      <c r="B269" s="63" t="s">
        <v>448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450</v>
      </c>
      <c r="B270" s="63" t="s">
        <v>451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452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588" t="s">
        <v>453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customHeight="1" x14ac:dyDescent="0.25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customHeight="1" x14ac:dyDescent="0.25">
      <c r="A275" s="63" t="s">
        <v>454</v>
      </c>
      <c r="B275" s="63" t="s">
        <v>455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456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572" t="s">
        <v>85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customHeight="1" x14ac:dyDescent="0.25">
      <c r="A279" s="63" t="s">
        <v>457</v>
      </c>
      <c r="B279" s="63" t="s">
        <v>458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459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588" t="s">
        <v>460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customHeight="1" x14ac:dyDescent="0.25">
      <c r="A283" s="572" t="s">
        <v>114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customHeight="1" x14ac:dyDescent="0.25">
      <c r="A284" s="63" t="s">
        <v>461</v>
      </c>
      <c r="B284" s="63" t="s">
        <v>462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464</v>
      </c>
      <c r="AB284" s="69" t="s">
        <v>45</v>
      </c>
      <c r="AC284" s="344" t="s">
        <v>463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588" t="s">
        <v>465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customHeight="1" x14ac:dyDescent="0.25">
      <c r="A288" s="572" t="s">
        <v>114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1000</v>
      </c>
      <c r="Y289" s="55">
        <f t="shared" ref="Y289:Y295" si="37">IFERROR(IF(X289="",0,CEILING((X289/$H289),1)*$H289),"")</f>
        <v>1004.4000000000001</v>
      </c>
      <c r="Z289" s="41">
        <f>IFERROR(IF(Y289=0,"",ROUNDUP(Y289/H289,0)*0.01898),"")</f>
        <v>1.7651399999999999</v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1040.2777777777776</v>
      </c>
      <c r="BN289" s="78">
        <f t="shared" ref="BN289:BN295" si="39">IFERROR(Y289*I289/H289,"0")</f>
        <v>1044.855</v>
      </c>
      <c r="BO289" s="78">
        <f t="shared" ref="BO289:BO295" si="40">IFERROR(1/J289*(X289/H289),"0")</f>
        <v>1.4467592592592591</v>
      </c>
      <c r="BP289" s="78">
        <f t="shared" ref="BP289:BP295" si="41">IFERROR(1/J289*(Y289/H289),"0")</f>
        <v>1.453125</v>
      </c>
    </row>
    <row r="290" spans="1:68" ht="27" customHeight="1" x14ac:dyDescent="0.25">
      <c r="A290" s="63" t="s">
        <v>469</v>
      </c>
      <c r="B290" s="63" t="s">
        <v>470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472</v>
      </c>
      <c r="B291" s="63" t="s">
        <v>473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472</v>
      </c>
      <c r="B292" s="63" t="s">
        <v>475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477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 x14ac:dyDescent="0.25">
      <c r="A293" s="63" t="s">
        <v>478</v>
      </c>
      <c r="B293" s="63" t="s">
        <v>479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481</v>
      </c>
      <c r="B294" s="63" t="s">
        <v>482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 x14ac:dyDescent="0.25">
      <c r="A295" s="63" t="s">
        <v>483</v>
      </c>
      <c r="B295" s="63" t="s">
        <v>484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485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92.592592592592581</v>
      </c>
      <c r="Y296" s="43">
        <f>IFERROR(Y289/H289,"0")+IFERROR(Y290/H290,"0")+IFERROR(Y291/H291,"0")+IFERROR(Y292/H292,"0")+IFERROR(Y293/H293,"0")+IFERROR(Y294/H294,"0")+IFERROR(Y295/H295,"0")</f>
        <v>93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1.7651399999999999</v>
      </c>
      <c r="AA296" s="67"/>
      <c r="AB296" s="67"/>
      <c r="AC296" s="67"/>
    </row>
    <row r="297" spans="1:68" x14ac:dyDescent="0.2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1000</v>
      </c>
      <c r="Y297" s="43">
        <f>IFERROR(SUM(Y289:Y295),"0")</f>
        <v>1004.4000000000001</v>
      </c>
      <c r="Z297" s="42"/>
      <c r="AA297" s="67"/>
      <c r="AB297" s="67"/>
      <c r="AC297" s="67"/>
    </row>
    <row r="298" spans="1:68" ht="14.25" customHeight="1" x14ac:dyDescent="0.25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customHeight="1" x14ac:dyDescent="0.25">
      <c r="A299" s="63" t="s">
        <v>486</v>
      </c>
      <c r="B299" s="63" t="s">
        <v>487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500</v>
      </c>
      <c r="B304" s="63" t="s">
        <v>501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499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 x14ac:dyDescent="0.25">
      <c r="A305" s="63" t="s">
        <v>502</v>
      </c>
      <c r="B305" s="63" t="s">
        <v>503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504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x14ac:dyDescent="0.2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 x14ac:dyDescent="0.25">
      <c r="A308" s="572" t="s">
        <v>85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 x14ac:dyDescent="0.25">
      <c r="A309" s="63" t="s">
        <v>505</v>
      </c>
      <c r="B309" s="63" t="s">
        <v>506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2400</v>
      </c>
      <c r="Y309" s="55">
        <f>IFERROR(IF(X309="",0,CEILING((X309/$H309),1)*$H309),"")</f>
        <v>2402.4</v>
      </c>
      <c r="Z309" s="41">
        <f>IFERROR(IF(Y309=0,"",ROUNDUP(Y309/H309,0)*0.01898),"")</f>
        <v>5.8458399999999999</v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2557.8461538461538</v>
      </c>
      <c r="BN309" s="78">
        <f>IFERROR(Y309*I309/H309,"0")</f>
        <v>2560.4040000000005</v>
      </c>
      <c r="BO309" s="78">
        <f>IFERROR(1/J309*(X309/H309),"0")</f>
        <v>4.8076923076923075</v>
      </c>
      <c r="BP309" s="78">
        <f>IFERROR(1/J309*(Y309/H309),"0")</f>
        <v>4.8125</v>
      </c>
    </row>
    <row r="310" spans="1:68" ht="27" customHeight="1" x14ac:dyDescent="0.25">
      <c r="A310" s="63" t="s">
        <v>508</v>
      </c>
      <c r="B310" s="63" t="s">
        <v>509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511</v>
      </c>
      <c r="B311" s="63" t="s">
        <v>512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514</v>
      </c>
      <c r="B312" s="63" t="s">
        <v>515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516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517</v>
      </c>
      <c r="B313" s="63" t="s">
        <v>518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307.69230769230768</v>
      </c>
      <c r="Y314" s="43">
        <f>IFERROR(Y309/H309,"0")+IFERROR(Y310/H310,"0")+IFERROR(Y311/H311,"0")+IFERROR(Y312/H312,"0")+IFERROR(Y313/H313,"0")</f>
        <v>308</v>
      </c>
      <c r="Z314" s="43">
        <f>IFERROR(IF(Z309="",0,Z309),"0")+IFERROR(IF(Z310="",0,Z310),"0")+IFERROR(IF(Z311="",0,Z311),"0")+IFERROR(IF(Z312="",0,Z312),"0")+IFERROR(IF(Z313="",0,Z313),"0")</f>
        <v>5.8458399999999999</v>
      </c>
      <c r="AA314" s="67"/>
      <c r="AB314" s="67"/>
      <c r="AC314" s="67"/>
    </row>
    <row r="315" spans="1:68" x14ac:dyDescent="0.2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2400</v>
      </c>
      <c r="Y315" s="43">
        <f>IFERROR(SUM(Y309:Y313),"0")</f>
        <v>2402.4</v>
      </c>
      <c r="Z315" s="42"/>
      <c r="AA315" s="67"/>
      <c r="AB315" s="67"/>
      <c r="AC315" s="67"/>
    </row>
    <row r="316" spans="1:68" ht="14.25" customHeight="1" x14ac:dyDescent="0.25">
      <c r="A316" s="572" t="s">
        <v>185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customHeight="1" x14ac:dyDescent="0.25">
      <c r="A317" s="63" t="s">
        <v>520</v>
      </c>
      <c r="B317" s="63" t="s">
        <v>521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 x14ac:dyDescent="0.25">
      <c r="A318" s="63" t="s">
        <v>523</v>
      </c>
      <c r="B318" s="63" t="s">
        <v>524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525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 x14ac:dyDescent="0.25">
      <c r="A319" s="63" t="s">
        <v>526</v>
      </c>
      <c r="B319" s="63" t="s">
        <v>527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528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x14ac:dyDescent="0.2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 x14ac:dyDescent="0.25">
      <c r="A322" s="572" t="s">
        <v>106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customHeight="1" x14ac:dyDescent="0.25">
      <c r="A323" s="63" t="s">
        <v>529</v>
      </c>
      <c r="B323" s="63" t="s">
        <v>530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675" t="s">
        <v>531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533</v>
      </c>
      <c r="B324" s="63" t="s">
        <v>534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676" t="s">
        <v>535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532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536</v>
      </c>
      <c r="B325" s="63" t="s">
        <v>537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539</v>
      </c>
      <c r="B326" s="63" t="s">
        <v>540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532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 x14ac:dyDescent="0.25">
      <c r="A329" s="572" t="s">
        <v>541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customHeight="1" x14ac:dyDescent="0.25">
      <c r="A330" s="63" t="s">
        <v>542</v>
      </c>
      <c r="B330" s="63" t="s">
        <v>543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545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544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546</v>
      </c>
      <c r="B331" s="63" t="s">
        <v>547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545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544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548</v>
      </c>
      <c r="B332" s="63" t="s">
        <v>549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545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544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 x14ac:dyDescent="0.25">
      <c r="A335" s="588" t="s">
        <v>550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customHeight="1" x14ac:dyDescent="0.25">
      <c r="A336" s="572" t="s">
        <v>85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customHeight="1" x14ac:dyDescent="0.25">
      <c r="A337" s="63" t="s">
        <v>551</v>
      </c>
      <c r="B337" s="63" t="s">
        <v>552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554</v>
      </c>
      <c r="B338" s="63" t="s">
        <v>555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556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557</v>
      </c>
      <c r="B339" s="63" t="s">
        <v>558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559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 x14ac:dyDescent="0.2">
      <c r="A342" s="597" t="s">
        <v>560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customHeight="1" x14ac:dyDescent="0.25">
      <c r="A343" s="588" t="s">
        <v>561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customHeight="1" x14ac:dyDescent="0.25">
      <c r="A344" s="572" t="s">
        <v>114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customHeight="1" x14ac:dyDescent="0.25">
      <c r="A345" s="63" t="s">
        <v>562</v>
      </c>
      <c r="B345" s="63" t="s">
        <v>563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720</v>
      </c>
      <c r="Y346" s="55">
        <f t="shared" si="47"/>
        <v>720</v>
      </c>
      <c r="Z346" s="41">
        <f>IFERROR(IF(Y346=0,"",ROUNDUP(Y346/H346,0)*0.02175),"")</f>
        <v>1.044</v>
      </c>
      <c r="AA346" s="68" t="s">
        <v>45</v>
      </c>
      <c r="AB346" s="69" t="s">
        <v>45</v>
      </c>
      <c r="AC346" s="412" t="s">
        <v>567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743.04000000000008</v>
      </c>
      <c r="BN346" s="78">
        <f t="shared" si="49"/>
        <v>743.04000000000008</v>
      </c>
      <c r="BO346" s="78">
        <f t="shared" si="50"/>
        <v>1</v>
      </c>
      <c r="BP346" s="78">
        <f t="shared" si="51"/>
        <v>1</v>
      </c>
    </row>
    <row r="347" spans="1:68" ht="27" customHeight="1" x14ac:dyDescent="0.25">
      <c r="A347" s="63" t="s">
        <v>568</v>
      </c>
      <c r="B347" s="63" t="s">
        <v>569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1000</v>
      </c>
      <c r="Y347" s="55">
        <f t="shared" si="47"/>
        <v>1005</v>
      </c>
      <c r="Z347" s="41">
        <f>IFERROR(IF(Y347=0,"",ROUNDUP(Y347/H347,0)*0.02175),"")</f>
        <v>1.4572499999999999</v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1032</v>
      </c>
      <c r="BN347" s="78">
        <f t="shared" si="49"/>
        <v>1037.1600000000001</v>
      </c>
      <c r="BO347" s="78">
        <f t="shared" si="50"/>
        <v>1.3888888888888888</v>
      </c>
      <c r="BP347" s="78">
        <f t="shared" si="51"/>
        <v>1.3958333333333333</v>
      </c>
    </row>
    <row r="348" spans="1:68" ht="37.5" customHeight="1" x14ac:dyDescent="0.25">
      <c r="A348" s="63" t="s">
        <v>571</v>
      </c>
      <c r="B348" s="63" t="s">
        <v>572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573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574</v>
      </c>
      <c r="B349" s="63" t="s">
        <v>575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576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577</v>
      </c>
      <c r="B350" s="63" t="s">
        <v>578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567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 x14ac:dyDescent="0.25">
      <c r="A351" s="63" t="s">
        <v>579</v>
      </c>
      <c r="B351" s="63" t="s">
        <v>580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x14ac:dyDescent="0.2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114.66666666666667</v>
      </c>
      <c r="Y352" s="43">
        <f>IFERROR(Y345/H345,"0")+IFERROR(Y346/H346,"0")+IFERROR(Y347/H347,"0")+IFERROR(Y348/H348,"0")+IFERROR(Y349/H349,"0")+IFERROR(Y350/H350,"0")+IFERROR(Y351/H351,"0")</f>
        <v>115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2.5012499999999998</v>
      </c>
      <c r="AA352" s="67"/>
      <c r="AB352" s="67"/>
      <c r="AC352" s="67"/>
    </row>
    <row r="353" spans="1:68" x14ac:dyDescent="0.2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1720</v>
      </c>
      <c r="Y353" s="43">
        <f>IFERROR(SUM(Y345:Y351),"0")</f>
        <v>1725</v>
      </c>
      <c r="Z353" s="42"/>
      <c r="AA353" s="67"/>
      <c r="AB353" s="67"/>
      <c r="AC353" s="67"/>
    </row>
    <row r="354" spans="1:68" ht="14.25" customHeight="1" x14ac:dyDescent="0.25">
      <c r="A354" s="572" t="s">
        <v>150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customHeight="1" x14ac:dyDescent="0.25">
      <c r="A355" s="63" t="s">
        <v>581</v>
      </c>
      <c r="B355" s="63" t="s">
        <v>582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720</v>
      </c>
      <c r="Y355" s="55">
        <f>IFERROR(IF(X355="",0,CEILING((X355/$H355),1)*$H355),"")</f>
        <v>720</v>
      </c>
      <c r="Z355" s="41">
        <f>IFERROR(IF(Y355=0,"",ROUNDUP(Y355/H355,0)*0.02175),"")</f>
        <v>1.044</v>
      </c>
      <c r="AA355" s="68" t="s">
        <v>45</v>
      </c>
      <c r="AB355" s="69" t="s">
        <v>45</v>
      </c>
      <c r="AC355" s="424" t="s">
        <v>583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743.04000000000008</v>
      </c>
      <c r="BN355" s="78">
        <f>IFERROR(Y355*I355/H355,"0")</f>
        <v>743.04000000000008</v>
      </c>
      <c r="BO355" s="78">
        <f>IFERROR(1/J355*(X355/H355),"0")</f>
        <v>1</v>
      </c>
      <c r="BP355" s="78">
        <f>IFERROR(1/J355*(Y355/H355),"0")</f>
        <v>1</v>
      </c>
    </row>
    <row r="356" spans="1:68" ht="16.5" customHeight="1" x14ac:dyDescent="0.25">
      <c r="A356" s="63" t="s">
        <v>584</v>
      </c>
      <c r="B356" s="63" t="s">
        <v>585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x14ac:dyDescent="0.2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48</v>
      </c>
      <c r="Y357" s="43">
        <f>IFERROR(Y355/H355,"0")+IFERROR(Y356/H356,"0")</f>
        <v>48</v>
      </c>
      <c r="Z357" s="43">
        <f>IFERROR(IF(Z355="",0,Z355),"0")+IFERROR(IF(Z356="",0,Z356),"0")</f>
        <v>1.044</v>
      </c>
      <c r="AA357" s="67"/>
      <c r="AB357" s="67"/>
      <c r="AC357" s="67"/>
    </row>
    <row r="358" spans="1:68" x14ac:dyDescent="0.2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720</v>
      </c>
      <c r="Y358" s="43">
        <f>IFERROR(SUM(Y355:Y356),"0")</f>
        <v>720</v>
      </c>
      <c r="Z358" s="42"/>
      <c r="AA358" s="67"/>
      <c r="AB358" s="67"/>
      <c r="AC358" s="67"/>
    </row>
    <row r="359" spans="1:68" ht="14.25" customHeight="1" x14ac:dyDescent="0.25">
      <c r="A359" s="572" t="s">
        <v>85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customHeight="1" x14ac:dyDescent="0.25">
      <c r="A360" s="63" t="s">
        <v>586</v>
      </c>
      <c r="B360" s="63" t="s">
        <v>587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588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589</v>
      </c>
      <c r="B361" s="63" t="s">
        <v>590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240</v>
      </c>
      <c r="Y361" s="55">
        <f>IFERROR(IF(X361="",0,CEILING((X361/$H361),1)*$H361),"")</f>
        <v>243</v>
      </c>
      <c r="Z361" s="41">
        <f>IFERROR(IF(Y361=0,"",ROUNDUP(Y361/H361,0)*0.01898),"")</f>
        <v>0.51246000000000003</v>
      </c>
      <c r="AA361" s="68" t="s">
        <v>45</v>
      </c>
      <c r="AB361" s="69" t="s">
        <v>45</v>
      </c>
      <c r="AC361" s="430" t="s">
        <v>591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253.84</v>
      </c>
      <c r="BN361" s="78">
        <f>IFERROR(Y361*I361/H361,"0")</f>
        <v>257.01300000000003</v>
      </c>
      <c r="BO361" s="78">
        <f>IFERROR(1/J361*(X361/H361),"0")</f>
        <v>0.41666666666666669</v>
      </c>
      <c r="BP361" s="78">
        <f>IFERROR(1/J361*(Y361/H361),"0")</f>
        <v>0.421875</v>
      </c>
    </row>
    <row r="362" spans="1:68" x14ac:dyDescent="0.2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26.666666666666668</v>
      </c>
      <c r="Y362" s="43">
        <f>IFERROR(Y360/H360,"0")+IFERROR(Y361/H361,"0")</f>
        <v>27</v>
      </c>
      <c r="Z362" s="43">
        <f>IFERROR(IF(Z360="",0,Z360),"0")+IFERROR(IF(Z361="",0,Z361),"0")</f>
        <v>0.51246000000000003</v>
      </c>
      <c r="AA362" s="67"/>
      <c r="AB362" s="67"/>
      <c r="AC362" s="67"/>
    </row>
    <row r="363" spans="1:68" x14ac:dyDescent="0.2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240</v>
      </c>
      <c r="Y363" s="43">
        <f>IFERROR(SUM(Y360:Y361),"0")</f>
        <v>243</v>
      </c>
      <c r="Z363" s="42"/>
      <c r="AA363" s="67"/>
      <c r="AB363" s="67"/>
      <c r="AC363" s="67"/>
    </row>
    <row r="364" spans="1:68" ht="14.25" customHeight="1" x14ac:dyDescent="0.25">
      <c r="A364" s="572" t="s">
        <v>185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40</v>
      </c>
      <c r="Y365" s="55">
        <f>IFERROR(IF(X365="",0,CEILING((X365/$H365),1)*$H365),"")</f>
        <v>45</v>
      </c>
      <c r="Z365" s="41">
        <f>IFERROR(IF(Y365=0,"",ROUNDUP(Y365/H365,0)*0.01898),"")</f>
        <v>9.4899999999999998E-2</v>
      </c>
      <c r="AA365" s="68" t="s">
        <v>45</v>
      </c>
      <c r="AB365" s="69" t="s">
        <v>45</v>
      </c>
      <c r="AC365" s="432" t="s">
        <v>594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42.306666666666665</v>
      </c>
      <c r="BN365" s="78">
        <f>IFERROR(Y365*I365/H365,"0")</f>
        <v>47.594999999999999</v>
      </c>
      <c r="BO365" s="78">
        <f>IFERROR(1/J365*(X365/H365),"0")</f>
        <v>6.9444444444444448E-2</v>
      </c>
      <c r="BP365" s="78">
        <f>IFERROR(1/J365*(Y365/H365),"0")</f>
        <v>7.8125E-2</v>
      </c>
    </row>
    <row r="366" spans="1:68" x14ac:dyDescent="0.2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4.4444444444444446</v>
      </c>
      <c r="Y366" s="43">
        <f>IFERROR(Y365/H365,"0")</f>
        <v>5</v>
      </c>
      <c r="Z366" s="43">
        <f>IFERROR(IF(Z365="",0,Z365),"0")</f>
        <v>9.4899999999999998E-2</v>
      </c>
      <c r="AA366" s="67"/>
      <c r="AB366" s="67"/>
      <c r="AC366" s="67"/>
    </row>
    <row r="367" spans="1:68" x14ac:dyDescent="0.2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40</v>
      </c>
      <c r="Y367" s="43">
        <f>IFERROR(SUM(Y365:Y365),"0")</f>
        <v>45</v>
      </c>
      <c r="Z367" s="42"/>
      <c r="AA367" s="67"/>
      <c r="AB367" s="67"/>
      <c r="AC367" s="67"/>
    </row>
    <row r="368" spans="1:68" ht="16.5" customHeight="1" x14ac:dyDescent="0.25">
      <c r="A368" s="588" t="s">
        <v>595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customHeight="1" x14ac:dyDescent="0.25">
      <c r="A369" s="572" t="s">
        <v>114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customHeight="1" x14ac:dyDescent="0.25">
      <c r="A370" s="63" t="s">
        <v>596</v>
      </c>
      <c r="B370" s="63" t="s">
        <v>597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598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599</v>
      </c>
      <c r="B371" s="63" t="s">
        <v>600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24</v>
      </c>
      <c r="Y371" s="55">
        <f>IFERROR(IF(X371="",0,CEILING((X371/$H371),1)*$H371),"")</f>
        <v>24</v>
      </c>
      <c r="Z371" s="41">
        <f>IFERROR(IF(Y371=0,"",ROUNDUP(Y371/H371,0)*0.01898),"")</f>
        <v>3.7960000000000001E-2</v>
      </c>
      <c r="AA371" s="68" t="s">
        <v>45</v>
      </c>
      <c r="AB371" s="69" t="s">
        <v>45</v>
      </c>
      <c r="AC371" s="436" t="s">
        <v>601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24.87</v>
      </c>
      <c r="BN371" s="78">
        <f>IFERROR(Y371*I371/H371,"0")</f>
        <v>24.87</v>
      </c>
      <c r="BO371" s="78">
        <f>IFERROR(1/J371*(X371/H371),"0")</f>
        <v>3.125E-2</v>
      </c>
      <c r="BP371" s="78">
        <f>IFERROR(1/J371*(Y371/H371),"0")</f>
        <v>3.125E-2</v>
      </c>
    </row>
    <row r="372" spans="1:68" ht="37.5" customHeight="1" x14ac:dyDescent="0.25">
      <c r="A372" s="63" t="s">
        <v>602</v>
      </c>
      <c r="B372" s="63" t="s">
        <v>603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601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2</v>
      </c>
      <c r="Y373" s="43">
        <f>IFERROR(Y370/H370,"0")+IFERROR(Y371/H371,"0")+IFERROR(Y372/H372,"0")</f>
        <v>2</v>
      </c>
      <c r="Z373" s="43">
        <f>IFERROR(IF(Z370="",0,Z370),"0")+IFERROR(IF(Z371="",0,Z371),"0")+IFERROR(IF(Z372="",0,Z372),"0")</f>
        <v>3.7960000000000001E-2</v>
      </c>
      <c r="AA373" s="67"/>
      <c r="AB373" s="67"/>
      <c r="AC373" s="67"/>
    </row>
    <row r="374" spans="1:68" x14ac:dyDescent="0.2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24</v>
      </c>
      <c r="Y374" s="43">
        <f>IFERROR(SUM(Y370:Y372),"0")</f>
        <v>24</v>
      </c>
      <c r="Z374" s="42"/>
      <c r="AA374" s="67"/>
      <c r="AB374" s="67"/>
      <c r="AC374" s="67"/>
    </row>
    <row r="375" spans="1:68" ht="14.25" customHeight="1" x14ac:dyDescent="0.25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customHeight="1" x14ac:dyDescent="0.25">
      <c r="A376" s="63" t="s">
        <v>604</v>
      </c>
      <c r="B376" s="63" t="s">
        <v>605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20</v>
      </c>
      <c r="Y376" s="55">
        <f>IFERROR(IF(X376="",0,CEILING((X376/$H376),1)*$H376),"")</f>
        <v>21.9</v>
      </c>
      <c r="Z376" s="41">
        <f>IFERROR(IF(Y376=0,"",ROUNDUP(Y376/H376,0)*0.00902),"")</f>
        <v>4.5100000000000001E-2</v>
      </c>
      <c r="AA376" s="68" t="s">
        <v>45</v>
      </c>
      <c r="AB376" s="69" t="s">
        <v>45</v>
      </c>
      <c r="AC376" s="440" t="s">
        <v>606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21.232876712328768</v>
      </c>
      <c r="BN376" s="78">
        <f>IFERROR(Y376*I376/H376,"0")</f>
        <v>23.250000000000004</v>
      </c>
      <c r="BO376" s="78">
        <f>IFERROR(1/J376*(X376/H376),"0")</f>
        <v>3.4592500345925009E-2</v>
      </c>
      <c r="BP376" s="78">
        <f>IFERROR(1/J376*(Y376/H376),"0")</f>
        <v>3.787878787878788E-2</v>
      </c>
    </row>
    <row r="377" spans="1:68" x14ac:dyDescent="0.2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4.5662100456621006</v>
      </c>
      <c r="Y377" s="43">
        <f>IFERROR(Y376/H376,"0")</f>
        <v>5</v>
      </c>
      <c r="Z377" s="43">
        <f>IFERROR(IF(Z376="",0,Z376),"0")</f>
        <v>4.5100000000000001E-2</v>
      </c>
      <c r="AA377" s="67"/>
      <c r="AB377" s="67"/>
      <c r="AC377" s="67"/>
    </row>
    <row r="378" spans="1:68" x14ac:dyDescent="0.2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20</v>
      </c>
      <c r="Y378" s="43">
        <f>IFERROR(SUM(Y376:Y376),"0")</f>
        <v>21.9</v>
      </c>
      <c r="Z378" s="42"/>
      <c r="AA378" s="67"/>
      <c r="AB378" s="67"/>
      <c r="AC378" s="67"/>
    </row>
    <row r="379" spans="1:68" ht="14.25" customHeight="1" x14ac:dyDescent="0.25">
      <c r="A379" s="572" t="s">
        <v>85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customHeight="1" x14ac:dyDescent="0.25">
      <c r="A380" s="63" t="s">
        <v>607</v>
      </c>
      <c r="B380" s="63" t="s">
        <v>608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27</v>
      </c>
      <c r="Y380" s="55">
        <f>IFERROR(IF(X380="",0,CEILING((X380/$H380),1)*$H380),"")</f>
        <v>27</v>
      </c>
      <c r="Z380" s="41">
        <f>IFERROR(IF(Y380=0,"",ROUNDUP(Y380/H380,0)*0.01898),"")</f>
        <v>5.6940000000000004E-2</v>
      </c>
      <c r="AA380" s="68" t="s">
        <v>45</v>
      </c>
      <c r="AB380" s="69" t="s">
        <v>45</v>
      </c>
      <c r="AC380" s="442" t="s">
        <v>609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28.556999999999999</v>
      </c>
      <c r="BN380" s="78">
        <f>IFERROR(Y380*I380/H380,"0")</f>
        <v>28.556999999999999</v>
      </c>
      <c r="BO380" s="78">
        <f>IFERROR(1/J380*(X380/H380),"0")</f>
        <v>4.6875E-2</v>
      </c>
      <c r="BP380" s="78">
        <f>IFERROR(1/J380*(Y380/H380),"0")</f>
        <v>4.6875E-2</v>
      </c>
    </row>
    <row r="381" spans="1:68" ht="27" customHeight="1" x14ac:dyDescent="0.25">
      <c r="A381" s="63" t="s">
        <v>610</v>
      </c>
      <c r="B381" s="63" t="s">
        <v>611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609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x14ac:dyDescent="0.2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3</v>
      </c>
      <c r="Y382" s="43">
        <f>IFERROR(Y380/H380,"0")+IFERROR(Y381/H381,"0")</f>
        <v>3</v>
      </c>
      <c r="Z382" s="43">
        <f>IFERROR(IF(Z380="",0,Z380),"0")+IFERROR(IF(Z381="",0,Z381),"0")</f>
        <v>5.6940000000000004E-2</v>
      </c>
      <c r="AA382" s="67"/>
      <c r="AB382" s="67"/>
      <c r="AC382" s="67"/>
    </row>
    <row r="383" spans="1:68" x14ac:dyDescent="0.2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27</v>
      </c>
      <c r="Y383" s="43">
        <f>IFERROR(SUM(Y380:Y381),"0")</f>
        <v>27</v>
      </c>
      <c r="Z383" s="42"/>
      <c r="AA383" s="67"/>
      <c r="AB383" s="67"/>
      <c r="AC383" s="67"/>
    </row>
    <row r="384" spans="1:68" ht="14.25" customHeight="1" x14ac:dyDescent="0.25">
      <c r="A384" s="572" t="s">
        <v>185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customHeight="1" x14ac:dyDescent="0.25">
      <c r="A385" s="63" t="s">
        <v>612</v>
      </c>
      <c r="B385" s="63" t="s">
        <v>613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614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 x14ac:dyDescent="0.2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 x14ac:dyDescent="0.2">
      <c r="A388" s="597" t="s">
        <v>615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customHeight="1" x14ac:dyDescent="0.25">
      <c r="A389" s="588" t="s">
        <v>616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customHeight="1" x14ac:dyDescent="0.25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customHeight="1" x14ac:dyDescent="0.25">
      <c r="A391" s="63" t="s">
        <v>617</v>
      </c>
      <c r="B391" s="63" t="s">
        <v>618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620</v>
      </c>
      <c r="B393" s="63" t="s">
        <v>623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627</v>
      </c>
      <c r="B395" s="63" t="s">
        <v>628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 x14ac:dyDescent="0.25">
      <c r="A396" s="63" t="s">
        <v>629</v>
      </c>
      <c r="B396" s="63" t="s">
        <v>630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619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 x14ac:dyDescent="0.25">
      <c r="A397" s="63" t="s">
        <v>631</v>
      </c>
      <c r="B397" s="63" t="s">
        <v>632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633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634</v>
      </c>
      <c r="B398" s="63" t="s">
        <v>635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636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 x14ac:dyDescent="0.25">
      <c r="A399" s="63" t="s">
        <v>637</v>
      </c>
      <c r="B399" s="63" t="s">
        <v>638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639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 x14ac:dyDescent="0.25">
      <c r="A400" s="63" t="s">
        <v>640</v>
      </c>
      <c r="B400" s="63" t="s">
        <v>641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x14ac:dyDescent="0.2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 x14ac:dyDescent="0.25">
      <c r="A403" s="572" t="s">
        <v>85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customHeight="1" x14ac:dyDescent="0.25">
      <c r="A404" s="63" t="s">
        <v>642</v>
      </c>
      <c r="B404" s="63" t="s">
        <v>643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644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647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 x14ac:dyDescent="0.2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 x14ac:dyDescent="0.25">
      <c r="A408" s="588" t="s">
        <v>648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customHeight="1" x14ac:dyDescent="0.25">
      <c r="A409" s="572" t="s">
        <v>150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customHeight="1" x14ac:dyDescent="0.25">
      <c r="A410" s="63" t="s">
        <v>649</v>
      </c>
      <c r="B410" s="63" t="s">
        <v>650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 x14ac:dyDescent="0.2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 x14ac:dyDescent="0.25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customHeight="1" x14ac:dyDescent="0.25">
      <c r="A414" s="63" t="s">
        <v>652</v>
      </c>
      <c r="B414" s="63" t="s">
        <v>653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654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655</v>
      </c>
      <c r="B415" s="63" t="s">
        <v>656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658</v>
      </c>
      <c r="B416" s="63" t="s">
        <v>659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660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661</v>
      </c>
      <c r="B417" s="63" t="s">
        <v>662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660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 x14ac:dyDescent="0.25">
      <c r="A420" s="588" t="s">
        <v>663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customHeight="1" x14ac:dyDescent="0.25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customHeight="1" x14ac:dyDescent="0.25">
      <c r="A422" s="63" t="s">
        <v>664</v>
      </c>
      <c r="B422" s="63" t="s">
        <v>665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666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 x14ac:dyDescent="0.2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 x14ac:dyDescent="0.25">
      <c r="A425" s="588" t="s">
        <v>667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customHeight="1" x14ac:dyDescent="0.25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customHeight="1" x14ac:dyDescent="0.25">
      <c r="A427" s="63" t="s">
        <v>668</v>
      </c>
      <c r="B427" s="63" t="s">
        <v>669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670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 x14ac:dyDescent="0.2">
      <c r="A430" s="597" t="s">
        <v>671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customHeight="1" x14ac:dyDescent="0.25">
      <c r="A431" s="588" t="s">
        <v>671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customHeight="1" x14ac:dyDescent="0.25">
      <c r="A432" s="572" t="s">
        <v>114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customHeight="1" x14ac:dyDescent="0.25">
      <c r="A433" s="63" t="s">
        <v>672</v>
      </c>
      <c r="B433" s="63" t="s">
        <v>673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 x14ac:dyDescent="0.25">
      <c r="A436" s="63" t="s">
        <v>681</v>
      </c>
      <c r="B436" s="63" t="s">
        <v>682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24" t="s">
        <v>683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300</v>
      </c>
      <c r="Y436" s="55">
        <f t="shared" si="58"/>
        <v>300.96000000000004</v>
      </c>
      <c r="Z436" s="41">
        <f t="shared" si="59"/>
        <v>0.68171999999999999</v>
      </c>
      <c r="AA436" s="68" t="s">
        <v>45</v>
      </c>
      <c r="AB436" s="69" t="s">
        <v>45</v>
      </c>
      <c r="AC436" s="492" t="s">
        <v>684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320.45454545454544</v>
      </c>
      <c r="BN436" s="78">
        <f t="shared" si="61"/>
        <v>321.48</v>
      </c>
      <c r="BO436" s="78">
        <f t="shared" si="62"/>
        <v>0.54632867132867136</v>
      </c>
      <c r="BP436" s="78">
        <f t="shared" si="63"/>
        <v>0.54807692307692313</v>
      </c>
    </row>
    <row r="437" spans="1:68" ht="16.5" customHeight="1" x14ac:dyDescent="0.25">
      <c r="A437" s="63" t="s">
        <v>685</v>
      </c>
      <c r="B437" s="63" t="s">
        <v>686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687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 x14ac:dyDescent="0.25">
      <c r="A438" s="63" t="s">
        <v>688</v>
      </c>
      <c r="B438" s="63" t="s">
        <v>689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120</v>
      </c>
      <c r="Y438" s="55">
        <f t="shared" si="58"/>
        <v>121.44000000000001</v>
      </c>
      <c r="Z438" s="41">
        <f t="shared" si="59"/>
        <v>0.27507999999999999</v>
      </c>
      <c r="AA438" s="68" t="s">
        <v>45</v>
      </c>
      <c r="AB438" s="69" t="s">
        <v>45</v>
      </c>
      <c r="AC438" s="496" t="s">
        <v>690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128.18181818181816</v>
      </c>
      <c r="BN438" s="78">
        <f t="shared" si="61"/>
        <v>129.72</v>
      </c>
      <c r="BO438" s="78">
        <f t="shared" si="62"/>
        <v>0.21853146853146854</v>
      </c>
      <c r="BP438" s="78">
        <f t="shared" si="63"/>
        <v>0.22115384615384617</v>
      </c>
    </row>
    <row r="439" spans="1:68" ht="16.5" customHeight="1" x14ac:dyDescent="0.25">
      <c r="A439" s="63" t="s">
        <v>691</v>
      </c>
      <c r="B439" s="63" t="s">
        <v>692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693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696</v>
      </c>
      <c r="B441" s="63" t="s">
        <v>697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674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0" t="s">
        <v>700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684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703</v>
      </c>
      <c r="B444" s="63" t="s">
        <v>704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690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705</v>
      </c>
      <c r="B445" s="63" t="s">
        <v>706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690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 x14ac:dyDescent="0.25">
      <c r="A446" s="63" t="s">
        <v>705</v>
      </c>
      <c r="B446" s="63" t="s">
        <v>707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690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x14ac:dyDescent="0.2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79.545454545454533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80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0.95679999999999998</v>
      </c>
      <c r="AA447" s="67"/>
      <c r="AB447" s="67"/>
      <c r="AC447" s="67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420</v>
      </c>
      <c r="Y448" s="43">
        <f>IFERROR(SUM(Y433:Y446),"0")</f>
        <v>422.40000000000003</v>
      </c>
      <c r="Z448" s="42"/>
      <c r="AA448" s="67"/>
      <c r="AB448" s="67"/>
      <c r="AC448" s="67"/>
    </row>
    <row r="449" spans="1:68" ht="14.25" customHeight="1" x14ac:dyDescent="0.25">
      <c r="A449" s="572" t="s">
        <v>150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customHeight="1" x14ac:dyDescent="0.25">
      <c r="A450" s="63" t="s">
        <v>708</v>
      </c>
      <c r="B450" s="63" t="s">
        <v>709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240</v>
      </c>
      <c r="Y450" s="55">
        <f>IFERROR(IF(X450="",0,CEILING((X450/$H450),1)*$H450),"")</f>
        <v>242.88000000000002</v>
      </c>
      <c r="Z450" s="41">
        <f>IFERROR(IF(Y450=0,"",ROUNDUP(Y450/H450,0)*0.01196),"")</f>
        <v>0.55015999999999998</v>
      </c>
      <c r="AA450" s="68" t="s">
        <v>45</v>
      </c>
      <c r="AB450" s="69" t="s">
        <v>45</v>
      </c>
      <c r="AC450" s="514" t="s">
        <v>710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256.36363636363632</v>
      </c>
      <c r="BN450" s="78">
        <f>IFERROR(Y450*I450/H450,"0")</f>
        <v>259.44</v>
      </c>
      <c r="BO450" s="78">
        <f>IFERROR(1/J450*(X450/H450),"0")</f>
        <v>0.43706293706293708</v>
      </c>
      <c r="BP450" s="78">
        <f>IFERROR(1/J450*(Y450/H450),"0")</f>
        <v>0.44230769230769235</v>
      </c>
    </row>
    <row r="451" spans="1:68" ht="16.5" customHeight="1" x14ac:dyDescent="0.25">
      <c r="A451" s="63" t="s">
        <v>711</v>
      </c>
      <c r="B451" s="63" t="s">
        <v>712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710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 x14ac:dyDescent="0.25">
      <c r="A452" s="63" t="s">
        <v>713</v>
      </c>
      <c r="B452" s="63" t="s">
        <v>714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710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45.454545454545453</v>
      </c>
      <c r="Y453" s="43">
        <f>IFERROR(Y450/H450,"0")+IFERROR(Y451/H451,"0")+IFERROR(Y452/H452,"0")</f>
        <v>46</v>
      </c>
      <c r="Z453" s="43">
        <f>IFERROR(IF(Z450="",0,Z450),"0")+IFERROR(IF(Z451="",0,Z451),"0")+IFERROR(IF(Z452="",0,Z452),"0")</f>
        <v>0.55015999999999998</v>
      </c>
      <c r="AA453" s="67"/>
      <c r="AB453" s="67"/>
      <c r="AC453" s="67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240</v>
      </c>
      <c r="Y454" s="43">
        <f>IFERROR(SUM(Y450:Y452),"0")</f>
        <v>242.88000000000002</v>
      </c>
      <c r="Z454" s="42"/>
      <c r="AA454" s="67"/>
      <c r="AB454" s="67"/>
      <c r="AC454" s="67"/>
    </row>
    <row r="455" spans="1:68" ht="14.25" customHeight="1" x14ac:dyDescent="0.25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customHeight="1" x14ac:dyDescent="0.25">
      <c r="A456" s="63" t="s">
        <v>715</v>
      </c>
      <c r="B456" s="63" t="s">
        <v>716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717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 x14ac:dyDescent="0.25">
      <c r="A457" s="63" t="s">
        <v>718</v>
      </c>
      <c r="B457" s="63" t="s">
        <v>719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720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721</v>
      </c>
      <c r="B458" s="63" t="s">
        <v>722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723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724</v>
      </c>
      <c r="B459" s="63" t="s">
        <v>725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717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724</v>
      </c>
      <c r="B460" s="63" t="s">
        <v>726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727</v>
      </c>
      <c r="B461" s="63" t="s">
        <v>728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720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 x14ac:dyDescent="0.25">
      <c r="A462" s="63" t="s">
        <v>729</v>
      </c>
      <c r="B462" s="63" t="s">
        <v>730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723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x14ac:dyDescent="0.2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 x14ac:dyDescent="0.25">
      <c r="A465" s="572" t="s">
        <v>85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customHeight="1" x14ac:dyDescent="0.25">
      <c r="A466" s="63" t="s">
        <v>731</v>
      </c>
      <c r="B466" s="63" t="s">
        <v>732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733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 x14ac:dyDescent="0.25">
      <c r="A467" s="63" t="s">
        <v>734</v>
      </c>
      <c r="B467" s="63" t="s">
        <v>735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736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737</v>
      </c>
      <c r="B468" s="63" t="s">
        <v>738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739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 x14ac:dyDescent="0.2">
      <c r="A471" s="597" t="s">
        <v>740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customHeight="1" x14ac:dyDescent="0.25">
      <c r="A472" s="588" t="s">
        <v>740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customHeight="1" x14ac:dyDescent="0.25">
      <c r="A473" s="572" t="s">
        <v>114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customHeight="1" x14ac:dyDescent="0.25">
      <c r="A474" s="63" t="s">
        <v>741</v>
      </c>
      <c r="B474" s="63" t="s">
        <v>742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598" t="s">
        <v>743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744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745</v>
      </c>
      <c r="B475" s="63" t="s">
        <v>746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599" t="s">
        <v>747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748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749</v>
      </c>
      <c r="B476" s="63" t="s">
        <v>750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0" t="s">
        <v>751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24</v>
      </c>
      <c r="Y476" s="55">
        <f>IFERROR(IF(X476="",0,CEILING((X476/$H476),1)*$H476),"")</f>
        <v>24</v>
      </c>
      <c r="Z476" s="41">
        <f>IFERROR(IF(Y476=0,"",ROUNDUP(Y476/H476,0)*0.01898),"")</f>
        <v>3.7960000000000001E-2</v>
      </c>
      <c r="AA476" s="68" t="s">
        <v>45</v>
      </c>
      <c r="AB476" s="69" t="s">
        <v>45</v>
      </c>
      <c r="AC476" s="544" t="s">
        <v>752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24.87</v>
      </c>
      <c r="BN476" s="78">
        <f>IFERROR(Y476*I476/H476,"0")</f>
        <v>24.87</v>
      </c>
      <c r="BO476" s="78">
        <f>IFERROR(1/J476*(X476/H476),"0")</f>
        <v>3.125E-2</v>
      </c>
      <c r="BP476" s="78">
        <f>IFERROR(1/J476*(Y476/H476),"0")</f>
        <v>3.125E-2</v>
      </c>
    </row>
    <row r="477" spans="1:68" ht="27" customHeight="1" x14ac:dyDescent="0.25">
      <c r="A477" s="63" t="s">
        <v>753</v>
      </c>
      <c r="B477" s="63" t="s">
        <v>754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594" t="s">
        <v>755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744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2</v>
      </c>
      <c r="Y478" s="43">
        <f>IFERROR(Y474/H474,"0")+IFERROR(Y475/H475,"0")+IFERROR(Y476/H476,"0")+IFERROR(Y477/H477,"0")</f>
        <v>2</v>
      </c>
      <c r="Z478" s="43">
        <f>IFERROR(IF(Z474="",0,Z474),"0")+IFERROR(IF(Z475="",0,Z475),"0")+IFERROR(IF(Z476="",0,Z476),"0")+IFERROR(IF(Z477="",0,Z477),"0")</f>
        <v>3.7960000000000001E-2</v>
      </c>
      <c r="AA478" s="67"/>
      <c r="AB478" s="67"/>
      <c r="AC478" s="67"/>
    </row>
    <row r="479" spans="1:68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24</v>
      </c>
      <c r="Y479" s="43">
        <f>IFERROR(SUM(Y474:Y477),"0")</f>
        <v>24</v>
      </c>
      <c r="Z479" s="42"/>
      <c r="AA479" s="67"/>
      <c r="AB479" s="67"/>
      <c r="AC479" s="67"/>
    </row>
    <row r="480" spans="1:68" ht="14.25" customHeight="1" x14ac:dyDescent="0.25">
      <c r="A480" s="572" t="s">
        <v>150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customHeight="1" x14ac:dyDescent="0.25">
      <c r="A481" s="63" t="s">
        <v>756</v>
      </c>
      <c r="B481" s="63" t="s">
        <v>757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5" t="s">
        <v>758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596" t="s">
        <v>762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764</v>
      </c>
      <c r="B483" s="63" t="s">
        <v>765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591" t="s">
        <v>766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 x14ac:dyDescent="0.2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 x14ac:dyDescent="0.25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customHeight="1" x14ac:dyDescent="0.25">
      <c r="A487" s="63" t="s">
        <v>768</v>
      </c>
      <c r="B487" s="63" t="s">
        <v>769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2" t="s">
        <v>770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772</v>
      </c>
      <c r="B488" s="63" t="s">
        <v>773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593" t="s">
        <v>774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572" t="s">
        <v>85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customHeight="1" x14ac:dyDescent="0.25">
      <c r="A492" s="63" t="s">
        <v>776</v>
      </c>
      <c r="B492" s="63" t="s">
        <v>777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589" t="s">
        <v>778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780</v>
      </c>
      <c r="B493" s="63" t="s">
        <v>781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590" t="s">
        <v>782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572" t="s">
        <v>185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customHeight="1" x14ac:dyDescent="0.25">
      <c r="A497" s="63" t="s">
        <v>783</v>
      </c>
      <c r="B497" s="63" t="s">
        <v>784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586" t="s">
        <v>785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787</v>
      </c>
      <c r="B498" s="63" t="s">
        <v>788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87" t="s">
        <v>789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588" t="s">
        <v>791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customHeight="1" x14ac:dyDescent="0.25">
      <c r="A502" s="572" t="s">
        <v>150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customHeight="1" x14ac:dyDescent="0.25">
      <c r="A503" s="63" t="s">
        <v>792</v>
      </c>
      <c r="B503" s="63" t="s">
        <v>793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574" t="s">
        <v>794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7032.4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7059.78</v>
      </c>
      <c r="Z506" s="42"/>
      <c r="AA506" s="67"/>
      <c r="AB506" s="67"/>
      <c r="AC506" s="67"/>
    </row>
    <row r="507" spans="1:68" x14ac:dyDescent="0.2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7390.3591416695926</v>
      </c>
      <c r="Y507" s="43">
        <f>IFERROR(SUM(BN22:BN503),"0")</f>
        <v>7419.21</v>
      </c>
      <c r="Z507" s="42"/>
      <c r="AA507" s="67"/>
      <c r="AB507" s="67"/>
      <c r="AC507" s="67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12</v>
      </c>
      <c r="Y508" s="44">
        <f>ROUNDUP(SUM(BP22:BP503),0)</f>
        <v>12</v>
      </c>
      <c r="Z508" s="42"/>
      <c r="AA508" s="67"/>
      <c r="AB508" s="67"/>
      <c r="AC508" s="67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7690.3591416695926</v>
      </c>
      <c r="Y509" s="43">
        <f>GrossWeightTotalR+PalletQtyTotalR*25</f>
        <v>7719.21</v>
      </c>
      <c r="Z509" s="42"/>
      <c r="AA509" s="67"/>
      <c r="AB509" s="67"/>
      <c r="AC509" s="67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793.48073996019184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797</v>
      </c>
      <c r="Z510" s="42"/>
      <c r="AA510" s="67"/>
      <c r="AB510" s="67"/>
      <c r="AC510" s="67"/>
    </row>
    <row r="511" spans="1:68" ht="14.25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13.858640000000001</v>
      </c>
      <c r="AA511" s="67"/>
      <c r="AB511" s="67"/>
      <c r="AC511" s="67"/>
    </row>
    <row r="512" spans="1:68" ht="13.5" thickBot="1" x14ac:dyDescent="0.25"/>
    <row r="513" spans="1:32" ht="27" thickTop="1" thickBot="1" x14ac:dyDescent="0.25">
      <c r="A513" s="46" t="s">
        <v>9</v>
      </c>
      <c r="B513" s="85" t="s">
        <v>77</v>
      </c>
      <c r="C513" s="568" t="s">
        <v>112</v>
      </c>
      <c r="D513" s="568" t="s">
        <v>112</v>
      </c>
      <c r="E513" s="568" t="s">
        <v>112</v>
      </c>
      <c r="F513" s="568" t="s">
        <v>112</v>
      </c>
      <c r="G513" s="568" t="s">
        <v>112</v>
      </c>
      <c r="H513" s="568" t="s">
        <v>112</v>
      </c>
      <c r="I513" s="568" t="s">
        <v>271</v>
      </c>
      <c r="J513" s="568" t="s">
        <v>271</v>
      </c>
      <c r="K513" s="568" t="s">
        <v>271</v>
      </c>
      <c r="L513" s="568" t="s">
        <v>271</v>
      </c>
      <c r="M513" s="568" t="s">
        <v>271</v>
      </c>
      <c r="N513" s="569"/>
      <c r="O513" s="568" t="s">
        <v>271</v>
      </c>
      <c r="P513" s="568" t="s">
        <v>271</v>
      </c>
      <c r="Q513" s="568" t="s">
        <v>271</v>
      </c>
      <c r="R513" s="568" t="s">
        <v>271</v>
      </c>
      <c r="S513" s="568" t="s">
        <v>271</v>
      </c>
      <c r="T513" s="568" t="s">
        <v>560</v>
      </c>
      <c r="U513" s="568" t="s">
        <v>560</v>
      </c>
      <c r="V513" s="568" t="s">
        <v>615</v>
      </c>
      <c r="W513" s="568" t="s">
        <v>615</v>
      </c>
      <c r="X513" s="568" t="s">
        <v>615</v>
      </c>
      <c r="Y513" s="568" t="s">
        <v>615</v>
      </c>
      <c r="Z513" s="85" t="s">
        <v>671</v>
      </c>
      <c r="AA513" s="568" t="s">
        <v>740</v>
      </c>
      <c r="AB513" s="568" t="s">
        <v>740</v>
      </c>
      <c r="AC513" s="60"/>
      <c r="AF513" s="1"/>
    </row>
    <row r="514" spans="1:32" ht="14.25" customHeight="1" thickTop="1" x14ac:dyDescent="0.2">
      <c r="A514" s="570" t="s">
        <v>10</v>
      </c>
      <c r="B514" s="568" t="s">
        <v>77</v>
      </c>
      <c r="C514" s="568" t="s">
        <v>113</v>
      </c>
      <c r="D514" s="568" t="s">
        <v>130</v>
      </c>
      <c r="E514" s="568" t="s">
        <v>192</v>
      </c>
      <c r="F514" s="568" t="s">
        <v>214</v>
      </c>
      <c r="G514" s="568" t="s">
        <v>247</v>
      </c>
      <c r="H514" s="568" t="s">
        <v>112</v>
      </c>
      <c r="I514" s="568" t="s">
        <v>272</v>
      </c>
      <c r="J514" s="568" t="s">
        <v>312</v>
      </c>
      <c r="K514" s="568" t="s">
        <v>373</v>
      </c>
      <c r="L514" s="568" t="s">
        <v>413</v>
      </c>
      <c r="M514" s="568" t="s">
        <v>429</v>
      </c>
      <c r="N514" s="1"/>
      <c r="O514" s="568" t="s">
        <v>443</v>
      </c>
      <c r="P514" s="568" t="s">
        <v>453</v>
      </c>
      <c r="Q514" s="568" t="s">
        <v>460</v>
      </c>
      <c r="R514" s="568" t="s">
        <v>465</v>
      </c>
      <c r="S514" s="568" t="s">
        <v>550</v>
      </c>
      <c r="T514" s="568" t="s">
        <v>561</v>
      </c>
      <c r="U514" s="568" t="s">
        <v>595</v>
      </c>
      <c r="V514" s="568" t="s">
        <v>616</v>
      </c>
      <c r="W514" s="568" t="s">
        <v>648</v>
      </c>
      <c r="X514" s="568" t="s">
        <v>663</v>
      </c>
      <c r="Y514" s="568" t="s">
        <v>667</v>
      </c>
      <c r="Z514" s="568" t="s">
        <v>671</v>
      </c>
      <c r="AA514" s="568" t="s">
        <v>740</v>
      </c>
      <c r="AB514" s="568" t="s">
        <v>791</v>
      </c>
      <c r="AC514" s="60"/>
      <c r="AF514" s="1"/>
    </row>
    <row r="515" spans="1:32" ht="13.5" thickBot="1" x14ac:dyDescent="0.25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 x14ac:dyDescent="0.25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27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32.400000000000006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98.4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3406.8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2733</v>
      </c>
      <c r="U516" s="52">
        <f>IFERROR(Y370*1,"0")+IFERROR(Y371*1,"0")+IFERROR(Y372*1,"0")+IFERROR(Y376*1,"0")+IFERROR(Y380*1,"0")+IFERROR(Y381*1,"0")+IFERROR(Y385*1,"0")</f>
        <v>72.900000000000006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665.28000000000009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24</v>
      </c>
      <c r="AB516" s="52">
        <f>IFERROR(Y503*1,"0")</f>
        <v>0</v>
      </c>
      <c r="AC516" s="60"/>
      <c r="AF516" s="1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2025-08-12T09:23:50Z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