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1C79B8-EE56-4B7D-9124-844669E7A5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N254" i="1"/>
  <c r="BM254" i="1"/>
  <c r="Z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62" i="1" l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7" i="1"/>
  <c r="BN77" i="1"/>
  <c r="Y101" i="1"/>
  <c r="Z104" i="1"/>
  <c r="BN104" i="1"/>
  <c r="Z120" i="1"/>
  <c r="BN120" i="1"/>
  <c r="Z146" i="1"/>
  <c r="Z147" i="1" s="1"/>
  <c r="BN146" i="1"/>
  <c r="BP146" i="1"/>
  <c r="Z150" i="1"/>
  <c r="BN150" i="1"/>
  <c r="Z168" i="1"/>
  <c r="BN168" i="1"/>
  <c r="Z180" i="1"/>
  <c r="Z181" i="1" s="1"/>
  <c r="BN180" i="1"/>
  <c r="BP180" i="1"/>
  <c r="Y181" i="1"/>
  <c r="Z185" i="1"/>
  <c r="BN185" i="1"/>
  <c r="Z210" i="1"/>
  <c r="BN210" i="1"/>
  <c r="Z225" i="1"/>
  <c r="BN225" i="1"/>
  <c r="Z245" i="1"/>
  <c r="BN245" i="1"/>
  <c r="BP263" i="1"/>
  <c r="BN263" i="1"/>
  <c r="Z263" i="1"/>
  <c r="BP299" i="1"/>
  <c r="BN299" i="1"/>
  <c r="Z299" i="1"/>
  <c r="BP319" i="1"/>
  <c r="BN319" i="1"/>
  <c r="Z319" i="1"/>
  <c r="Y362" i="1"/>
  <c r="BN360" i="1"/>
  <c r="Z36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2" i="1"/>
  <c r="BN202" i="1"/>
  <c r="Y216" i="1"/>
  <c r="Z208" i="1"/>
  <c r="BN208" i="1"/>
  <c r="Z212" i="1"/>
  <c r="BN212" i="1"/>
  <c r="Z218" i="1"/>
  <c r="BN218" i="1"/>
  <c r="BP218" i="1"/>
  <c r="Z227" i="1"/>
  <c r="BN227" i="1"/>
  <c r="BP243" i="1"/>
  <c r="BN243" i="1"/>
  <c r="BP252" i="1"/>
  <c r="BN252" i="1"/>
  <c r="Z252" i="1"/>
  <c r="Y271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07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Y188" i="1"/>
  <c r="Y193" i="1"/>
  <c r="BP190" i="1"/>
  <c r="BN190" i="1"/>
  <c r="Z190" i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32" i="1" l="1"/>
  <c r="Z314" i="1"/>
  <c r="Z306" i="1"/>
  <c r="Z296" i="1"/>
  <c r="Z256" i="1"/>
  <c r="Z231" i="1"/>
  <c r="Z215" i="1"/>
  <c r="Z203" i="1"/>
  <c r="Z187" i="1"/>
  <c r="Z171" i="1"/>
  <c r="Z153" i="1"/>
  <c r="Z80" i="1"/>
  <c r="Z65" i="1"/>
  <c r="Z44" i="1"/>
  <c r="Z362" i="1"/>
  <c r="Z478" i="1"/>
  <c r="Y508" i="1"/>
  <c r="Y507" i="1"/>
  <c r="Y509" i="1" s="1"/>
  <c r="Z271" i="1"/>
  <c r="Z264" i="1"/>
  <c r="Z447" i="1"/>
  <c r="Z247" i="1"/>
  <c r="Z192" i="1"/>
  <c r="Z126" i="1"/>
  <c r="Z121" i="1"/>
  <c r="Z108" i="1"/>
  <c r="Z100" i="1"/>
  <c r="Y510" i="1"/>
  <c r="Z114" i="1"/>
  <c r="Z71" i="1"/>
  <c r="Z401" i="1"/>
  <c r="Y506" i="1"/>
  <c r="Z484" i="1"/>
  <c r="Z463" i="1"/>
  <c r="Z352" i="1"/>
  <c r="Z327" i="1"/>
  <c r="Z469" i="1"/>
  <c r="Z453" i="1"/>
  <c r="Z418" i="1"/>
  <c r="Z58" i="1"/>
  <c r="X509" i="1"/>
  <c r="Z340" i="1"/>
  <c r="Z92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<sst xmlns="http://schemas.openxmlformats.org/spreadsheetml/2006/main" count="2255" uniqueCount="812">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</sst>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45883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0.45833333333333331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90</v>
      </c>
      <c r="Y41" s="560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93.624999999999986</v>
      </c>
      <c r="BN41" s="64">
        <f>IFERROR(Y41*I41/H41,"0")</f>
        <v>101.11499999999998</v>
      </c>
      <c r="BO41" s="64">
        <f>IFERROR(1/J41*(X41/H41),"0")</f>
        <v>0.13020833333333331</v>
      </c>
      <c r="BP41" s="64">
        <f>IFERROR(1/J41*(Y41/H41),"0")</f>
        <v>0.140625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8.3333333333333321</v>
      </c>
      <c r="Y44" s="561">
        <f>IFERROR(Y41/H41,"0")+IFERROR(Y42/H42,"0")+IFERROR(Y43/H43,"0")</f>
        <v>9</v>
      </c>
      <c r="Z44" s="561">
        <f>IFERROR(IF(Z41="",0,Z41),"0")+IFERROR(IF(Z42="",0,Z42),"0")+IFERROR(IF(Z43="",0,Z43),"0")</f>
        <v>0.17082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90</v>
      </c>
      <c r="Y45" s="561">
        <f>IFERROR(SUM(Y41:Y43),"0")</f>
        <v>97.2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270</v>
      </c>
      <c r="Y61" s="560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280.87499999999994</v>
      </c>
      <c r="BN61" s="64">
        <f>IFERROR(Y61*I61/H61,"0")</f>
        <v>280.87499999999994</v>
      </c>
      <c r="BO61" s="64">
        <f>IFERROR(1/J61*(X61/H61),"0")</f>
        <v>0.390625</v>
      </c>
      <c r="BP61" s="64">
        <f>IFERROR(1/J61*(Y61/H61),"0")</f>
        <v>0.390625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25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0.47450000000000003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270</v>
      </c>
      <c r="Y66" s="561">
        <f>IFERROR(SUM(Y61:Y64),"0")</f>
        <v>270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120</v>
      </c>
      <c r="Y89" s="560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11.111111111111111</v>
      </c>
      <c r="Y92" s="561">
        <f>IFERROR(Y89/H89,"0")+IFERROR(Y90/H90,"0")+IFERROR(Y91/H91,"0")</f>
        <v>12.000000000000002</v>
      </c>
      <c r="Z92" s="561">
        <f>IFERROR(IF(Z89="",0,Z89),"0")+IFERROR(IF(Z90="",0,Z90),"0")+IFERROR(IF(Z91="",0,Z91),"0")</f>
        <v>0.22776000000000002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120</v>
      </c>
      <c r="Y93" s="561">
        <f>IFERROR(SUM(Y89:Y91),"0")</f>
        <v>129.60000000000002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130</v>
      </c>
      <c r="Y117" s="560">
        <f>IFERROR(IF(X117="",0,CEILING((X117/$H117),1)*$H117),"")</f>
        <v>137.69999999999999</v>
      </c>
      <c r="Z117" s="36">
        <f>IFERROR(IF(Y117=0,"",ROUNDUP(Y117/H117,0)*0.01898),"")</f>
        <v>0.32266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138.23333333333335</v>
      </c>
      <c r="BN117" s="64">
        <f>IFERROR(Y117*I117/H117,"0")</f>
        <v>146.42099999999996</v>
      </c>
      <c r="BO117" s="64">
        <f>IFERROR(1/J117*(X117/H117),"0")</f>
        <v>0.25077160493827161</v>
      </c>
      <c r="BP117" s="64">
        <f>IFERROR(1/J117*(Y117/H117),"0")</f>
        <v>0.265625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16.049382716049383</v>
      </c>
      <c r="Y121" s="561">
        <f>IFERROR(Y117/H117,"0")+IFERROR(Y118/H118,"0")+IFERROR(Y119/H119,"0")+IFERROR(Y120/H120,"0")</f>
        <v>17</v>
      </c>
      <c r="Z121" s="561">
        <f>IFERROR(IF(Z117="",0,Z117),"0")+IFERROR(IF(Z118="",0,Z118),"0")+IFERROR(IF(Z119="",0,Z119),"0")+IFERROR(IF(Z120="",0,Z120),"0")</f>
        <v>0.32266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130</v>
      </c>
      <c r="Y122" s="561">
        <f>IFERROR(SUM(Y117:Y120),"0")</f>
        <v>137.69999999999999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423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430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110</v>
      </c>
      <c r="Y291" s="560">
        <f t="shared" si="37"/>
        <v>118.80000000000001</v>
      </c>
      <c r="Z291" s="36">
        <f>IFERROR(IF(Y291=0,"",ROUNDUP(Y291/H291,0)*0.01898),"")</f>
        <v>0.20877999999999999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114.43055555555554</v>
      </c>
      <c r="BN291" s="64">
        <f t="shared" si="39"/>
        <v>123.58499999999999</v>
      </c>
      <c r="BO291" s="64">
        <f t="shared" si="40"/>
        <v>0.15914351851851852</v>
      </c>
      <c r="BP291" s="64">
        <f t="shared" si="41"/>
        <v>0.171875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467</v>
      </c>
      <c r="B293" s="54" t="s">
        <v>468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472</v>
      </c>
      <c r="B295" s="54" t="s">
        <v>473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10.185185185185185</v>
      </c>
      <c r="Y296" s="561">
        <f>IFERROR(Y289/H289,"0")+IFERROR(Y290/H290,"0")+IFERROR(Y291/H291,"0")+IFERROR(Y292/H292,"0")+IFERROR(Y293/H293,"0")+IFERROR(Y294/H294,"0")+IFERROR(Y295/H295,"0")</f>
        <v>11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0.20877999999999999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110</v>
      </c>
      <c r="Y297" s="561">
        <f>IFERROR(SUM(Y289:Y295),"0")</f>
        <v>118.80000000000001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hidden="1" customHeight="1" x14ac:dyDescent="0.25">
      <c r="A299" s="54" t="s">
        <v>475</v>
      </c>
      <c r="B299" s="54" t="s">
        <v>476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120</v>
      </c>
      <c r="Y300" s="560">
        <f t="shared" si="42"/>
        <v>121.80000000000001</v>
      </c>
      <c r="Z300" s="36">
        <f>IFERROR(IF(Y300=0,"",ROUNDUP(Y300/H300,0)*0.00902),"")</f>
        <v>0.26158000000000003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127.71428571428571</v>
      </c>
      <c r="BN300" s="64">
        <f t="shared" si="44"/>
        <v>129.63</v>
      </c>
      <c r="BO300" s="64">
        <f t="shared" si="45"/>
        <v>0.21645021645021645</v>
      </c>
      <c r="BP300" s="64">
        <f t="shared" si="46"/>
        <v>0.2196969696969697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491</v>
      </c>
      <c r="B305" s="54" t="s">
        <v>492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28.571428571428569</v>
      </c>
      <c r="Y306" s="561">
        <f>IFERROR(Y299/H299,"0")+IFERROR(Y300/H300,"0")+IFERROR(Y301/H301,"0")+IFERROR(Y302/H302,"0")+IFERROR(Y303/H303,"0")+IFERROR(Y304/H304,"0")+IFERROR(Y305/H305,"0")</f>
        <v>29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0.26158000000000003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120</v>
      </c>
      <c r="Y307" s="561">
        <f>IFERROR(SUM(Y299:Y305),"0")</f>
        <v>121.80000000000001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1500</v>
      </c>
      <c r="Y309" s="560">
        <f>IFERROR(IF(X309="",0,CEILING((X309/$H309),1)*$H309),"")</f>
        <v>1505.3999999999999</v>
      </c>
      <c r="Z309" s="36">
        <f>IFERROR(IF(Y309=0,"",ROUNDUP(Y309/H309,0)*0.01898),"")</f>
        <v>3.6631400000000003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1598.6538461538464</v>
      </c>
      <c r="BN309" s="64">
        <f>IFERROR(Y309*I309/H309,"0")</f>
        <v>1604.4090000000001</v>
      </c>
      <c r="BO309" s="64">
        <f>IFERROR(1/J309*(X309/H309),"0")</f>
        <v>3.0048076923076925</v>
      </c>
      <c r="BP309" s="64">
        <f>IFERROR(1/J309*(Y309/H309),"0")</f>
        <v>3.015625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192.30769230769232</v>
      </c>
      <c r="Y314" s="561">
        <f>IFERROR(Y309/H309,"0")+IFERROR(Y310/H310,"0")+IFERROR(Y311/H311,"0")+IFERROR(Y312/H312,"0")+IFERROR(Y313/H313,"0")</f>
        <v>193</v>
      </c>
      <c r="Z314" s="561">
        <f>IFERROR(IF(Z309="",0,Z309),"0")+IFERROR(IF(Z310="",0,Z310),"0")+IFERROR(IF(Z311="",0,Z311),"0")+IFERROR(IF(Z312="",0,Z312),"0")+IFERROR(IF(Z313="",0,Z313),"0")</f>
        <v>3.6631400000000003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1500</v>
      </c>
      <c r="Y315" s="561">
        <f>IFERROR(SUM(Y309:Y313),"0")</f>
        <v>1505.3999999999999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512</v>
      </c>
      <c r="B318" s="54" t="s">
        <v>513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520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524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528</v>
      </c>
      <c r="B326" s="54" t="s">
        <v>529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531</v>
      </c>
      <c r="B330" s="54" t="s">
        <v>532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537</v>
      </c>
      <c r="B332" s="54" t="s">
        <v>538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543</v>
      </c>
      <c r="B338" s="54" t="s">
        <v>544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546</v>
      </c>
      <c r="B339" s="54" t="s">
        <v>547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280</v>
      </c>
      <c r="Y345" s="560">
        <f t="shared" ref="Y345:Y351" si="47">IFERROR(IF(X345="",0,CEILING((X345/$H345),1)*$H345),"")</f>
        <v>285</v>
      </c>
      <c r="Z345" s="36">
        <f>IFERROR(IF(Y345=0,"",ROUNDUP(Y345/H345,0)*0.02175),"")</f>
        <v>0.41324999999999995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288.96000000000004</v>
      </c>
      <c r="BN345" s="64">
        <f t="shared" ref="BN345:BN351" si="49">IFERROR(Y345*I345/H345,"0")</f>
        <v>294.12</v>
      </c>
      <c r="BO345" s="64">
        <f t="shared" ref="BO345:BO351" si="50">IFERROR(1/J345*(X345/H345),"0")</f>
        <v>0.3888888888888889</v>
      </c>
      <c r="BP345" s="64">
        <f t="shared" ref="BP345:BP351" si="51">IFERROR(1/J345*(Y345/H345),"0")</f>
        <v>0.39583333333333331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70</v>
      </c>
      <c r="Y346" s="560">
        <f t="shared" si="47"/>
        <v>75</v>
      </c>
      <c r="Z346" s="36">
        <f>IFERROR(IF(Y346=0,"",ROUNDUP(Y346/H346,0)*0.02175),"")</f>
        <v>0.10874999999999999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72.240000000000009</v>
      </c>
      <c r="BN346" s="64">
        <f t="shared" si="49"/>
        <v>77.400000000000006</v>
      </c>
      <c r="BO346" s="64">
        <f t="shared" si="50"/>
        <v>9.7222222222222224E-2</v>
      </c>
      <c r="BP346" s="64">
        <f t="shared" si="51"/>
        <v>0.10416666666666666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1100</v>
      </c>
      <c r="Y347" s="560">
        <f t="shared" si="47"/>
        <v>1110</v>
      </c>
      <c r="Z347" s="36">
        <f>IFERROR(IF(Y347=0,"",ROUNDUP(Y347/H347,0)*0.02175),"")</f>
        <v>1.6094999999999999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1135.2</v>
      </c>
      <c r="BN347" s="64">
        <f t="shared" si="49"/>
        <v>1145.52</v>
      </c>
      <c r="BO347" s="64">
        <f t="shared" si="50"/>
        <v>1.5277777777777777</v>
      </c>
      <c r="BP347" s="64">
        <f t="shared" si="51"/>
        <v>1.5416666666666665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568</v>
      </c>
      <c r="B351" s="54" t="s">
        <v>569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96.666666666666657</v>
      </c>
      <c r="Y352" s="561">
        <f>IFERROR(Y345/H345,"0")+IFERROR(Y346/H346,"0")+IFERROR(Y347/H347,"0")+IFERROR(Y348/H348,"0")+IFERROR(Y349/H349,"0")+IFERROR(Y350/H350,"0")+IFERROR(Y351/H351,"0")</f>
        <v>98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2.1315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1450</v>
      </c>
      <c r="Y353" s="561">
        <f>IFERROR(SUM(Y345:Y351),"0")</f>
        <v>1470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800</v>
      </c>
      <c r="Y355" s="560">
        <f>IFERROR(IF(X355="",0,CEILING((X355/$H355),1)*$H355),"")</f>
        <v>810</v>
      </c>
      <c r="Z355" s="36">
        <f>IFERROR(IF(Y355=0,"",ROUNDUP(Y355/H355,0)*0.02175),"")</f>
        <v>1.1744999999999999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825.6</v>
      </c>
      <c r="BN355" s="64">
        <f>IFERROR(Y355*I355/H355,"0")</f>
        <v>835.92000000000007</v>
      </c>
      <c r="BO355" s="64">
        <f>IFERROR(1/J355*(X355/H355),"0")</f>
        <v>1.1111111111111112</v>
      </c>
      <c r="BP355" s="64">
        <f>IFERROR(1/J355*(Y355/H355),"0")</f>
        <v>1.125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53.333333333333336</v>
      </c>
      <c r="Y357" s="561">
        <f>IFERROR(Y355/H355,"0")+IFERROR(Y356/H356,"0")</f>
        <v>54</v>
      </c>
      <c r="Z357" s="561">
        <f>IFERROR(IF(Z355="",0,Z355),"0")+IFERROR(IF(Z356="",0,Z356),"0")</f>
        <v>1.1744999999999999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800</v>
      </c>
      <c r="Y358" s="561">
        <f>IFERROR(SUM(Y355:Y356),"0")</f>
        <v>810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350</v>
      </c>
      <c r="Y380" s="560">
        <f>IFERROR(IF(X380="",0,CEILING((X380/$H380),1)*$H380),"")</f>
        <v>351</v>
      </c>
      <c r="Z380" s="36">
        <f>IFERROR(IF(Y380=0,"",ROUNDUP(Y380/H380,0)*0.01898),"")</f>
        <v>0.74021999999999999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370.18333333333334</v>
      </c>
      <c r="BN380" s="64">
        <f>IFERROR(Y380*I380/H380,"0")</f>
        <v>371.24099999999999</v>
      </c>
      <c r="BO380" s="64">
        <f>IFERROR(1/J380*(X380/H380),"0")</f>
        <v>0.60763888888888884</v>
      </c>
      <c r="BP380" s="64">
        <f>IFERROR(1/J380*(Y380/H380),"0")</f>
        <v>0.609375</v>
      </c>
    </row>
    <row r="381" spans="1:68" ht="27" hidden="1" customHeight="1" x14ac:dyDescent="0.25">
      <c r="A381" s="54" t="s">
        <v>599</v>
      </c>
      <c r="B381" s="54" t="s">
        <v>600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38.888888888888886</v>
      </c>
      <c r="Y382" s="561">
        <f>IFERROR(Y380/H380,"0")+IFERROR(Y381/H381,"0")</f>
        <v>39</v>
      </c>
      <c r="Z382" s="561">
        <f>IFERROR(IF(Z380="",0,Z380),"0")+IFERROR(IF(Z381="",0,Z381),"0")</f>
        <v>0.74021999999999999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350</v>
      </c>
      <c r="Y383" s="561">
        <f>IFERROR(SUM(Y380:Y381),"0")</f>
        <v>351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50</v>
      </c>
      <c r="Y435" s="560">
        <f t="shared" si="58"/>
        <v>52.800000000000004</v>
      </c>
      <c r="Z435" s="36">
        <f t="shared" si="59"/>
        <v>0.1196</v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53.409090909090907</v>
      </c>
      <c r="BN435" s="64">
        <f t="shared" si="61"/>
        <v>56.400000000000006</v>
      </c>
      <c r="BO435" s="64">
        <f t="shared" si="62"/>
        <v>9.1054778554778545E-2</v>
      </c>
      <c r="BP435" s="64">
        <f t="shared" si="63"/>
        <v>9.6153846153846159E-2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672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150</v>
      </c>
      <c r="Y438" s="560">
        <f t="shared" si="58"/>
        <v>153.12</v>
      </c>
      <c r="Z438" s="36">
        <f t="shared" si="59"/>
        <v>0.34683999999999998</v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160.22727272727272</v>
      </c>
      <c r="BN438" s="64">
        <f t="shared" si="61"/>
        <v>163.56</v>
      </c>
      <c r="BO438" s="64">
        <f t="shared" si="62"/>
        <v>0.27316433566433568</v>
      </c>
      <c r="BP438" s="64">
        <f t="shared" si="63"/>
        <v>0.27884615384615385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689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37.878787878787875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0.46643999999999997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200</v>
      </c>
      <c r="Y448" s="561">
        <f>IFERROR(SUM(Y433:Y446),"0")</f>
        <v>205.92000000000002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400</v>
      </c>
      <c r="Y450" s="560">
        <f>IFERROR(IF(X450="",0,CEILING((X450/$H450),1)*$H450),"")</f>
        <v>401.28000000000003</v>
      </c>
      <c r="Z450" s="36">
        <f>IFERROR(IF(Y450=0,"",ROUNDUP(Y450/H450,0)*0.01196),"")</f>
        <v>0.90895999999999999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427.27272727272725</v>
      </c>
      <c r="BN450" s="64">
        <f>IFERROR(Y450*I450/H450,"0")</f>
        <v>428.64</v>
      </c>
      <c r="BO450" s="64">
        <f>IFERROR(1/J450*(X450/H450),"0")</f>
        <v>0.72843822843822836</v>
      </c>
      <c r="BP450" s="64">
        <f>IFERROR(1/J450*(Y450/H450),"0")</f>
        <v>0.73076923076923084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75.757575757575751</v>
      </c>
      <c r="Y453" s="561">
        <f>IFERROR(Y450/H450,"0")+IFERROR(Y451/H451,"0")+IFERROR(Y452/H452,"0")</f>
        <v>76</v>
      </c>
      <c r="Z453" s="561">
        <f>IFERROR(IF(Z450="",0,Z450),"0")+IFERROR(IF(Z451="",0,Z451),"0")+IFERROR(IF(Z452="",0,Z452),"0")</f>
        <v>0.90895999999999999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400</v>
      </c>
      <c r="Y454" s="561">
        <f>IFERROR(SUM(Y450:Y452),"0")</f>
        <v>401.28000000000003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90</v>
      </c>
      <c r="Y457" s="560">
        <f t="shared" si="64"/>
        <v>95.04</v>
      </c>
      <c r="Z457" s="36">
        <f>IFERROR(IF(Y457=0,"",ROUNDUP(Y457/H457,0)*0.01196),"")</f>
        <v>0.21528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96.136363636363626</v>
      </c>
      <c r="BN457" s="64">
        <f t="shared" si="66"/>
        <v>101.52000000000001</v>
      </c>
      <c r="BO457" s="64">
        <f t="shared" si="67"/>
        <v>0.16389860139860138</v>
      </c>
      <c r="BP457" s="64">
        <f t="shared" si="68"/>
        <v>0.17307692307692307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110</v>
      </c>
      <c r="Y458" s="560">
        <f t="shared" si="64"/>
        <v>110.88000000000001</v>
      </c>
      <c r="Z458" s="36">
        <f>IFERROR(IF(Y458=0,"",ROUNDUP(Y458/H458,0)*0.01196),"")</f>
        <v>0.25115999999999999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117.49999999999999</v>
      </c>
      <c r="BN458" s="64">
        <f t="shared" si="66"/>
        <v>118.44</v>
      </c>
      <c r="BO458" s="64">
        <f t="shared" si="67"/>
        <v>0.20032051282051283</v>
      </c>
      <c r="BP458" s="64">
        <f t="shared" si="68"/>
        <v>0.20192307692307693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47.348484848484844</v>
      </c>
      <c r="Y463" s="561">
        <f>IFERROR(Y456/H456,"0")+IFERROR(Y457/H457,"0")+IFERROR(Y458/H458,"0")+IFERROR(Y459/H459,"0")+IFERROR(Y460/H460,"0")+IFERROR(Y461/H461,"0")+IFERROR(Y462/H462,"0")</f>
        <v>49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0.58604000000000001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250</v>
      </c>
      <c r="Y464" s="561">
        <f>IFERROR(SUM(Y456:Y462),"0")</f>
        <v>258.72000000000003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732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736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740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110</v>
      </c>
      <c r="Y476" s="560">
        <f>IFERROR(IF(X476="",0,CEILING((X476/$H476),1)*$H476),"")</f>
        <v>120</v>
      </c>
      <c r="Z476" s="36">
        <f>IFERROR(IF(Y476=0,"",ROUNDUP(Y476/H476,0)*0.01898),"")</f>
        <v>0.1898</v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113.98750000000001</v>
      </c>
      <c r="BN476" s="64">
        <f>IFERROR(Y476*I476/H476,"0")</f>
        <v>124.35000000000001</v>
      </c>
      <c r="BO476" s="64">
        <f>IFERROR(1/J476*(X476/H476),"0")</f>
        <v>0.14322916666666666</v>
      </c>
      <c r="BP476" s="64">
        <f>IFERROR(1/J476*(Y476/H476),"0")</f>
        <v>0.15625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">
        <v>744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9.1666666666666661</v>
      </c>
      <c r="Y478" s="561">
        <f>IFERROR(Y474/H474,"0")+IFERROR(Y475/H475,"0")+IFERROR(Y476/H476,"0")+IFERROR(Y477/H477,"0")</f>
        <v>10</v>
      </c>
      <c r="Z478" s="561">
        <f>IFERROR(IF(Z474="",0,Z474),"0")+IFERROR(IF(Z475="",0,Z475),"0")+IFERROR(IF(Z476="",0,Z476),"0")+IFERROR(IF(Z477="",0,Z477),"0")</f>
        <v>0.1898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110</v>
      </c>
      <c r="Y479" s="561">
        <f>IFERROR(SUM(Y474:Y477),"0")</f>
        <v>120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80</v>
      </c>
      <c r="Y488" s="560">
        <f>IFERROR(IF(X488="",0,CEILING((X488/$H488),1)*$H488),"")</f>
        <v>84</v>
      </c>
      <c r="Z488" s="36">
        <f>IFERROR(IF(Y488=0,"",ROUNDUP(Y488/H488,0)*0.00902),"")</f>
        <v>0.1804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85.142857142857125</v>
      </c>
      <c r="BN488" s="64">
        <f>IFERROR(Y488*I488/H488,"0")</f>
        <v>89.399999999999991</v>
      </c>
      <c r="BO488" s="64">
        <f>IFERROR(1/J488*(X488/H488),"0")</f>
        <v>0.14430014430014429</v>
      </c>
      <c r="BP488" s="64">
        <f>IFERROR(1/J488*(Y488/H488),"0")</f>
        <v>0.15151515151515152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19.047619047619047</v>
      </c>
      <c r="Y489" s="561">
        <f>IFERROR(Y487/H487,"0")+IFERROR(Y488/H488,"0")</f>
        <v>20</v>
      </c>
      <c r="Z489" s="561">
        <f>IFERROR(IF(Z487="",0,Z487),"0")+IFERROR(IF(Z488="",0,Z488),"0")</f>
        <v>0.1804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80</v>
      </c>
      <c r="Y490" s="561">
        <f>IFERROR(SUM(Y487:Y488),"0")</f>
        <v>84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5980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6081.42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6277.6335900210906</v>
      </c>
      <c r="Y507" s="561">
        <f>IFERROR(SUM(BN22:BN503),"0")</f>
        <v>6383.7660000000005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10</v>
      </c>
      <c r="Y508" s="38">
        <f>ROUNDUP(SUM(BP22:BP503),0)</f>
        <v>11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6527.6335900210906</v>
      </c>
      <c r="Y509" s="561">
        <f>GrossWeightTotalR+PalletQtyTotalR*25</f>
        <v>6658.7660000000005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669.64615631282288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681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11.707100000000002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556" t="s">
        <v>660</v>
      </c>
      <c r="AA513" s="583" t="s">
        <v>729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97.2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270</v>
      </c>
      <c r="E516" s="46">
        <f>IFERROR(Y89*1,"0")+IFERROR(Y90*1,"0")+IFERROR(Y91*1,"0")+IFERROR(Y95*1,"0")+IFERROR(Y96*1,"0")+IFERROR(Y97*1,"0")+IFERROR(Y98*1,"0")+IFERROR(Y99*1,"0")</f>
        <v>129.60000000000002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137.69999999999999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1746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2280</v>
      </c>
      <c r="U516" s="46">
        <f>IFERROR(Y370*1,"0")+IFERROR(Y371*1,"0")+IFERROR(Y372*1,"0")+IFERROR(Y376*1,"0")+IFERROR(Y380*1,"0")+IFERROR(Y381*1,"0")+IFERROR(Y385*1,"0")</f>
        <v>351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865.92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204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450,00"/>
        <filter val="1 500,00"/>
        <filter val="10"/>
        <filter val="10,19"/>
        <filter val="11,11"/>
        <filter val="110,00"/>
        <filter val="120,00"/>
        <filter val="130,00"/>
        <filter val="150,00"/>
        <filter val="16,05"/>
        <filter val="19,05"/>
        <filter val="192,31"/>
        <filter val="200,00"/>
        <filter val="25,00"/>
        <filter val="250,00"/>
        <filter val="270,00"/>
        <filter val="28,57"/>
        <filter val="280,00"/>
        <filter val="350,00"/>
        <filter val="37,88"/>
        <filter val="38,89"/>
        <filter val="400,00"/>
        <filter val="47,35"/>
        <filter val="5 980,00"/>
        <filter val="50,00"/>
        <filter val="53,33"/>
        <filter val="6 277,63"/>
        <filter val="6 527,63"/>
        <filter val="669,65"/>
        <filter val="70,00"/>
        <filter val="75,76"/>
        <filter val="8,33"/>
        <filter val="80,00"/>
        <filter val="800,00"/>
        <filter val="9,17"/>
        <filter val="90,00"/>
        <filter val="96,67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