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3F82A5-70FB-4F5B-BE9F-111E8B66B0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Z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69" i="1" l="1"/>
  <c r="BN69" i="1"/>
  <c r="Z112" i="1"/>
  <c r="BN112" i="1"/>
  <c r="Z197" i="1"/>
  <c r="BN197" i="1"/>
  <c r="Z254" i="1"/>
  <c r="BN254" i="1"/>
  <c r="Z270" i="1"/>
  <c r="BN270" i="1"/>
  <c r="Z331" i="1"/>
  <c r="BN331" i="1"/>
  <c r="Z417" i="1"/>
  <c r="BN417" i="1"/>
  <c r="Z440" i="1"/>
  <c r="BN440" i="1"/>
  <c r="Z443" i="1"/>
  <c r="BN443" i="1"/>
  <c r="Z55" i="1"/>
  <c r="BN55" i="1"/>
  <c r="Z83" i="1"/>
  <c r="BN83" i="1"/>
  <c r="Y86" i="1"/>
  <c r="Z97" i="1"/>
  <c r="BN97" i="1"/>
  <c r="Z131" i="1"/>
  <c r="BN131" i="1"/>
  <c r="Z135" i="1"/>
  <c r="BN135" i="1"/>
  <c r="Z174" i="1"/>
  <c r="Z177" i="1" s="1"/>
  <c r="BN174" i="1"/>
  <c r="Z206" i="1"/>
  <c r="BN206" i="1"/>
  <c r="Z229" i="1"/>
  <c r="BN229" i="1"/>
  <c r="Z238" i="1"/>
  <c r="Z239" i="1" s="1"/>
  <c r="BN238" i="1"/>
  <c r="BP238" i="1"/>
  <c r="Y239" i="1"/>
  <c r="Z242" i="1"/>
  <c r="BN242" i="1"/>
  <c r="Z293" i="1"/>
  <c r="BN293" i="1"/>
  <c r="Z313" i="1"/>
  <c r="BN313" i="1"/>
  <c r="Z350" i="1"/>
  <c r="BN350" i="1"/>
  <c r="Z398" i="1"/>
  <c r="BN398" i="1"/>
  <c r="Z459" i="1"/>
  <c r="BN459" i="1"/>
  <c r="BP262" i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7" i="1"/>
  <c r="BN77" i="1"/>
  <c r="Y101" i="1"/>
  <c r="Z104" i="1"/>
  <c r="BN104" i="1"/>
  <c r="Z120" i="1"/>
  <c r="BN120" i="1"/>
  <c r="Z146" i="1"/>
  <c r="Z147" i="1" s="1"/>
  <c r="BN146" i="1"/>
  <c r="BP146" i="1"/>
  <c r="Z150" i="1"/>
  <c r="BN150" i="1"/>
  <c r="Z168" i="1"/>
  <c r="BN168" i="1"/>
  <c r="Z180" i="1"/>
  <c r="Z181" i="1" s="1"/>
  <c r="BN180" i="1"/>
  <c r="BP180" i="1"/>
  <c r="Y181" i="1"/>
  <c r="Z185" i="1"/>
  <c r="BN185" i="1"/>
  <c r="Z210" i="1"/>
  <c r="BN210" i="1"/>
  <c r="Z225" i="1"/>
  <c r="BN225" i="1"/>
  <c r="Z245" i="1"/>
  <c r="BN245" i="1"/>
  <c r="BP263" i="1"/>
  <c r="BN263" i="1"/>
  <c r="Z263" i="1"/>
  <c r="BP299" i="1"/>
  <c r="BN299" i="1"/>
  <c r="Z299" i="1"/>
  <c r="BP319" i="1"/>
  <c r="BN319" i="1"/>
  <c r="Z319" i="1"/>
  <c r="Y362" i="1"/>
  <c r="BN360" i="1"/>
  <c r="Z36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2" i="1"/>
  <c r="BN202" i="1"/>
  <c r="Y216" i="1"/>
  <c r="Z208" i="1"/>
  <c r="BN208" i="1"/>
  <c r="Z212" i="1"/>
  <c r="BN212" i="1"/>
  <c r="Z218" i="1"/>
  <c r="BN218" i="1"/>
  <c r="BP218" i="1"/>
  <c r="Z227" i="1"/>
  <c r="BN227" i="1"/>
  <c r="BP243" i="1"/>
  <c r="BN243" i="1"/>
  <c r="BP252" i="1"/>
  <c r="BN252" i="1"/>
  <c r="Z252" i="1"/>
  <c r="Y271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Y307" i="1"/>
  <c r="Y382" i="1"/>
  <c r="Y33" i="1"/>
  <c r="Y37" i="1"/>
  <c r="D516" i="1"/>
  <c r="Y59" i="1"/>
  <c r="Y58" i="1"/>
  <c r="BP64" i="1"/>
  <c r="BN64" i="1"/>
  <c r="Z64" i="1"/>
  <c r="Y66" i="1"/>
  <c r="BP76" i="1"/>
  <c r="BN76" i="1"/>
  <c r="Z76" i="1"/>
  <c r="Y80" i="1"/>
  <c r="BP107" i="1"/>
  <c r="BN107" i="1"/>
  <c r="Z107" i="1"/>
  <c r="Y109" i="1"/>
  <c r="BP119" i="1"/>
  <c r="BN119" i="1"/>
  <c r="Z119" i="1"/>
  <c r="BP136" i="1"/>
  <c r="BN136" i="1"/>
  <c r="Z136" i="1"/>
  <c r="Z137" i="1" s="1"/>
  <c r="Y143" i="1"/>
  <c r="BP140" i="1"/>
  <c r="BN140" i="1"/>
  <c r="Z140" i="1"/>
  <c r="Z142" i="1" s="1"/>
  <c r="BP167" i="1"/>
  <c r="BN167" i="1"/>
  <c r="Z167" i="1"/>
  <c r="BP175" i="1"/>
  <c r="BN175" i="1"/>
  <c r="Z175" i="1"/>
  <c r="BP196" i="1"/>
  <c r="BN196" i="1"/>
  <c r="Z196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H9" i="1"/>
  <c r="A10" i="1"/>
  <c r="Y45" i="1"/>
  <c r="Y49" i="1"/>
  <c r="Y71" i="1"/>
  <c r="BP68" i="1"/>
  <c r="BN68" i="1"/>
  <c r="Z68" i="1"/>
  <c r="BP84" i="1"/>
  <c r="BN84" i="1"/>
  <c r="Z84" i="1"/>
  <c r="Z85" i="1" s="1"/>
  <c r="E516" i="1"/>
  <c r="Y92" i="1"/>
  <c r="BP89" i="1"/>
  <c r="BN89" i="1"/>
  <c r="Z89" i="1"/>
  <c r="BP98" i="1"/>
  <c r="BN98" i="1"/>
  <c r="Z98" i="1"/>
  <c r="Y114" i="1"/>
  <c r="BP111" i="1"/>
  <c r="BN111" i="1"/>
  <c r="Z111" i="1"/>
  <c r="Y138" i="1"/>
  <c r="BP163" i="1"/>
  <c r="BN163" i="1"/>
  <c r="Z163" i="1"/>
  <c r="Y171" i="1"/>
  <c r="BP200" i="1"/>
  <c r="BN200" i="1"/>
  <c r="Z200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220" i="1" l="1"/>
  <c r="Z406" i="1"/>
  <c r="Z203" i="1"/>
  <c r="Z499" i="1"/>
  <c r="Z489" i="1"/>
  <c r="Z271" i="1"/>
  <c r="Z100" i="1"/>
  <c r="Z264" i="1"/>
  <c r="Z247" i="1"/>
  <c r="Z215" i="1"/>
  <c r="Z320" i="1"/>
  <c r="Z126" i="1"/>
  <c r="Z121" i="1"/>
  <c r="Z108" i="1"/>
  <c r="Z362" i="1"/>
  <c r="Z478" i="1"/>
  <c r="Y507" i="1"/>
  <c r="Z171" i="1"/>
  <c r="Z352" i="1"/>
  <c r="Z327" i="1"/>
  <c r="Z306" i="1"/>
  <c r="Z447" i="1"/>
  <c r="Z314" i="1"/>
  <c r="Z192" i="1"/>
  <c r="Z58" i="1"/>
  <c r="Y510" i="1"/>
  <c r="Y508" i="1"/>
  <c r="Z32" i="1"/>
  <c r="X509" i="1"/>
  <c r="Z296" i="1"/>
  <c r="Y509" i="1"/>
  <c r="Z469" i="1"/>
  <c r="Z453" i="1"/>
  <c r="Z418" i="1"/>
  <c r="Z92" i="1"/>
  <c r="Z71" i="1"/>
  <c r="Z340" i="1"/>
  <c r="Z401" i="1"/>
  <c r="Z256" i="1"/>
  <c r="Z231" i="1"/>
  <c r="Z80" i="1"/>
  <c r="Z44" i="1"/>
  <c r="Y506" i="1"/>
  <c r="Z114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<sst xmlns="http://schemas.openxmlformats.org/spreadsheetml/2006/main" count="2255" uniqueCount="812">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</sst>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45883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0.45833333333333331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450</v>
      </c>
      <c r="Y41" s="560">
        <f>IFERROR(IF(X41="",0,CEILING((X41/$H41),1)*$H41),"")</f>
        <v>453.6</v>
      </c>
      <c r="Z41" s="36">
        <f>IFERROR(IF(Y41=0,"",ROUNDUP(Y41/H41,0)*0.01898),"")</f>
        <v>0.79715999999999998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468.12499999999994</v>
      </c>
      <c r="BN41" s="64">
        <f>IFERROR(Y41*I41/H41,"0")</f>
        <v>471.86999999999995</v>
      </c>
      <c r="BO41" s="64">
        <f>IFERROR(1/J41*(X41/H41),"0")</f>
        <v>0.65104166666666663</v>
      </c>
      <c r="BP41" s="64">
        <f>IFERROR(1/J41*(Y41/H41),"0")</f>
        <v>0.65625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61.666666666666664</v>
      </c>
      <c r="Y44" s="561">
        <f>IFERROR(Y41/H41,"0")+IFERROR(Y42/H42,"0")+IFERROR(Y43/H43,"0")</f>
        <v>62</v>
      </c>
      <c r="Z44" s="561">
        <f>IFERROR(IF(Z41="",0,Z41),"0")+IFERROR(IF(Z42="",0,Z42),"0")+IFERROR(IF(Z43="",0,Z43),"0")</f>
        <v>0.97755999999999998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530</v>
      </c>
      <c r="Y45" s="561">
        <f>IFERROR(SUM(Y41:Y43),"0")</f>
        <v>533.6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40</v>
      </c>
      <c r="Y52" s="560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41.553571428571431</v>
      </c>
      <c r="BN52" s="64">
        <f t="shared" ref="BN52:BN57" si="8">IFERROR(Y52*I52/H52,"0")</f>
        <v>46.54</v>
      </c>
      <c r="BO52" s="64">
        <f t="shared" ref="BO52:BO57" si="9">IFERROR(1/J52*(X52/H52),"0")</f>
        <v>5.5803571428571432E-2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300</v>
      </c>
      <c r="Y53" s="560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58.5</v>
      </c>
      <c r="Y57" s="560">
        <f t="shared" si="6"/>
        <v>58.5</v>
      </c>
      <c r="Z57" s="36">
        <f>IFERROR(IF(Y57=0,"",ROUNDUP(Y57/H57,0)*0.00902),"")</f>
        <v>0.11726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61.230000000000004</v>
      </c>
      <c r="BN57" s="64">
        <f t="shared" si="8"/>
        <v>61.230000000000004</v>
      </c>
      <c r="BO57" s="64">
        <f t="shared" si="9"/>
        <v>9.8484848484848481E-2</v>
      </c>
      <c r="BP57" s="64">
        <f t="shared" si="10"/>
        <v>9.8484848484848481E-2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44.349206349206348</v>
      </c>
      <c r="Y58" s="561">
        <f>IFERROR(Y52/H52,"0")+IFERROR(Y53/H53,"0")+IFERROR(Y54/H54,"0")+IFERROR(Y55/H55,"0")+IFERROR(Y56/H56,"0")+IFERROR(Y57/H57,"0")</f>
        <v>45</v>
      </c>
      <c r="Z58" s="561">
        <f>IFERROR(IF(Z52="",0,Z52),"0")+IFERROR(IF(Z53="",0,Z53),"0")+IFERROR(IF(Z54="",0,Z54),"0")+IFERROR(IF(Z55="",0,Z55),"0")+IFERROR(IF(Z56="",0,Z56),"0")+IFERROR(IF(Z57="",0,Z57),"0")</f>
        <v>0.72462000000000004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398.5</v>
      </c>
      <c r="Y59" s="561">
        <f>IFERROR(SUM(Y52:Y57),"0")</f>
        <v>405.70000000000005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13.5</v>
      </c>
      <c r="Y64" s="560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14.25925925925926</v>
      </c>
      <c r="Y65" s="561">
        <f>IFERROR(Y61/H61,"0")+IFERROR(Y62/H62,"0")+IFERROR(Y63/H63,"0")+IFERROR(Y64/H64,"0")</f>
        <v>15</v>
      </c>
      <c r="Z65" s="561">
        <f>IFERROR(IF(Z61="",0,Z61),"0")+IFERROR(IF(Z62="",0,Z62),"0")+IFERROR(IF(Z63="",0,Z63),"0")+IFERROR(IF(Z64="",0,Z64),"0")</f>
        <v>0.22234999999999999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113.5</v>
      </c>
      <c r="Y66" s="561">
        <f>IFERROR(SUM(Y61:Y64),"0")</f>
        <v>121.5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100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50</v>
      </c>
      <c r="Y91" s="560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52.333333333333336</v>
      </c>
      <c r="BN91" s="64">
        <f>IFERROR(Y91*I91/H91,"0")</f>
        <v>56.52</v>
      </c>
      <c r="BO91" s="64">
        <f>IFERROR(1/J91*(X91/H91),"0")</f>
        <v>8.4175084175084181E-2</v>
      </c>
      <c r="BP91" s="64">
        <f>IFERROR(1/J91*(Y91/H91),"0")</f>
        <v>9.0909090909090912E-2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20.37037037037037</v>
      </c>
      <c r="Y92" s="561">
        <f>IFERROR(Y89/H89,"0")+IFERROR(Y90/H90,"0")+IFERROR(Y91/H91,"0")</f>
        <v>22</v>
      </c>
      <c r="Z92" s="561">
        <f>IFERROR(IF(Z89="",0,Z89),"0")+IFERROR(IF(Z90="",0,Z90),"0")+IFERROR(IF(Z91="",0,Z91),"0")</f>
        <v>0.29803999999999997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150</v>
      </c>
      <c r="Y93" s="561">
        <f>IFERROR(SUM(Y89:Y91),"0")</f>
        <v>162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200</v>
      </c>
      <c r="Y95" s="56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9</v>
      </c>
      <c r="Y98" s="560">
        <f>IFERROR(IF(X98="",0,CEILING((X98/$H98),1)*$H98),"")</f>
        <v>10.8</v>
      </c>
      <c r="Z98" s="36">
        <f>IFERROR(IF(Y98=0,"",ROUNDUP(Y98/H98,0)*0.00651),"")</f>
        <v>2.6040000000000001E-2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9.8399999999999981</v>
      </c>
      <c r="BN98" s="64">
        <f>IFERROR(Y98*I98/H98,"0")</f>
        <v>11.808</v>
      </c>
      <c r="BO98" s="64">
        <f>IFERROR(1/J98*(X98/H98),"0")</f>
        <v>1.8315018315018316E-2</v>
      </c>
      <c r="BP98" s="64">
        <f>IFERROR(1/J98*(Y98/H98),"0")</f>
        <v>2.197802197802198E-2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28.02469135802469</v>
      </c>
      <c r="Y100" s="561">
        <f>IFERROR(Y95/H95,"0")+IFERROR(Y96/H96,"0")+IFERROR(Y97/H97,"0")+IFERROR(Y98/H98,"0")+IFERROR(Y99/H99,"0")</f>
        <v>29</v>
      </c>
      <c r="Z100" s="561">
        <f>IFERROR(IF(Z95="",0,Z95),"0")+IFERROR(IF(Z96="",0,Z96),"0")+IFERROR(IF(Z97="",0,Z97),"0")+IFERROR(IF(Z98="",0,Z98),"0")+IFERROR(IF(Z99="",0,Z99),"0")</f>
        <v>0.50053999999999998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209</v>
      </c>
      <c r="Y101" s="561">
        <f>IFERROR(SUM(Y95:Y99),"0")</f>
        <v>213.3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50</v>
      </c>
      <c r="Y106" s="560">
        <f>IFERROR(IF(X106="",0,CEILING((X106/$H106),1)*$H106),"")</f>
        <v>54</v>
      </c>
      <c r="Z106" s="36">
        <f>IFERROR(IF(Y106=0,"",ROUNDUP(Y106/H106,0)*0.00902),"")</f>
        <v>0.10824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52.333333333333336</v>
      </c>
      <c r="BN106" s="64">
        <f>IFERROR(Y106*I106/H106,"0")</f>
        <v>56.52</v>
      </c>
      <c r="BO106" s="64">
        <f>IFERROR(1/J106*(X106/H106),"0")</f>
        <v>8.4175084175084181E-2</v>
      </c>
      <c r="BP106" s="64">
        <f>IFERROR(1/J106*(Y106/H106),"0")</f>
        <v>9.0909090909090912E-2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11.111111111111111</v>
      </c>
      <c r="Y108" s="561">
        <f>IFERROR(Y104/H104,"0")+IFERROR(Y105/H105,"0")+IFERROR(Y106/H106,"0")+IFERROR(Y107/H107,"0")</f>
        <v>12</v>
      </c>
      <c r="Z108" s="561">
        <f>IFERROR(IF(Z104="",0,Z104),"0")+IFERROR(IF(Z105="",0,Z105),"0")+IFERROR(IF(Z106="",0,Z106),"0")+IFERROR(IF(Z107="",0,Z107),"0")</f>
        <v>0.10824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50</v>
      </c>
      <c r="Y109" s="561">
        <f>IFERROR(SUM(Y104:Y107),"0")</f>
        <v>54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300</v>
      </c>
      <c r="Y117" s="560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9</v>
      </c>
      <c r="Y119" s="560">
        <f>IFERROR(IF(X119="",0,CEILING((X119/$H119),1)*$H119),"")</f>
        <v>10.8</v>
      </c>
      <c r="Z119" s="36">
        <f>IFERROR(IF(Y119=0,"",ROUNDUP(Y119/H119,0)*0.00651),"")</f>
        <v>2.6040000000000001E-2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9.8399999999999981</v>
      </c>
      <c r="BN119" s="64">
        <f>IFERROR(Y119*I119/H119,"0")</f>
        <v>11.808</v>
      </c>
      <c r="BO119" s="64">
        <f>IFERROR(1/J119*(X119/H119),"0")</f>
        <v>1.8315018315018316E-2</v>
      </c>
      <c r="BP119" s="64">
        <f>IFERROR(1/J119*(Y119/H119),"0")</f>
        <v>2.197802197802198E-2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40.370370370370374</v>
      </c>
      <c r="Y121" s="561">
        <f>IFERROR(Y117/H117,"0")+IFERROR(Y118/H118,"0")+IFERROR(Y119/H119,"0")+IFERROR(Y120/H120,"0")</f>
        <v>42</v>
      </c>
      <c r="Z121" s="561">
        <f>IFERROR(IF(Z117="",0,Z117),"0")+IFERROR(IF(Z118="",0,Z118),"0")+IFERROR(IF(Z119="",0,Z119),"0")+IFERROR(IF(Z120="",0,Z120),"0")</f>
        <v>0.74727999999999994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309</v>
      </c>
      <c r="Y122" s="561">
        <f>IFERROR(SUM(Y117:Y120),"0")</f>
        <v>318.60000000000002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12</v>
      </c>
      <c r="Y130" s="560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12.675000000000001</v>
      </c>
      <c r="BN130" s="64">
        <f>IFERROR(Y130*I130/H130,"0")</f>
        <v>13.52</v>
      </c>
      <c r="BO130" s="64">
        <f>IFERROR(1/J130*(X130/H130),"0")</f>
        <v>2.0604395604395608E-2</v>
      </c>
      <c r="BP130" s="64">
        <f>IFERROR(1/J130*(Y130/H130),"0")</f>
        <v>2.197802197802198E-2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3.75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12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10.5</v>
      </c>
      <c r="Y136" s="560">
        <f>IFERROR(IF(X136="",0,CEILING((X136/$H136),1)*$H136),"")</f>
        <v>11.2</v>
      </c>
      <c r="Z136" s="36">
        <f>IFERROR(IF(Y136=0,"",ROUNDUP(Y136/H136,0)*0.00651),"")</f>
        <v>2.6040000000000001E-2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11.505000000000001</v>
      </c>
      <c r="BN136" s="64">
        <f>IFERROR(Y136*I136/H136,"0")</f>
        <v>12.271999999999998</v>
      </c>
      <c r="BO136" s="64">
        <f>IFERROR(1/J136*(X136/H136),"0")</f>
        <v>2.0604395604395608E-2</v>
      </c>
      <c r="BP136" s="64">
        <f>IFERROR(1/J136*(Y136/H136),"0")</f>
        <v>2.197802197802198E-2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3.7500000000000004</v>
      </c>
      <c r="Y137" s="561">
        <f>IFERROR(Y135/H135,"0")+IFERROR(Y136/H136,"0")</f>
        <v>4</v>
      </c>
      <c r="Z137" s="561">
        <f>IFERROR(IF(Z135="",0,Z135),"0")+IFERROR(IF(Z136="",0,Z136),"0")</f>
        <v>2.6040000000000001E-2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10.5</v>
      </c>
      <c r="Y138" s="561">
        <f>IFERROR(SUM(Y135:Y136),"0")</f>
        <v>11.2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21</v>
      </c>
      <c r="Y165" s="560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22.299999999999997</v>
      </c>
      <c r="BN165" s="64">
        <f t="shared" si="18"/>
        <v>22.299999999999997</v>
      </c>
      <c r="BO165" s="64">
        <f t="shared" si="19"/>
        <v>4.2735042735042736E-2</v>
      </c>
      <c r="BP165" s="64">
        <f t="shared" si="20"/>
        <v>4.2735042735042736E-2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10</v>
      </c>
      <c r="Y171" s="561">
        <f>IFERROR(Y162/H162,"0")+IFERROR(Y163/H163,"0")+IFERROR(Y164/H164,"0")+IFERROR(Y165/H165,"0")+IFERROR(Y166/H166,"0")+IFERROR(Y167/H167,"0")+IFERROR(Y168/H168,"0")+IFERROR(Y169/H169,"0")+IFERROR(Y170/H170,"0")</f>
        <v>10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5.0200000000000002E-2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21</v>
      </c>
      <c r="Y172" s="561">
        <f>IFERROR(SUM(Y162:Y170),"0")</f>
        <v>21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40</v>
      </c>
      <c r="Y195" s="560">
        <f t="shared" ref="Y195:Y202" si="21">IFERROR(IF(X195="",0,CEILING((X195/$H195),1)*$H195),"")</f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41.555555555555557</v>
      </c>
      <c r="BN195" s="64">
        <f t="shared" ref="BN195:BN202" si="23">IFERROR(Y195*I195/H195,"0")</f>
        <v>44.88</v>
      </c>
      <c r="BO195" s="64">
        <f t="shared" ref="BO195:BO202" si="24">IFERROR(1/J195*(X195/H195),"0")</f>
        <v>5.6116722783389444E-2</v>
      </c>
      <c r="BP195" s="64">
        <f t="shared" ref="BP195:BP202" si="25">IFERROR(1/J195*(Y195/H195),"0")</f>
        <v>6.0606060606060608E-2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40</v>
      </c>
      <c r="Y196" s="560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41.555555555555557</v>
      </c>
      <c r="BN196" s="64">
        <f t="shared" si="23"/>
        <v>44.88</v>
      </c>
      <c r="BO196" s="64">
        <f t="shared" si="24"/>
        <v>5.6116722783389444E-2</v>
      </c>
      <c r="BP196" s="64">
        <f t="shared" si="25"/>
        <v>6.0606060606060608E-2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22.5</v>
      </c>
      <c r="Y197" s="560">
        <f t="shared" si="21"/>
        <v>27</v>
      </c>
      <c r="Z197" s="36">
        <f>IFERROR(IF(Y197=0,"",ROUNDUP(Y197/H197,0)*0.00902),"")</f>
        <v>4.5100000000000001E-2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23.375</v>
      </c>
      <c r="BN197" s="64">
        <f t="shared" si="23"/>
        <v>28.049999999999997</v>
      </c>
      <c r="BO197" s="64">
        <f t="shared" si="24"/>
        <v>3.1565656565656561E-2</v>
      </c>
      <c r="BP197" s="64">
        <f t="shared" si="25"/>
        <v>3.787878787878788E-2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40</v>
      </c>
      <c r="Y198" s="560">
        <f t="shared" si="21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41.555555555555557</v>
      </c>
      <c r="BN198" s="64">
        <f t="shared" si="23"/>
        <v>44.88</v>
      </c>
      <c r="BO198" s="64">
        <f t="shared" si="24"/>
        <v>5.6116722783389444E-2</v>
      </c>
      <c r="BP198" s="64">
        <f t="shared" si="25"/>
        <v>6.0606060606060608E-2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26.388888888888886</v>
      </c>
      <c r="Y203" s="561">
        <f>IFERROR(Y195/H195,"0")+IFERROR(Y196/H196,"0")+IFERROR(Y197/H197,"0")+IFERROR(Y198/H198,"0")+IFERROR(Y199/H199,"0")+IFERROR(Y200/H200,"0")+IFERROR(Y201/H201,"0")+IFERROR(Y202/H202,"0")</f>
        <v>29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0.26158000000000003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142.5</v>
      </c>
      <c r="Y204" s="561">
        <f>IFERROR(SUM(Y195:Y202),"0")</f>
        <v>156.60000000000002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423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430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467</v>
      </c>
      <c r="B293" s="54" t="s">
        <v>468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472</v>
      </c>
      <c r="B295" s="54" t="s">
        <v>473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hidden="1" customHeight="1" x14ac:dyDescent="0.25">
      <c r="A299" s="54" t="s">
        <v>475</v>
      </c>
      <c r="B299" s="54" t="s">
        <v>476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10.5</v>
      </c>
      <c r="Y302" s="560">
        <f t="shared" si="42"/>
        <v>10.5</v>
      </c>
      <c r="Z302" s="36">
        <f>IFERROR(IF(Y302=0,"",ROUNDUP(Y302/H302,0)*0.00502),"")</f>
        <v>2.5100000000000001E-2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11.149999999999999</v>
      </c>
      <c r="BN302" s="64">
        <f t="shared" si="44"/>
        <v>11.149999999999999</v>
      </c>
      <c r="BO302" s="64">
        <f t="shared" si="45"/>
        <v>2.1367521367521368E-2</v>
      </c>
      <c r="BP302" s="64">
        <f t="shared" si="46"/>
        <v>2.1367521367521368E-2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14</v>
      </c>
      <c r="Y303" s="560">
        <f t="shared" si="42"/>
        <v>14.700000000000001</v>
      </c>
      <c r="Z303" s="36">
        <f>IFERROR(IF(Y303=0,"",ROUNDUP(Y303/H303,0)*0.00502),"")</f>
        <v>3.5140000000000005E-2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14.666666666666668</v>
      </c>
      <c r="BN303" s="64">
        <f t="shared" si="44"/>
        <v>15.4</v>
      </c>
      <c r="BO303" s="64">
        <f t="shared" si="45"/>
        <v>2.8490028490028491E-2</v>
      </c>
      <c r="BP303" s="64">
        <f t="shared" si="46"/>
        <v>2.9914529914529919E-2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491</v>
      </c>
      <c r="B305" s="54" t="s">
        <v>492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11.666666666666666</v>
      </c>
      <c r="Y306" s="561">
        <f>IFERROR(Y299/H299,"0")+IFERROR(Y300/H300,"0")+IFERROR(Y301/H301,"0")+IFERROR(Y302/H302,"0")+IFERROR(Y303/H303,"0")+IFERROR(Y304/H304,"0")+IFERROR(Y305/H305,"0")</f>
        <v>12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6.0240000000000002E-2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24.5</v>
      </c>
      <c r="Y307" s="561">
        <f>IFERROR(SUM(Y299:Y305),"0")</f>
        <v>25.200000000000003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200</v>
      </c>
      <c r="Y309" s="560">
        <f>IFERROR(IF(X309="",0,CEILING((X309/$H309),1)*$H309),"")</f>
        <v>202.79999999999998</v>
      </c>
      <c r="Z309" s="36">
        <f>IFERROR(IF(Y309=0,"",ROUNDUP(Y309/H309,0)*0.01898),"")</f>
        <v>0.49348000000000003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213.15384615384619</v>
      </c>
      <c r="BN309" s="64">
        <f>IFERROR(Y309*I309/H309,"0")</f>
        <v>216.13799999999998</v>
      </c>
      <c r="BO309" s="64">
        <f>IFERROR(1/J309*(X309/H309),"0")</f>
        <v>0.40064102564102566</v>
      </c>
      <c r="BP309" s="64">
        <f>IFERROR(1/J309*(Y309/H309),"0")</f>
        <v>0.40625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25.641025641025642</v>
      </c>
      <c r="Y314" s="561">
        <f>IFERROR(Y309/H309,"0")+IFERROR(Y310/H310,"0")+IFERROR(Y311/H311,"0")+IFERROR(Y312/H312,"0")+IFERROR(Y313/H313,"0")</f>
        <v>26</v>
      </c>
      <c r="Z314" s="561">
        <f>IFERROR(IF(Z309="",0,Z309),"0")+IFERROR(IF(Z310="",0,Z310),"0")+IFERROR(IF(Z311="",0,Z311),"0")+IFERROR(IF(Z312="",0,Z312),"0")+IFERROR(IF(Z313="",0,Z313),"0")</f>
        <v>0.49348000000000003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200</v>
      </c>
      <c r="Y315" s="561">
        <f>IFERROR(SUM(Y309:Y313),"0")</f>
        <v>202.79999999999998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512</v>
      </c>
      <c r="B318" s="54" t="s">
        <v>513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520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524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528</v>
      </c>
      <c r="B326" s="54" t="s">
        <v>529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531</v>
      </c>
      <c r="B330" s="54" t="s">
        <v>532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537</v>
      </c>
      <c r="B332" s="54" t="s">
        <v>538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543</v>
      </c>
      <c r="B338" s="54" t="s">
        <v>544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7</v>
      </c>
      <c r="Y339" s="560">
        <f>IFERROR(IF(X339="",0,CEILING((X339/$H339),1)*$H339),"")</f>
        <v>8.4</v>
      </c>
      <c r="Z339" s="36">
        <f>IFERROR(IF(Y339=0,"",ROUNDUP(Y339/H339,0)*0.00651),"")</f>
        <v>2.6040000000000001E-2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7.7999999999999989</v>
      </c>
      <c r="BN339" s="64">
        <f>IFERROR(Y339*I339/H339,"0")</f>
        <v>9.36</v>
      </c>
      <c r="BO339" s="64">
        <f>IFERROR(1/J339*(X339/H339),"0")</f>
        <v>1.8315018315018316E-2</v>
      </c>
      <c r="BP339" s="64">
        <f>IFERROR(1/J339*(Y339/H339),"0")</f>
        <v>2.197802197802198E-2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3.333333333333333</v>
      </c>
      <c r="Y340" s="561">
        <f>IFERROR(Y337/H337,"0")+IFERROR(Y338/H338,"0")+IFERROR(Y339/H339,"0")</f>
        <v>4</v>
      </c>
      <c r="Z340" s="561">
        <f>IFERROR(IF(Z337="",0,Z337),"0")+IFERROR(IF(Z338="",0,Z338),"0")+IFERROR(IF(Z339="",0,Z339),"0")</f>
        <v>2.6040000000000001E-2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7</v>
      </c>
      <c r="Y341" s="561">
        <f>IFERROR(SUM(Y337:Y339),"0")</f>
        <v>8.4</v>
      </c>
      <c r="Z341" s="37"/>
      <c r="AA341" s="562"/>
      <c r="AB341" s="562"/>
      <c r="AC341" s="562"/>
    </row>
    <row r="342" spans="1:68" ht="27.75" hidden="1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200</v>
      </c>
      <c r="Y345" s="560">
        <f t="shared" ref="Y345:Y351" si="47">IFERROR(IF(X345="",0,CEILING((X345/$H345),1)*$H345),"")</f>
        <v>210</v>
      </c>
      <c r="Z345" s="36">
        <f>IFERROR(IF(Y345=0,"",ROUNDUP(Y345/H345,0)*0.02175),"")</f>
        <v>0.30449999999999999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206.4</v>
      </c>
      <c r="BN345" s="64">
        <f t="shared" ref="BN345:BN351" si="49">IFERROR(Y345*I345/H345,"0")</f>
        <v>216.72</v>
      </c>
      <c r="BO345" s="64">
        <f t="shared" ref="BO345:BO351" si="50">IFERROR(1/J345*(X345/H345),"0")</f>
        <v>0.27777777777777779</v>
      </c>
      <c r="BP345" s="64">
        <f t="shared" ref="BP345:BP351" si="51">IFERROR(1/J345*(Y345/H345),"0")</f>
        <v>0.29166666666666663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350</v>
      </c>
      <c r="Y346" s="560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450</v>
      </c>
      <c r="Y348" s="560">
        <f t="shared" si="47"/>
        <v>450</v>
      </c>
      <c r="Z348" s="36">
        <f>IFERROR(IF(Y348=0,"",ROUNDUP(Y348/H348,0)*0.02175),"")</f>
        <v>0.65249999999999997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464.4</v>
      </c>
      <c r="BN348" s="64">
        <f t="shared" si="49"/>
        <v>464.4</v>
      </c>
      <c r="BO348" s="64">
        <f t="shared" si="50"/>
        <v>0.625</v>
      </c>
      <c r="BP348" s="64">
        <f t="shared" si="51"/>
        <v>0.625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568</v>
      </c>
      <c r="B351" s="54" t="s">
        <v>569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66.666666666666657</v>
      </c>
      <c r="Y352" s="561">
        <f>IFERROR(Y345/H345,"0")+IFERROR(Y346/H346,"0")+IFERROR(Y347/H347,"0")+IFERROR(Y348/H348,"0")+IFERROR(Y349/H349,"0")+IFERROR(Y350/H350,"0")+IFERROR(Y351/H351,"0")</f>
        <v>68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1.4790000000000001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1000</v>
      </c>
      <c r="Y353" s="561">
        <f>IFERROR(SUM(Y345:Y351),"0")</f>
        <v>1020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400</v>
      </c>
      <c r="Y355" s="560">
        <f>IFERROR(IF(X355="",0,CEILING((X355/$H355),1)*$H355),"")</f>
        <v>405</v>
      </c>
      <c r="Z355" s="36">
        <f>IFERROR(IF(Y355=0,"",ROUNDUP(Y355/H355,0)*0.02175),"")</f>
        <v>0.58724999999999994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412.8</v>
      </c>
      <c r="BN355" s="64">
        <f>IFERROR(Y355*I355/H355,"0")</f>
        <v>417.96000000000004</v>
      </c>
      <c r="BO355" s="64">
        <f>IFERROR(1/J355*(X355/H355),"0")</f>
        <v>0.55555555555555558</v>
      </c>
      <c r="BP355" s="64">
        <f>IFERROR(1/J355*(Y355/H355),"0")</f>
        <v>0.5625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26.666666666666668</v>
      </c>
      <c r="Y357" s="561">
        <f>IFERROR(Y355/H355,"0")+IFERROR(Y356/H356,"0")</f>
        <v>27</v>
      </c>
      <c r="Z357" s="561">
        <f>IFERROR(IF(Z355="",0,Z355),"0")+IFERROR(IF(Z356="",0,Z356),"0")</f>
        <v>0.58724999999999994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400</v>
      </c>
      <c r="Y358" s="561">
        <f>IFERROR(SUM(Y355:Y356),"0")</f>
        <v>405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700</v>
      </c>
      <c r="Y371" s="560">
        <f>IFERROR(IF(X371="",0,CEILING((X371/$H371),1)*$H371),"")</f>
        <v>708</v>
      </c>
      <c r="Z371" s="36">
        <f>IFERROR(IF(Y371=0,"",ROUNDUP(Y371/H371,0)*0.01898),"")</f>
        <v>1.11982</v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725.375</v>
      </c>
      <c r="BN371" s="64">
        <f>IFERROR(Y371*I371/H371,"0")</f>
        <v>733.66499999999996</v>
      </c>
      <c r="BO371" s="64">
        <f>IFERROR(1/J371*(X371/H371),"0")</f>
        <v>0.91145833333333337</v>
      </c>
      <c r="BP371" s="64">
        <f>IFERROR(1/J371*(Y371/H371),"0")</f>
        <v>0.921875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160</v>
      </c>
      <c r="Y372" s="560">
        <f>IFERROR(IF(X372="",0,CEILING((X372/$H372),1)*$H372),"")</f>
        <v>160</v>
      </c>
      <c r="Z372" s="36">
        <f>IFERROR(IF(Y372=0,"",ROUNDUP(Y372/H372,0)*0.00902),"")</f>
        <v>0.36080000000000001</v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168.4</v>
      </c>
      <c r="BN372" s="64">
        <f>IFERROR(Y372*I372/H372,"0")</f>
        <v>168.4</v>
      </c>
      <c r="BO372" s="64">
        <f>IFERROR(1/J372*(X372/H372),"0")</f>
        <v>0.30303030303030304</v>
      </c>
      <c r="BP372" s="64">
        <f>IFERROR(1/J372*(Y372/H372),"0")</f>
        <v>0.30303030303030304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98.333333333333343</v>
      </c>
      <c r="Y373" s="561">
        <f>IFERROR(Y370/H370,"0")+IFERROR(Y371/H371,"0")+IFERROR(Y372/H372,"0")</f>
        <v>99</v>
      </c>
      <c r="Z373" s="561">
        <f>IFERROR(IF(Z370="",0,Z370),"0")+IFERROR(IF(Z371="",0,Z371),"0")+IFERROR(IF(Z372="",0,Z372),"0")</f>
        <v>1.48062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860</v>
      </c>
      <c r="Y374" s="561">
        <f>IFERROR(SUM(Y370:Y372),"0")</f>
        <v>868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30</v>
      </c>
      <c r="Y376" s="560">
        <f>IFERROR(IF(X376="",0,CEILING((X376/$H376),1)*$H376),"")</f>
        <v>30.66</v>
      </c>
      <c r="Z376" s="36">
        <f>IFERROR(IF(Y376=0,"",ROUNDUP(Y376/H376,0)*0.00902),"")</f>
        <v>6.3140000000000002E-2</v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31.849315068493151</v>
      </c>
      <c r="BN376" s="64">
        <f>IFERROR(Y376*I376/H376,"0")</f>
        <v>32.550000000000004</v>
      </c>
      <c r="BO376" s="64">
        <f>IFERROR(1/J376*(X376/H376),"0")</f>
        <v>5.1888750518887507E-2</v>
      </c>
      <c r="BP376" s="64">
        <f>IFERROR(1/J376*(Y376/H376),"0")</f>
        <v>5.3030303030303032E-2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6.8493150684931505</v>
      </c>
      <c r="Y377" s="561">
        <f>IFERROR(Y376/H376,"0")</f>
        <v>7</v>
      </c>
      <c r="Z377" s="561">
        <f>IFERROR(IF(Z376="",0,Z376),"0")</f>
        <v>6.3140000000000002E-2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30</v>
      </c>
      <c r="Y378" s="561">
        <f>IFERROR(SUM(Y376:Y376),"0")</f>
        <v>30.66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1000</v>
      </c>
      <c r="Y380" s="560">
        <f>IFERROR(IF(X380="",0,CEILING((X380/$H380),1)*$H380),"")</f>
        <v>1008</v>
      </c>
      <c r="Z380" s="36">
        <f>IFERROR(IF(Y380=0,"",ROUNDUP(Y380/H380,0)*0.01898),"")</f>
        <v>2.1257600000000001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1057.6666666666667</v>
      </c>
      <c r="BN380" s="64">
        <f>IFERROR(Y380*I380/H380,"0")</f>
        <v>1066.1279999999999</v>
      </c>
      <c r="BO380" s="64">
        <f>IFERROR(1/J380*(X380/H380),"0")</f>
        <v>1.7361111111111112</v>
      </c>
      <c r="BP380" s="64">
        <f>IFERROR(1/J380*(Y380/H380),"0")</f>
        <v>1.75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140</v>
      </c>
      <c r="Y381" s="560">
        <f>IFERROR(IF(X381="",0,CEILING((X381/$H381),1)*$H381),"")</f>
        <v>141.6</v>
      </c>
      <c r="Z381" s="36">
        <f>IFERROR(IF(Y381=0,"",ROUNDUP(Y381/H381,0)*0.00651),"")</f>
        <v>0.38408999999999999</v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155.40000000000003</v>
      </c>
      <c r="BN381" s="64">
        <f>IFERROR(Y381*I381/H381,"0")</f>
        <v>157.17600000000002</v>
      </c>
      <c r="BO381" s="64">
        <f>IFERROR(1/J381*(X381/H381),"0")</f>
        <v>0.32051282051282054</v>
      </c>
      <c r="BP381" s="64">
        <f>IFERROR(1/J381*(Y381/H381),"0")</f>
        <v>0.32417582417582419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169.44444444444446</v>
      </c>
      <c r="Y382" s="561">
        <f>IFERROR(Y380/H380,"0")+IFERROR(Y381/H381,"0")</f>
        <v>171</v>
      </c>
      <c r="Z382" s="561">
        <f>IFERROR(IF(Z380="",0,Z380),"0")+IFERROR(IF(Z381="",0,Z381),"0")</f>
        <v>2.5098500000000001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1140</v>
      </c>
      <c r="Y383" s="561">
        <f>IFERROR(SUM(Y380:Y381),"0")</f>
        <v>1149.5999999999999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10.5</v>
      </c>
      <c r="Y396" s="560">
        <f t="shared" si="52"/>
        <v>10.5</v>
      </c>
      <c r="Z396" s="36">
        <f t="shared" si="57"/>
        <v>2.5100000000000001E-2</v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11.149999999999999</v>
      </c>
      <c r="BN396" s="64">
        <f t="shared" si="54"/>
        <v>11.149999999999999</v>
      </c>
      <c r="BO396" s="64">
        <f t="shared" si="55"/>
        <v>2.1367521367521368E-2</v>
      </c>
      <c r="BP396" s="64">
        <f t="shared" si="56"/>
        <v>2.1367521367521368E-2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5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5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2.5100000000000001E-2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10.5</v>
      </c>
      <c r="Y402" s="561">
        <f>IFERROR(SUM(Y391:Y400),"0")</f>
        <v>10.5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672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689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20</v>
      </c>
      <c r="Y450" s="560">
        <f>IFERROR(IF(X450="",0,CEILING((X450/$H450),1)*$H450),"")</f>
        <v>21.12</v>
      </c>
      <c r="Z450" s="36">
        <f>IFERROR(IF(Y450=0,"",ROUNDUP(Y450/H450,0)*0.01196),"")</f>
        <v>4.7840000000000001E-2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21.363636363636363</v>
      </c>
      <c r="BN450" s="64">
        <f>IFERROR(Y450*I450/H450,"0")</f>
        <v>22.56</v>
      </c>
      <c r="BO450" s="64">
        <f>IFERROR(1/J450*(X450/H450),"0")</f>
        <v>3.6421911421911424E-2</v>
      </c>
      <c r="BP450" s="64">
        <f>IFERROR(1/J450*(Y450/H450),"0")</f>
        <v>3.8461538461538464E-2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3.7878787878787876</v>
      </c>
      <c r="Y453" s="561">
        <f>IFERROR(Y450/H450,"0")+IFERROR(Y451/H451,"0")+IFERROR(Y452/H452,"0")</f>
        <v>4</v>
      </c>
      <c r="Z453" s="561">
        <f>IFERROR(IF(Z450="",0,Z450),"0")+IFERROR(IF(Z451="",0,Z451),"0")+IFERROR(IF(Z452="",0,Z452),"0")</f>
        <v>4.7840000000000001E-2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20</v>
      </c>
      <c r="Y454" s="561">
        <f>IFERROR(SUM(Y450:Y452),"0")</f>
        <v>21.12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704</v>
      </c>
      <c r="B456" s="54" t="s">
        <v>705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30</v>
      </c>
      <c r="Y458" s="560">
        <f t="shared" si="64"/>
        <v>31.68</v>
      </c>
      <c r="Z458" s="36">
        <f>IFERROR(IF(Y458=0,"",ROUNDUP(Y458/H458,0)*0.01196),"")</f>
        <v>7.1760000000000004E-2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32.04545454545454</v>
      </c>
      <c r="BN458" s="64">
        <f t="shared" si="66"/>
        <v>33.839999999999996</v>
      </c>
      <c r="BO458" s="64">
        <f t="shared" si="67"/>
        <v>5.4632867132867136E-2</v>
      </c>
      <c r="BP458" s="64">
        <f t="shared" si="68"/>
        <v>5.7692307692307696E-2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5.6818181818181817</v>
      </c>
      <c r="Y463" s="561">
        <f>IFERROR(Y456/H456,"0")+IFERROR(Y457/H457,"0")+IFERROR(Y458/H458,"0")+IFERROR(Y459/H459,"0")+IFERROR(Y460/H460,"0")+IFERROR(Y461/H461,"0")+IFERROR(Y462/H462,"0")</f>
        <v>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7.1760000000000004E-2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30</v>
      </c>
      <c r="Y464" s="561">
        <f>IFERROR(SUM(Y456:Y462),"0")</f>
        <v>31.68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732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736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740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">
        <v>744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5668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5783.2600000000011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5935.1511939303718</v>
      </c>
      <c r="Y507" s="561">
        <f>IFERROR(SUM(BN22:BN503),"0")</f>
        <v>6055.844000000001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6185.1511939303718</v>
      </c>
      <c r="Y509" s="561">
        <f>GrossWeightTotalR+PalletQtyTotalR*25</f>
        <v>6305.844000000001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687.1117131642244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703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10.786810000000001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556" t="s">
        <v>660</v>
      </c>
      <c r="AA513" s="583" t="s">
        <v>729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533.6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527.20000000000005</v>
      </c>
      <c r="E516" s="46">
        <f>IFERROR(Y89*1,"0")+IFERROR(Y90*1,"0")+IFERROR(Y91*1,"0")+IFERROR(Y95*1,"0")+IFERROR(Y96*1,"0")+IFERROR(Y97*1,"0")+IFERROR(Y98*1,"0")+IFERROR(Y99*1,"0")</f>
        <v>375.3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372.6</v>
      </c>
      <c r="G516" s="46">
        <f>IFERROR(Y130*1,"0")+IFERROR(Y131*1,"0")+IFERROR(Y135*1,"0")+IFERROR(Y136*1,"0")+IFERROR(Y140*1,"0")+IFERROR(Y141*1,"0")</f>
        <v>24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156.60000000000002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228</v>
      </c>
      <c r="S516" s="46">
        <f>IFERROR(Y337*1,"0")+IFERROR(Y338*1,"0")+IFERROR(Y339*1,"0")</f>
        <v>8.4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1425</v>
      </c>
      <c r="U516" s="46">
        <f>IFERROR(Y370*1,"0")+IFERROR(Y371*1,"0")+IFERROR(Y372*1,"0")+IFERROR(Y376*1,"0")+IFERROR(Y380*1,"0")+IFERROR(Y381*1,"0")+IFERROR(Y385*1,"0")</f>
        <v>2048.2599999999998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10.5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52.8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40,00"/>
        <filter val="10"/>
        <filter val="10,00"/>
        <filter val="10,50"/>
        <filter val="100,00"/>
        <filter val="11,11"/>
        <filter val="11,67"/>
        <filter val="113,50"/>
        <filter val="12,00"/>
        <filter val="13,50"/>
        <filter val="14,00"/>
        <filter val="14,26"/>
        <filter val="140,00"/>
        <filter val="142,50"/>
        <filter val="150,00"/>
        <filter val="160,00"/>
        <filter val="169,44"/>
        <filter val="20,00"/>
        <filter val="20,37"/>
        <filter val="200,00"/>
        <filter val="209,00"/>
        <filter val="21,00"/>
        <filter val="22,50"/>
        <filter val="24,50"/>
        <filter val="25,64"/>
        <filter val="26,39"/>
        <filter val="26,67"/>
        <filter val="28,02"/>
        <filter val="3,33"/>
        <filter val="3,75"/>
        <filter val="3,79"/>
        <filter val="30,00"/>
        <filter val="300,00"/>
        <filter val="309,00"/>
        <filter val="350,00"/>
        <filter val="398,50"/>
        <filter val="40,00"/>
        <filter val="40,37"/>
        <filter val="400,00"/>
        <filter val="44,35"/>
        <filter val="450,00"/>
        <filter val="5 668,00"/>
        <filter val="5 935,15"/>
        <filter val="5,00"/>
        <filter val="5,68"/>
        <filter val="50,00"/>
        <filter val="530,00"/>
        <filter val="58,50"/>
        <filter val="6 185,15"/>
        <filter val="6,85"/>
        <filter val="61,67"/>
        <filter val="66,67"/>
        <filter val="687,11"/>
        <filter val="7,00"/>
        <filter val="700,00"/>
        <filter val="80,00"/>
        <filter val="860,00"/>
        <filter val="9,00"/>
        <filter val="98,33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