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D615CF-8F50-44C4-82C0-DD6B086246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BN493" i="2" s="1"/>
  <c r="BO492" i="2"/>
  <c r="BM492" i="2"/>
  <c r="Y492" i="2"/>
  <c r="BP492" i="2" s="1"/>
  <c r="X490" i="2"/>
  <c r="X489" i="2"/>
  <c r="BO488" i="2"/>
  <c r="BM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BO476" i="2"/>
  <c r="BM476" i="2"/>
  <c r="Y476" i="2"/>
  <c r="Z476" i="2" s="1"/>
  <c r="BO475" i="2"/>
  <c r="BM475" i="2"/>
  <c r="Y475" i="2"/>
  <c r="BP475" i="2" s="1"/>
  <c r="BO474" i="2"/>
  <c r="BM474" i="2"/>
  <c r="Y474" i="2"/>
  <c r="BP474" i="2" s="1"/>
  <c r="X470" i="2"/>
  <c r="X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3" i="2" s="1"/>
  <c r="P450" i="2"/>
  <c r="X448" i="2"/>
  <c r="X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X424" i="2"/>
  <c r="X423" i="2"/>
  <c r="BO422" i="2"/>
  <c r="BM422" i="2"/>
  <c r="Y422" i="2"/>
  <c r="Y423" i="2" s="1"/>
  <c r="P422" i="2"/>
  <c r="X419" i="2"/>
  <c r="X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P355" i="2"/>
  <c r="X353" i="2"/>
  <c r="X352" i="2"/>
  <c r="BO351" i="2"/>
  <c r="BM351" i="2"/>
  <c r="Y351" i="2"/>
  <c r="BP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P323" i="2"/>
  <c r="BO323" i="2"/>
  <c r="BN323" i="2"/>
  <c r="BM323" i="2"/>
  <c r="Z323" i="2"/>
  <c r="Y323" i="2"/>
  <c r="X321" i="2"/>
  <c r="X320" i="2"/>
  <c r="BO319" i="2"/>
  <c r="BM319" i="2"/>
  <c r="Y319" i="2"/>
  <c r="Z319" i="2" s="1"/>
  <c r="P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N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Z279" i="2" s="1"/>
  <c r="Z280" i="2" s="1"/>
  <c r="P279" i="2"/>
  <c r="X277" i="2"/>
  <c r="X276" i="2"/>
  <c r="BO275" i="2"/>
  <c r="BM275" i="2"/>
  <c r="Y275" i="2"/>
  <c r="P516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BO262" i="2"/>
  <c r="BM262" i="2"/>
  <c r="Y262" i="2"/>
  <c r="BN262" i="2" s="1"/>
  <c r="P262" i="2"/>
  <c r="BO261" i="2"/>
  <c r="BM261" i="2"/>
  <c r="Z261" i="2"/>
  <c r="Y261" i="2"/>
  <c r="BO260" i="2"/>
  <c r="BM260" i="2"/>
  <c r="Y260" i="2"/>
  <c r="BP260" i="2" s="1"/>
  <c r="P260" i="2"/>
  <c r="X257" i="2"/>
  <c r="X256" i="2"/>
  <c r="BO255" i="2"/>
  <c r="BM255" i="2"/>
  <c r="Z255" i="2"/>
  <c r="Y255" i="2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P251" i="2"/>
  <c r="X248" i="2"/>
  <c r="X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BN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BO22" i="2"/>
  <c r="BM22" i="2"/>
  <c r="Y22" i="2"/>
  <c r="B516" i="2" s="1"/>
  <c r="H10" i="2"/>
  <c r="A9" i="2"/>
  <c r="A10" i="2" s="1"/>
  <c r="D7" i="2"/>
  <c r="Q6" i="2"/>
  <c r="P2" i="2"/>
  <c r="Z47" i="2" l="1"/>
  <c r="Z48" i="2" s="1"/>
  <c r="BN47" i="2"/>
  <c r="BP47" i="2"/>
  <c r="Y48" i="2"/>
  <c r="Z57" i="2"/>
  <c r="BN57" i="2"/>
  <c r="Z119" i="2"/>
  <c r="BN119" i="2"/>
  <c r="Z224" i="2"/>
  <c r="Z300" i="2"/>
  <c r="Z400" i="2"/>
  <c r="BN400" i="2"/>
  <c r="Z410" i="2"/>
  <c r="Z411" i="2" s="1"/>
  <c r="BN410" i="2"/>
  <c r="BP410" i="2"/>
  <c r="Y411" i="2"/>
  <c r="Z90" i="2"/>
  <c r="BN90" i="2"/>
  <c r="Z96" i="2"/>
  <c r="BN96" i="2"/>
  <c r="Z152" i="2"/>
  <c r="BN152" i="2"/>
  <c r="Z200" i="2"/>
  <c r="BN200" i="2"/>
  <c r="BP246" i="2"/>
  <c r="Z275" i="2"/>
  <c r="Z276" i="2" s="1"/>
  <c r="BN275" i="2"/>
  <c r="BP275" i="2"/>
  <c r="Y276" i="2"/>
  <c r="Z289" i="2"/>
  <c r="BN289" i="2"/>
  <c r="BP304" i="2"/>
  <c r="Z351" i="2"/>
  <c r="BN351" i="2"/>
  <c r="Z422" i="2"/>
  <c r="Z423" i="2" s="1"/>
  <c r="BN422" i="2"/>
  <c r="BP422" i="2"/>
  <c r="Z441" i="2"/>
  <c r="BN441" i="2"/>
  <c r="Z22" i="2"/>
  <c r="Z23" i="2" s="1"/>
  <c r="BN22" i="2"/>
  <c r="BP22" i="2"/>
  <c r="Y23" i="2"/>
  <c r="Z35" i="2"/>
  <c r="Z36" i="2" s="1"/>
  <c r="BN35" i="2"/>
  <c r="BP35" i="2"/>
  <c r="Y36" i="2"/>
  <c r="BP42" i="2"/>
  <c r="Z70" i="2"/>
  <c r="BN70" i="2"/>
  <c r="Z106" i="2"/>
  <c r="BN106" i="2"/>
  <c r="Z131" i="2"/>
  <c r="BN131" i="2"/>
  <c r="BP140" i="2"/>
  <c r="Z167" i="2"/>
  <c r="BN167" i="2"/>
  <c r="Z190" i="2"/>
  <c r="BN190" i="2"/>
  <c r="Y192" i="2"/>
  <c r="Z210" i="2"/>
  <c r="BN210" i="2"/>
  <c r="Z234" i="2"/>
  <c r="Z235" i="2" s="1"/>
  <c r="Z238" i="2"/>
  <c r="Z239" i="2" s="1"/>
  <c r="BN238" i="2"/>
  <c r="BP238" i="2"/>
  <c r="Y239" i="2"/>
  <c r="Z242" i="2"/>
  <c r="Z243" i="2"/>
  <c r="BN243" i="2"/>
  <c r="Z252" i="2"/>
  <c r="BP269" i="2"/>
  <c r="Y280" i="2"/>
  <c r="Y281" i="2"/>
  <c r="Z292" i="2"/>
  <c r="Z301" i="2"/>
  <c r="BN301" i="2"/>
  <c r="Z309" i="2"/>
  <c r="BN309" i="2"/>
  <c r="Z393" i="2"/>
  <c r="BN393" i="2"/>
  <c r="Z398" i="2"/>
  <c r="BN398" i="2"/>
  <c r="Y424" i="2"/>
  <c r="Z440" i="2"/>
  <c r="Z467" i="2"/>
  <c r="BN467" i="2"/>
  <c r="Z474" i="2"/>
  <c r="BN474" i="2"/>
  <c r="Z477" i="2"/>
  <c r="BN477" i="2"/>
  <c r="BN140" i="2"/>
  <c r="S516" i="2"/>
  <c r="BP252" i="2"/>
  <c r="Y321" i="2"/>
  <c r="BN319" i="2"/>
  <c r="BP319" i="2"/>
  <c r="Z214" i="2"/>
  <c r="Z488" i="2"/>
  <c r="BN457" i="2"/>
  <c r="Z457" i="2"/>
  <c r="BN346" i="2"/>
  <c r="Z346" i="2"/>
  <c r="BN365" i="2"/>
  <c r="Z365" i="2"/>
  <c r="Z366" i="2" s="1"/>
  <c r="X506" i="2"/>
  <c r="BN43" i="2"/>
  <c r="BN63" i="2"/>
  <c r="BP63" i="2"/>
  <c r="Y71" i="2"/>
  <c r="Y72" i="2"/>
  <c r="Y101" i="2"/>
  <c r="BN112" i="2"/>
  <c r="BP112" i="2"/>
  <c r="BP117" i="2"/>
  <c r="BN117" i="2"/>
  <c r="Z117" i="2"/>
  <c r="Y147" i="2"/>
  <c r="Z146" i="2"/>
  <c r="Z147" i="2" s="1"/>
  <c r="BN169" i="2"/>
  <c r="Y182" i="2"/>
  <c r="Z180" i="2"/>
  <c r="Z181" i="2" s="1"/>
  <c r="BN202" i="2"/>
  <c r="BN212" i="2"/>
  <c r="BP218" i="2"/>
  <c r="BN218" i="2"/>
  <c r="Z218" i="2"/>
  <c r="Y248" i="2"/>
  <c r="Z244" i="2"/>
  <c r="Y257" i="2"/>
  <c r="BN253" i="2"/>
  <c r="Z253" i="2"/>
  <c r="BP254" i="2"/>
  <c r="BN254" i="2"/>
  <c r="Z254" i="2"/>
  <c r="BN284" i="2"/>
  <c r="Y296" i="2"/>
  <c r="BN290" i="2"/>
  <c r="Z290" i="2"/>
  <c r="BP291" i="2"/>
  <c r="BN291" i="2"/>
  <c r="Z291" i="2"/>
  <c r="BP302" i="2"/>
  <c r="Z302" i="2"/>
  <c r="BP318" i="2"/>
  <c r="BN318" i="2"/>
  <c r="Z318" i="2"/>
  <c r="BP339" i="2"/>
  <c r="BN339" i="2"/>
  <c r="Z339" i="2"/>
  <c r="BP399" i="2"/>
  <c r="BN399" i="2"/>
  <c r="Z399" i="2"/>
  <c r="BN417" i="2"/>
  <c r="BP417" i="2"/>
  <c r="X507" i="2"/>
  <c r="X508" i="2"/>
  <c r="X510" i="2"/>
  <c r="Y24" i="2"/>
  <c r="BN27" i="2"/>
  <c r="BP27" i="2"/>
  <c r="BN28" i="2"/>
  <c r="BP28" i="2"/>
  <c r="D516" i="2"/>
  <c r="BN52" i="2"/>
  <c r="BP52" i="2"/>
  <c r="BN53" i="2"/>
  <c r="BP53" i="2"/>
  <c r="Y59" i="2"/>
  <c r="BN62" i="2"/>
  <c r="Z68" i="2"/>
  <c r="BN68" i="2"/>
  <c r="BP75" i="2"/>
  <c r="BN76" i="2"/>
  <c r="Z78" i="2"/>
  <c r="BN78" i="2"/>
  <c r="Z91" i="2"/>
  <c r="Z92" i="2" s="1"/>
  <c r="BN91" i="2"/>
  <c r="Z95" i="2"/>
  <c r="BN95" i="2"/>
  <c r="Z97" i="2"/>
  <c r="BN97" i="2"/>
  <c r="Z98" i="2"/>
  <c r="BN98" i="2"/>
  <c r="Y100" i="2"/>
  <c r="F516" i="2"/>
  <c r="Z107" i="2"/>
  <c r="BN107" i="2"/>
  <c r="Y115" i="2"/>
  <c r="BN111" i="2"/>
  <c r="Y126" i="2"/>
  <c r="BP124" i="2"/>
  <c r="G516" i="2"/>
  <c r="BP130" i="2"/>
  <c r="BN130" i="2"/>
  <c r="Z130" i="2"/>
  <c r="Z132" i="2" s="1"/>
  <c r="I516" i="2"/>
  <c r="Y172" i="2"/>
  <c r="BP162" i="2"/>
  <c r="BP165" i="2"/>
  <c r="BN165" i="2"/>
  <c r="Z165" i="2"/>
  <c r="BN195" i="2"/>
  <c r="BP195" i="2"/>
  <c r="BP198" i="2"/>
  <c r="BN198" i="2"/>
  <c r="Z198" i="2"/>
  <c r="BP208" i="2"/>
  <c r="BN208" i="2"/>
  <c r="Z208" i="2"/>
  <c r="BN226" i="2"/>
  <c r="BP226" i="2"/>
  <c r="BP229" i="2"/>
  <c r="BN229" i="2"/>
  <c r="Z229" i="2"/>
  <c r="L516" i="2"/>
  <c r="BP251" i="2"/>
  <c r="BN251" i="2"/>
  <c r="Z251" i="2"/>
  <c r="Y264" i="2"/>
  <c r="BN270" i="2"/>
  <c r="BN294" i="2"/>
  <c r="BP294" i="2"/>
  <c r="BP299" i="2"/>
  <c r="BN299" i="2"/>
  <c r="Z299" i="2"/>
  <c r="BN305" i="2"/>
  <c r="BP310" i="2"/>
  <c r="BN310" i="2"/>
  <c r="Z310" i="2"/>
  <c r="BP458" i="2"/>
  <c r="BN458" i="2"/>
  <c r="Z458" i="2"/>
  <c r="BP468" i="2"/>
  <c r="BN468" i="2"/>
  <c r="Z468" i="2"/>
  <c r="Y470" i="2"/>
  <c r="BN476" i="2"/>
  <c r="BP476" i="2"/>
  <c r="BN482" i="2"/>
  <c r="BP483" i="2"/>
  <c r="BN483" i="2"/>
  <c r="Z483" i="2"/>
  <c r="BP497" i="2"/>
  <c r="Z497" i="2"/>
  <c r="BN125" i="2"/>
  <c r="BN135" i="2"/>
  <c r="BP135" i="2"/>
  <c r="BN163" i="2"/>
  <c r="BN170" i="2"/>
  <c r="BP170" i="2"/>
  <c r="BN196" i="2"/>
  <c r="BN206" i="2"/>
  <c r="BN213" i="2"/>
  <c r="BP213" i="2"/>
  <c r="BN227" i="2"/>
  <c r="Y256" i="2"/>
  <c r="Y265" i="2"/>
  <c r="Y271" i="2"/>
  <c r="Y277" i="2"/>
  <c r="BN279" i="2"/>
  <c r="R516" i="2"/>
  <c r="BN295" i="2"/>
  <c r="Y306" i="2"/>
  <c r="BP311" i="2"/>
  <c r="BN311" i="2"/>
  <c r="Z311" i="2"/>
  <c r="BN325" i="2"/>
  <c r="Y328" i="2"/>
  <c r="Y334" i="2"/>
  <c r="BN330" i="2"/>
  <c r="Z330" i="2"/>
  <c r="BP331" i="2"/>
  <c r="BN331" i="2"/>
  <c r="Z331" i="2"/>
  <c r="Z355" i="2"/>
  <c r="Y358" i="2"/>
  <c r="BN355" i="2"/>
  <c r="BP355" i="2"/>
  <c r="BP356" i="2"/>
  <c r="BN356" i="2"/>
  <c r="Z356" i="2"/>
  <c r="BP380" i="2"/>
  <c r="Z380" i="2"/>
  <c r="BP414" i="2"/>
  <c r="BN414" i="2"/>
  <c r="Z414" i="2"/>
  <c r="BN427" i="2"/>
  <c r="BP427" i="2"/>
  <c r="Z516" i="2"/>
  <c r="BP433" i="2"/>
  <c r="BP444" i="2"/>
  <c r="BN444" i="2"/>
  <c r="Z444" i="2"/>
  <c r="BN446" i="2"/>
  <c r="BP446" i="2"/>
  <c r="BN451" i="2"/>
  <c r="BP451" i="2"/>
  <c r="BP456" i="2"/>
  <c r="BN456" i="2"/>
  <c r="Z456" i="2"/>
  <c r="BN461" i="2"/>
  <c r="BP461" i="2"/>
  <c r="Y469" i="2"/>
  <c r="BP466" i="2"/>
  <c r="BN466" i="2"/>
  <c r="Z466" i="2"/>
  <c r="Z487" i="2"/>
  <c r="Z489" i="2" s="1"/>
  <c r="Y490" i="2"/>
  <c r="BN487" i="2"/>
  <c r="BP487" i="2"/>
  <c r="Y327" i="2"/>
  <c r="Y333" i="2"/>
  <c r="BN345" i="2"/>
  <c r="BP345" i="2"/>
  <c r="BN347" i="2"/>
  <c r="BP347" i="2"/>
  <c r="BN360" i="2"/>
  <c r="Y363" i="2"/>
  <c r="BN370" i="2"/>
  <c r="BP370" i="2"/>
  <c r="Y373" i="2"/>
  <c r="V516" i="2"/>
  <c r="BN391" i="2"/>
  <c r="BP391" i="2"/>
  <c r="BN392" i="2"/>
  <c r="BP392" i="2"/>
  <c r="BN394" i="2"/>
  <c r="BP394" i="2"/>
  <c r="BN404" i="2"/>
  <c r="BP404" i="2"/>
  <c r="W516" i="2"/>
  <c r="Y419" i="2"/>
  <c r="BN434" i="2"/>
  <c r="BN436" i="2"/>
  <c r="BP436" i="2"/>
  <c r="BP440" i="2"/>
  <c r="BN442" i="2"/>
  <c r="BN452" i="2"/>
  <c r="Y463" i="2"/>
  <c r="BN462" i="2"/>
  <c r="AA516" i="2"/>
  <c r="Y484" i="2"/>
  <c r="BN481" i="2"/>
  <c r="BP481" i="2"/>
  <c r="Y485" i="2"/>
  <c r="Y504" i="2"/>
  <c r="X516" i="2"/>
  <c r="Z71" i="2"/>
  <c r="Z29" i="2"/>
  <c r="BP89" i="2"/>
  <c r="Z79" i="2"/>
  <c r="Y93" i="2"/>
  <c r="BP191" i="2"/>
  <c r="BN69" i="2"/>
  <c r="BP97" i="2"/>
  <c r="Y121" i="2"/>
  <c r="Y44" i="2"/>
  <c r="Z52" i="2"/>
  <c r="BP54" i="2"/>
  <c r="Z62" i="2"/>
  <c r="BN74" i="2"/>
  <c r="Z111" i="2"/>
  <c r="Z114" i="2" s="1"/>
  <c r="BP113" i="2"/>
  <c r="BP136" i="2"/>
  <c r="Y148" i="2"/>
  <c r="Y33" i="2"/>
  <c r="BP69" i="2"/>
  <c r="Z77" i="2"/>
  <c r="BP79" i="2"/>
  <c r="BP118" i="2"/>
  <c r="Y132" i="2"/>
  <c r="BP141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Z326" i="2"/>
  <c r="Z361" i="2"/>
  <c r="Y366" i="2"/>
  <c r="BP376" i="2"/>
  <c r="Y387" i="2"/>
  <c r="Y401" i="2"/>
  <c r="Z435" i="2"/>
  <c r="Z443" i="2"/>
  <c r="BP445" i="2"/>
  <c r="Z475" i="2"/>
  <c r="Y478" i="2"/>
  <c r="BN488" i="2"/>
  <c r="BP498" i="2"/>
  <c r="J516" i="2"/>
  <c r="BP41" i="2"/>
  <c r="Y65" i="2"/>
  <c r="BP84" i="2"/>
  <c r="Y160" i="2"/>
  <c r="Y193" i="2"/>
  <c r="Y215" i="2"/>
  <c r="BP225" i="2"/>
  <c r="BP245" i="2"/>
  <c r="BP262" i="2"/>
  <c r="BP268" i="2"/>
  <c r="BP293" i="2"/>
  <c r="BP303" i="2"/>
  <c r="BP313" i="2"/>
  <c r="BP381" i="2"/>
  <c r="Y406" i="2"/>
  <c r="BP416" i="2"/>
  <c r="Y429" i="2"/>
  <c r="BP450" i="2"/>
  <c r="BP460" i="2"/>
  <c r="BP493" i="2"/>
  <c r="K516" i="2"/>
  <c r="BN26" i="2"/>
  <c r="BN120" i="2"/>
  <c r="Z64" i="2"/>
  <c r="Z136" i="2"/>
  <c r="Z137" i="2" s="1"/>
  <c r="BP74" i="2"/>
  <c r="Y114" i="2"/>
  <c r="Y122" i="2"/>
  <c r="Y137" i="2"/>
  <c r="Z30" i="2"/>
  <c r="Y45" i="2"/>
  <c r="Z55" i="2"/>
  <c r="BN77" i="2"/>
  <c r="Y80" i="2"/>
  <c r="Z104" i="2"/>
  <c r="Z108" i="2" s="1"/>
  <c r="Y127" i="2"/>
  <c r="Y142" i="2"/>
  <c r="Z150" i="2"/>
  <c r="BN164" i="2"/>
  <c r="BN174" i="2"/>
  <c r="Y177" i="2"/>
  <c r="Z185" i="2"/>
  <c r="BN197" i="2"/>
  <c r="BN207" i="2"/>
  <c r="Y220" i="2"/>
  <c r="BN228" i="2"/>
  <c r="Y231" i="2"/>
  <c r="Z260" i="2"/>
  <c r="Y272" i="2"/>
  <c r="Y286" i="2"/>
  <c r="Y297" i="2"/>
  <c r="Y307" i="2"/>
  <c r="BN326" i="2"/>
  <c r="Z337" i="2"/>
  <c r="Z349" i="2"/>
  <c r="BN361" i="2"/>
  <c r="Z372" i="2"/>
  <c r="Y377" i="2"/>
  <c r="Z396" i="2"/>
  <c r="BN435" i="2"/>
  <c r="Z438" i="2"/>
  <c r="BN443" i="2"/>
  <c r="Y454" i="2"/>
  <c r="Y464" i="2"/>
  <c r="BN475" i="2"/>
  <c r="Y499" i="2"/>
  <c r="Z31" i="2"/>
  <c r="Z54" i="2"/>
  <c r="Y85" i="2"/>
  <c r="Y133" i="2"/>
  <c r="BP169" i="2"/>
  <c r="BP202" i="2"/>
  <c r="BP212" i="2"/>
  <c r="BP279" i="2"/>
  <c r="Y314" i="2"/>
  <c r="Y367" i="2"/>
  <c r="Y382" i="2"/>
  <c r="Z391" i="2"/>
  <c r="Y402" i="2"/>
  <c r="Y479" i="2"/>
  <c r="Y494" i="2"/>
  <c r="M516" i="2"/>
  <c r="BP99" i="2"/>
  <c r="BP31" i="2"/>
  <c r="BP26" i="2"/>
  <c r="BP61" i="2"/>
  <c r="BP111" i="2"/>
  <c r="BN30" i="2"/>
  <c r="Z42" i="2"/>
  <c r="BN55" i="2"/>
  <c r="Y58" i="2"/>
  <c r="Y66" i="2"/>
  <c r="Z75" i="2"/>
  <c r="BN104" i="2"/>
  <c r="Z124" i="2"/>
  <c r="Y138" i="2"/>
  <c r="BN150" i="2"/>
  <c r="Y153" i="2"/>
  <c r="Z162" i="2"/>
  <c r="BN185" i="2"/>
  <c r="Z195" i="2"/>
  <c r="Y216" i="2"/>
  <c r="Z226" i="2"/>
  <c r="Z246" i="2"/>
  <c r="BN260" i="2"/>
  <c r="Z269" i="2"/>
  <c r="Z294" i="2"/>
  <c r="Z304" i="2"/>
  <c r="Z324" i="2"/>
  <c r="BN337" i="2"/>
  <c r="Y340" i="2"/>
  <c r="BN349" i="2"/>
  <c r="Y352" i="2"/>
  <c r="BN372" i="2"/>
  <c r="BN396" i="2"/>
  <c r="Y407" i="2"/>
  <c r="Z417" i="2"/>
  <c r="Z433" i="2"/>
  <c r="BN438" i="2"/>
  <c r="Z451" i="2"/>
  <c r="Z461" i="2"/>
  <c r="Y489" i="2"/>
  <c r="O516" i="2"/>
  <c r="BP151" i="2"/>
  <c r="Y81" i="2"/>
  <c r="Y143" i="2"/>
  <c r="Y232" i="2"/>
  <c r="Y357" i="2"/>
  <c r="Y378" i="2"/>
  <c r="Z481" i="2"/>
  <c r="Y500" i="2"/>
  <c r="Y178" i="2"/>
  <c r="Y203" i="2"/>
  <c r="Y221" i="2"/>
  <c r="Y86" i="2"/>
  <c r="BP104" i="2"/>
  <c r="BN124" i="2"/>
  <c r="BN162" i="2"/>
  <c r="BP185" i="2"/>
  <c r="Y315" i="2"/>
  <c r="BN324" i="2"/>
  <c r="BP337" i="2"/>
  <c r="Y362" i="2"/>
  <c r="Z370" i="2"/>
  <c r="Y383" i="2"/>
  <c r="BN433" i="2"/>
  <c r="Y495" i="2"/>
  <c r="Q516" i="2"/>
  <c r="Y154" i="2"/>
  <c r="Y341" i="2"/>
  <c r="Y353" i="2"/>
  <c r="Z503" i="2"/>
  <c r="Z504" i="2" s="1"/>
  <c r="Z99" i="2"/>
  <c r="Z100" i="2" s="1"/>
  <c r="Y204" i="2"/>
  <c r="Z317" i="2"/>
  <c r="Z320" i="2" s="1"/>
  <c r="Z338" i="2"/>
  <c r="Z350" i="2"/>
  <c r="Z385" i="2"/>
  <c r="Z386" i="2" s="1"/>
  <c r="Z397" i="2"/>
  <c r="Z439" i="2"/>
  <c r="Y447" i="2"/>
  <c r="Z492" i="2"/>
  <c r="BN503" i="2"/>
  <c r="T516" i="2"/>
  <c r="Z56" i="2"/>
  <c r="Z151" i="2"/>
  <c r="Z186" i="2"/>
  <c r="Z61" i="2"/>
  <c r="Z65" i="2" s="1"/>
  <c r="BN83" i="2"/>
  <c r="BN99" i="2"/>
  <c r="Z120" i="2"/>
  <c r="BN146" i="2"/>
  <c r="Z158" i="2"/>
  <c r="Z159" i="2" s="1"/>
  <c r="Z168" i="2"/>
  <c r="BN180" i="2"/>
  <c r="Z191" i="2"/>
  <c r="Z201" i="2"/>
  <c r="Z211" i="2"/>
  <c r="BN224" i="2"/>
  <c r="BN234" i="2"/>
  <c r="BN244" i="2"/>
  <c r="Y247" i="2"/>
  <c r="BN255" i="2"/>
  <c r="BN261" i="2"/>
  <c r="BN292" i="2"/>
  <c r="BN302" i="2"/>
  <c r="BN312" i="2"/>
  <c r="BN332" i="2"/>
  <c r="BN380" i="2"/>
  <c r="BN415" i="2"/>
  <c r="Y418" i="2"/>
  <c r="Z427" i="2"/>
  <c r="Z428" i="2" s="1"/>
  <c r="BN459" i="2"/>
  <c r="BN497" i="2"/>
  <c r="U516" i="2"/>
  <c r="F9" i="2"/>
  <c r="H9" i="2"/>
  <c r="Z26" i="2"/>
  <c r="J9" i="2"/>
  <c r="Z43" i="2"/>
  <c r="BN56" i="2"/>
  <c r="Z76" i="2"/>
  <c r="BN89" i="2"/>
  <c r="Y92" i="2"/>
  <c r="BN105" i="2"/>
  <c r="Y108" i="2"/>
  <c r="Z125" i="2"/>
  <c r="Z163" i="2"/>
  <c r="BN186" i="2"/>
  <c r="Z196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BN385" i="2"/>
  <c r="BN397" i="2"/>
  <c r="Z434" i="2"/>
  <c r="BN439" i="2"/>
  <c r="Z442" i="2"/>
  <c r="Z452" i="2"/>
  <c r="Z462" i="2"/>
  <c r="Z482" i="2"/>
  <c r="BN492" i="2"/>
  <c r="BP503" i="2"/>
  <c r="C516" i="2"/>
  <c r="BP146" i="2"/>
  <c r="BN158" i="2"/>
  <c r="BN168" i="2"/>
  <c r="Y171" i="2"/>
  <c r="BP180" i="2"/>
  <c r="BN191" i="2"/>
  <c r="BN201" i="2"/>
  <c r="BN211" i="2"/>
  <c r="BP234" i="2"/>
  <c r="BP244" i="2"/>
  <c r="BP255" i="2"/>
  <c r="BP261" i="2"/>
  <c r="BP332" i="2"/>
  <c r="BP415" i="2"/>
  <c r="Y448" i="2"/>
  <c r="BP459" i="2"/>
  <c r="F10" i="2"/>
  <c r="BP105" i="2"/>
  <c r="BP317" i="2"/>
  <c r="Z348" i="2"/>
  <c r="Z352" i="2" s="1"/>
  <c r="Z371" i="2"/>
  <c r="BP385" i="2"/>
  <c r="Z395" i="2"/>
  <c r="Z405" i="2"/>
  <c r="Z406" i="2" s="1"/>
  <c r="Z437" i="2"/>
  <c r="E516" i="2"/>
  <c r="Z376" i="2"/>
  <c r="Z377" i="2" s="1"/>
  <c r="Z445" i="2"/>
  <c r="Z498" i="2"/>
  <c r="Y516" i="2"/>
  <c r="Y109" i="2"/>
  <c r="Z118" i="2"/>
  <c r="Z141" i="2"/>
  <c r="Z142" i="2" s="1"/>
  <c r="BP158" i="2"/>
  <c r="Z166" i="2"/>
  <c r="Z176" i="2"/>
  <c r="Y181" i="2"/>
  <c r="Z209" i="2"/>
  <c r="Z219" i="2"/>
  <c r="Z220" i="2" s="1"/>
  <c r="Z230" i="2"/>
  <c r="Y235" i="2"/>
  <c r="BN29" i="2"/>
  <c r="Z41" i="2"/>
  <c r="BN64" i="2"/>
  <c r="Z84" i="2"/>
  <c r="BN113" i="2"/>
  <c r="BN214" i="2"/>
  <c r="Z225" i="2"/>
  <c r="Z231" i="2" s="1"/>
  <c r="BN242" i="2"/>
  <c r="Z245" i="2"/>
  <c r="Z247" i="2" s="1"/>
  <c r="Z262" i="2"/>
  <c r="Z268" i="2"/>
  <c r="Z271" i="2" s="1"/>
  <c r="BP284" i="2"/>
  <c r="Z293" i="2"/>
  <c r="Z296" i="2" s="1"/>
  <c r="Z303" i="2"/>
  <c r="Z313" i="2"/>
  <c r="Z314" i="2" s="1"/>
  <c r="BN348" i="2"/>
  <c r="BN371" i="2"/>
  <c r="Z381" i="2"/>
  <c r="BN395" i="2"/>
  <c r="BN405" i="2"/>
  <c r="Z416" i="2"/>
  <c r="Z418" i="2" s="1"/>
  <c r="BN437" i="2"/>
  <c r="Z450" i="2"/>
  <c r="Z460" i="2"/>
  <c r="Z493" i="2"/>
  <c r="Z83" i="2"/>
  <c r="Z85" i="2" s="1"/>
  <c r="Y159" i="2"/>
  <c r="BN199" i="2"/>
  <c r="BP253" i="2"/>
  <c r="BP290" i="2"/>
  <c r="BP300" i="2"/>
  <c r="BP330" i="2"/>
  <c r="Y505" i="2"/>
  <c r="H516" i="2"/>
  <c r="BN268" i="2"/>
  <c r="BN450" i="2"/>
  <c r="Z382" i="2" l="1"/>
  <c r="Z192" i="2"/>
  <c r="Z478" i="2"/>
  <c r="Z469" i="2"/>
  <c r="Z256" i="2"/>
  <c r="Z80" i="2"/>
  <c r="Z121" i="2"/>
  <c r="X509" i="2"/>
  <c r="Z215" i="2"/>
  <c r="Y508" i="2"/>
  <c r="Y506" i="2"/>
  <c r="Z177" i="2"/>
  <c r="Y510" i="2"/>
  <c r="Z463" i="2"/>
  <c r="Z306" i="2"/>
  <c r="Z44" i="2"/>
  <c r="Z499" i="2"/>
  <c r="Z187" i="2"/>
  <c r="Y507" i="2"/>
  <c r="Z357" i="2"/>
  <c r="Z333" i="2"/>
  <c r="Z58" i="2"/>
  <c r="Z203" i="2"/>
  <c r="Z264" i="2"/>
  <c r="Z171" i="2"/>
  <c r="Z401" i="2"/>
  <c r="Z447" i="2"/>
  <c r="Z126" i="2"/>
  <c r="Z453" i="2"/>
  <c r="Z484" i="2"/>
  <c r="Z32" i="2"/>
  <c r="Z494" i="2"/>
  <c r="Z373" i="2"/>
  <c r="Z340" i="2"/>
  <c r="Z153" i="2"/>
  <c r="Z327" i="2"/>
  <c r="Y509" i="2" l="1"/>
  <c r="Z511" i="2"/>
</calcChain>
</file>

<file path=xl/sharedStrings.xml><?xml version="1.0" encoding="utf-8"?>
<sst xmlns="http://schemas.openxmlformats.org/spreadsheetml/2006/main" count="3739" uniqueCount="813">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</sst>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 t="s">
        <v>812</v>
      </c>
      <c r="I5" s="573"/>
      <c r="J5" s="573"/>
      <c r="K5" s="573"/>
      <c r="L5" s="573"/>
      <c r="M5" s="573"/>
      <c r="N5" s="72"/>
      <c r="P5" s="27" t="s">
        <v>4</v>
      </c>
      <c r="Q5" s="575">
        <v>45883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hidden="1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hidden="1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hidden="1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hidden="1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hidden="1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hidden="1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hidden="1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hidden="1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50</v>
      </c>
      <c r="Y89" s="55">
        <f>IFERROR(IF(X89="",0,CEILING((X89/$H89),1)*$H89),"")</f>
        <v>54</v>
      </c>
      <c r="Z89" s="41">
        <f>IFERROR(IF(Y89=0,"",ROUNDUP(Y89/H89,0)*0.01898),"")</f>
        <v>9.4899999999999998E-2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52.013888888888886</v>
      </c>
      <c r="BN89" s="78">
        <f>IFERROR(Y89*I89/H89,"0")</f>
        <v>56.17499999999999</v>
      </c>
      <c r="BO89" s="78">
        <f>IFERROR(1/J89*(X89/H89),"0")</f>
        <v>7.2337962962962965E-2</v>
      </c>
      <c r="BP89" s="78">
        <f>IFERROR(1/J89*(Y89/H89),"0")</f>
        <v>7.8125E-2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4.6296296296296298</v>
      </c>
      <c r="Y92" s="43">
        <f>IFERROR(Y89/H89,"0")+IFERROR(Y90/H90,"0")+IFERROR(Y91/H91,"0")</f>
        <v>5</v>
      </c>
      <c r="Z92" s="43">
        <f>IFERROR(IF(Z89="",0,Z89),"0")+IFERROR(IF(Z90="",0,Z90),"0")+IFERROR(IF(Z91="",0,Z91),"0")</f>
        <v>9.4899999999999998E-2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50</v>
      </c>
      <c r="Y93" s="43">
        <f>IFERROR(SUM(Y89:Y91),"0")</f>
        <v>54</v>
      </c>
      <c r="Z93" s="42"/>
      <c r="AA93" s="67"/>
      <c r="AB93" s="67"/>
      <c r="AC93" s="67"/>
    </row>
    <row r="94" spans="1:68" ht="14.25" hidden="1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4</v>
      </c>
      <c r="Y98" s="55">
        <f>IFERROR(IF(X98="",0,CEILING((X98/$H98),1)*$H98),"")</f>
        <v>5.4</v>
      </c>
      <c r="Z98" s="41">
        <f>IFERROR(IF(Y98=0,"",ROUNDUP(Y98/H98,0)*0.00651),"")</f>
        <v>1.302E-2</v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4.3733333333333331</v>
      </c>
      <c r="BN98" s="78">
        <f>IFERROR(Y98*I98/H98,"0")</f>
        <v>5.9039999999999999</v>
      </c>
      <c r="BO98" s="78">
        <f>IFERROR(1/J98*(X98/H98),"0")</f>
        <v>8.1400081400081394E-3</v>
      </c>
      <c r="BP98" s="78">
        <f>IFERROR(1/J98*(Y98/H98),"0")</f>
        <v>1.098901098901099E-2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1.4814814814814814</v>
      </c>
      <c r="Y100" s="43">
        <f>IFERROR(Y95/H95,"0")+IFERROR(Y96/H96,"0")+IFERROR(Y97/H97,"0")+IFERROR(Y98/H98,"0")+IFERROR(Y99/H99,"0")</f>
        <v>2</v>
      </c>
      <c r="Z100" s="43">
        <f>IFERROR(IF(Z95="",0,Z95),"0")+IFERROR(IF(Z96="",0,Z96),"0")+IFERROR(IF(Z97="",0,Z97),"0")+IFERROR(IF(Z98="",0,Z98),"0")+IFERROR(IF(Z99="",0,Z99),"0")</f>
        <v>1.302E-2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4</v>
      </c>
      <c r="Y101" s="43">
        <f>IFERROR(SUM(Y95:Y99),"0")</f>
        <v>5.4</v>
      </c>
      <c r="Z101" s="42"/>
      <c r="AA101" s="67"/>
      <c r="AB101" s="67"/>
      <c r="AC101" s="67"/>
    </row>
    <row r="102" spans="1:68" ht="16.5" hidden="1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hidden="1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180</v>
      </c>
      <c r="Y117" s="55">
        <f>IFERROR(IF(X117="",0,CEILING((X117/$H117),1)*$H117),"")</f>
        <v>186.29999999999998</v>
      </c>
      <c r="Z117" s="41">
        <f>IFERROR(IF(Y117=0,"",ROUNDUP(Y117/H117,0)*0.01898),"")</f>
        <v>0.43653999999999998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191.4</v>
      </c>
      <c r="BN117" s="78">
        <f>IFERROR(Y117*I117/H117,"0")</f>
        <v>198.09899999999996</v>
      </c>
      <c r="BO117" s="78">
        <f>IFERROR(1/J117*(X117/H117),"0")</f>
        <v>0.34722222222222221</v>
      </c>
      <c r="BP117" s="78">
        <f>IFERROR(1/J117*(Y117/H117),"0")</f>
        <v>0.359375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5</v>
      </c>
      <c r="Y120" s="55">
        <f>IFERROR(IF(X120="",0,CEILING((X120/$H120),1)*$H120),"")</f>
        <v>5.4</v>
      </c>
      <c r="Z120" s="41">
        <f>IFERROR(IF(Y120=0,"",ROUNDUP(Y120/H120,0)*0.00651),"")</f>
        <v>1.9529999999999999E-2</v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5.5</v>
      </c>
      <c r="BN120" s="78">
        <f>IFERROR(Y120*I120/H120,"0")</f>
        <v>5.94</v>
      </c>
      <c r="BO120" s="78">
        <f>IFERROR(1/J120*(X120/H120),"0")</f>
        <v>1.5262515262515264E-2</v>
      </c>
      <c r="BP120" s="78">
        <f>IFERROR(1/J120*(Y120/H120),"0")</f>
        <v>1.6483516483516484E-2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25</v>
      </c>
      <c r="Y121" s="43">
        <f>IFERROR(Y117/H117,"0")+IFERROR(Y118/H118,"0")+IFERROR(Y119/H119,"0")+IFERROR(Y120/H120,"0")</f>
        <v>26</v>
      </c>
      <c r="Z121" s="43">
        <f>IFERROR(IF(Z117="",0,Z117),"0")+IFERROR(IF(Z118="",0,Z118),"0")+IFERROR(IF(Z119="",0,Z119),"0")+IFERROR(IF(Z120="",0,Z120),"0")</f>
        <v>0.45606999999999998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185</v>
      </c>
      <c r="Y122" s="43">
        <f>IFERROR(SUM(Y117:Y120),"0")</f>
        <v>191.7</v>
      </c>
      <c r="Z122" s="42"/>
      <c r="AA122" s="67"/>
      <c r="AB122" s="67"/>
      <c r="AC122" s="67"/>
    </row>
    <row r="123" spans="1:68" ht="14.25" hidden="1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hidden="1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16</v>
      </c>
      <c r="Y130" s="55">
        <f>IFERROR(IF(X130="",0,CEILING((X130/$H130),1)*$H130),"")</f>
        <v>16</v>
      </c>
      <c r="Z130" s="41">
        <f>IFERROR(IF(Y130=0,"",ROUNDUP(Y130/H130,0)*0.00651),"")</f>
        <v>3.2550000000000003E-2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16.899999999999999</v>
      </c>
      <c r="BN130" s="78">
        <f>IFERROR(Y130*I130/H130,"0")</f>
        <v>16.899999999999999</v>
      </c>
      <c r="BO130" s="78">
        <f>IFERROR(1/J130*(X130/H130),"0")</f>
        <v>2.7472527472527476E-2</v>
      </c>
      <c r="BP130" s="78">
        <f>IFERROR(1/J130*(Y130/H130),"0")</f>
        <v>2.7472527472527476E-2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5</v>
      </c>
      <c r="Y132" s="43">
        <f>IFERROR(Y130/H130,"0")+IFERROR(Y131/H131,"0")</f>
        <v>5</v>
      </c>
      <c r="Z132" s="43">
        <f>IFERROR(IF(Z130="",0,Z130),"0")+IFERROR(IF(Z131="",0,Z131),"0")</f>
        <v>3.2550000000000003E-2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16</v>
      </c>
      <c r="Y133" s="43">
        <f>IFERROR(SUM(Y130:Y131),"0")</f>
        <v>16</v>
      </c>
      <c r="Z133" s="42"/>
      <c r="AA133" s="67"/>
      <c r="AB133" s="67"/>
      <c r="AC133" s="67"/>
    </row>
    <row r="134" spans="1:68" ht="14.25" hidden="1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8</v>
      </c>
      <c r="Y135" s="55">
        <f>IFERROR(IF(X135="",0,CEILING((X135/$H135),1)*$H135),"")</f>
        <v>8.3999999999999986</v>
      </c>
      <c r="Z135" s="41">
        <f>IFERROR(IF(Y135=0,"",ROUNDUP(Y135/H135,0)*0.00651),"")</f>
        <v>1.9529999999999999E-2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8.7657142857142869</v>
      </c>
      <c r="BN135" s="78">
        <f>IFERROR(Y135*I135/H135,"0")</f>
        <v>9.2039999999999988</v>
      </c>
      <c r="BO135" s="78">
        <f>IFERROR(1/J135*(X135/H135),"0")</f>
        <v>1.5698587127158558E-2</v>
      </c>
      <c r="BP135" s="78">
        <f>IFERROR(1/J135*(Y135/H135),"0")</f>
        <v>1.6483516483516484E-2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2.8571428571428572</v>
      </c>
      <c r="Y137" s="43">
        <f>IFERROR(Y135/H135,"0")+IFERROR(Y136/H136,"0")</f>
        <v>2.9999999999999996</v>
      </c>
      <c r="Z137" s="43">
        <f>IFERROR(IF(Z135="",0,Z135),"0")+IFERROR(IF(Z136="",0,Z136),"0")</f>
        <v>1.9529999999999999E-2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8</v>
      </c>
      <c r="Y138" s="43">
        <f>IFERROR(SUM(Y135:Y136),"0")</f>
        <v>8.3999999999999986</v>
      </c>
      <c r="Z138" s="42"/>
      <c r="AA138" s="67"/>
      <c r="AB138" s="67"/>
      <c r="AC138" s="67"/>
    </row>
    <row r="139" spans="1:68" ht="14.25" hidden="1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13</v>
      </c>
      <c r="Y140" s="55">
        <f>IFERROR(IF(X140="",0,CEILING((X140/$H140),1)*$H140),"")</f>
        <v>13.200000000000001</v>
      </c>
      <c r="Z140" s="41">
        <f>IFERROR(IF(Y140=0,"",ROUNDUP(Y140/H140,0)*0.00651),"")</f>
        <v>3.2550000000000003E-2</v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14.31969696969697</v>
      </c>
      <c r="BN140" s="78">
        <f>IFERROR(Y140*I140/H140,"0")</f>
        <v>14.540000000000001</v>
      </c>
      <c r="BO140" s="78">
        <f>IFERROR(1/J140*(X140/H140),"0")</f>
        <v>2.7056277056277056E-2</v>
      </c>
      <c r="BP140" s="78">
        <f>IFERROR(1/J140*(Y140/H140),"0")</f>
        <v>2.7472527472527476E-2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4.9242424242424239</v>
      </c>
      <c r="Y142" s="43">
        <f>IFERROR(Y140/H140,"0")+IFERROR(Y141/H141,"0")</f>
        <v>5</v>
      </c>
      <c r="Z142" s="43">
        <f>IFERROR(IF(Z140="",0,Z140),"0")+IFERROR(IF(Z141="",0,Z141),"0")</f>
        <v>3.2550000000000003E-2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13</v>
      </c>
      <c r="Y143" s="43">
        <f>IFERROR(SUM(Y140:Y141),"0")</f>
        <v>13.200000000000001</v>
      </c>
      <c r="Z143" s="42"/>
      <c r="AA143" s="67"/>
      <c r="AB143" s="67"/>
      <c r="AC143" s="67"/>
    </row>
    <row r="144" spans="1:68" ht="16.5" hidden="1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hidden="1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hidden="1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hidden="1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29.761904761904759</v>
      </c>
      <c r="Y171" s="43">
        <f>IFERROR(Y162/H162,"0")+IFERROR(Y163/H163,"0")+IFERROR(Y164/H164,"0")+IFERROR(Y165/H165,"0")+IFERROR(Y166/H166,"0")+IFERROR(Y167/H167,"0")+IFERROR(Y168/H168,"0")+IFERROR(Y169/H169,"0")+IFERROR(Y170/H170,"0")</f>
        <v>31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0.27961999999999998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125</v>
      </c>
      <c r="Y172" s="43">
        <f>IFERROR(SUM(Y162:Y170),"0")</f>
        <v>130.20000000000002</v>
      </c>
      <c r="Z172" s="42"/>
      <c r="AA172" s="67"/>
      <c r="AB172" s="67"/>
      <c r="AC172" s="67"/>
    </row>
    <row r="173" spans="1:68" ht="14.25" hidden="1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hidden="1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350</v>
      </c>
      <c r="Y195" s="55">
        <f t="shared" ref="Y195:Y202" si="21">IFERROR(IF(X195="",0,CEILING((X195/$H195),1)*$H195),"")</f>
        <v>351</v>
      </c>
      <c r="Z195" s="41">
        <f>IFERROR(IF(Y195=0,"",ROUNDUP(Y195/H195,0)*0.00902),"")</f>
        <v>0.58630000000000004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363.61111111111109</v>
      </c>
      <c r="BN195" s="78">
        <f t="shared" ref="BN195:BN202" si="23">IFERROR(Y195*I195/H195,"0")</f>
        <v>364.65</v>
      </c>
      <c r="BO195" s="78">
        <f t="shared" ref="BO195:BO202" si="24">IFERROR(1/J195*(X195/H195),"0")</f>
        <v>0.49102132435465767</v>
      </c>
      <c r="BP195" s="78">
        <f t="shared" ref="BP195:BP202" si="25">IFERROR(1/J195*(Y195/H195),"0")</f>
        <v>0.49242424242424243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210</v>
      </c>
      <c r="Y196" s="55">
        <f t="shared" si="21"/>
        <v>210.60000000000002</v>
      </c>
      <c r="Z196" s="41">
        <f>IFERROR(IF(Y196=0,"",ROUNDUP(Y196/H196,0)*0.00902),"")</f>
        <v>0.35177999999999998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218.16666666666669</v>
      </c>
      <c r="BN196" s="78">
        <f t="shared" si="23"/>
        <v>218.79000000000002</v>
      </c>
      <c r="BO196" s="78">
        <f t="shared" si="24"/>
        <v>0.2946127946127946</v>
      </c>
      <c r="BP196" s="78">
        <f t="shared" si="25"/>
        <v>0.29545454545454547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420</v>
      </c>
      <c r="Y197" s="55">
        <f t="shared" si="21"/>
        <v>421.20000000000005</v>
      </c>
      <c r="Z197" s="41">
        <f>IFERROR(IF(Y197=0,"",ROUNDUP(Y197/H197,0)*0.00902),"")</f>
        <v>0.70355999999999996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436.33333333333337</v>
      </c>
      <c r="BN197" s="78">
        <f t="shared" si="23"/>
        <v>437.58000000000004</v>
      </c>
      <c r="BO197" s="78">
        <f t="shared" si="24"/>
        <v>0.58922558922558921</v>
      </c>
      <c r="BP197" s="78">
        <f t="shared" si="25"/>
        <v>0.59090909090909094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500</v>
      </c>
      <c r="Y198" s="55">
        <f t="shared" si="21"/>
        <v>502.20000000000005</v>
      </c>
      <c r="Z198" s="41">
        <f>IFERROR(IF(Y198=0,"",ROUNDUP(Y198/H198,0)*0.00902),"")</f>
        <v>0.83886000000000005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519.44444444444446</v>
      </c>
      <c r="BN198" s="78">
        <f t="shared" si="23"/>
        <v>521.73</v>
      </c>
      <c r="BO198" s="78">
        <f t="shared" si="24"/>
        <v>0.70145903479236804</v>
      </c>
      <c r="BP198" s="78">
        <f t="shared" si="25"/>
        <v>0.70454545454545459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274.07407407407402</v>
      </c>
      <c r="Y203" s="43">
        <f>IFERROR(Y195/H195,"0")+IFERROR(Y196/H196,"0")+IFERROR(Y197/H197,"0")+IFERROR(Y198/H198,"0")+IFERROR(Y199/H199,"0")+IFERROR(Y200/H200,"0")+IFERROR(Y201/H201,"0")+IFERROR(Y202/H202,"0")</f>
        <v>275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2.4805000000000001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1480</v>
      </c>
      <c r="Y204" s="43">
        <f>IFERROR(SUM(Y195:Y202),"0")</f>
        <v>1485</v>
      </c>
      <c r="Z204" s="42"/>
      <c r="AA204" s="67"/>
      <c r="AB204" s="67"/>
      <c r="AC204" s="67"/>
    </row>
    <row r="205" spans="1:68" ht="14.25" hidden="1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420</v>
      </c>
      <c r="Y208" s="55">
        <f t="shared" si="26"/>
        <v>426.29999999999995</v>
      </c>
      <c r="Z208" s="41">
        <f>IFERROR(IF(Y208=0,"",ROUNDUP(Y208/H208,0)*0.01898),"")</f>
        <v>0.93002000000000007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445.05517241379312</v>
      </c>
      <c r="BN208" s="78">
        <f t="shared" si="28"/>
        <v>451.73099999999994</v>
      </c>
      <c r="BO208" s="78">
        <f t="shared" si="29"/>
        <v>0.7543103448275863</v>
      </c>
      <c r="BP208" s="78">
        <f t="shared" si="30"/>
        <v>0.765625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79</v>
      </c>
      <c r="Y214" s="55">
        <f t="shared" si="26"/>
        <v>79.2</v>
      </c>
      <c r="Z214" s="41">
        <f t="shared" si="31"/>
        <v>0.21482999999999999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87.492500000000007</v>
      </c>
      <c r="BN214" s="78">
        <f t="shared" si="28"/>
        <v>87.713999999999999</v>
      </c>
      <c r="BO214" s="78">
        <f t="shared" si="29"/>
        <v>0.18086080586080591</v>
      </c>
      <c r="BP214" s="78">
        <f t="shared" si="30"/>
        <v>0.18131868131868134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168.04438058748406</v>
      </c>
      <c r="Y215" s="43">
        <f>IFERROR(Y206/H206,"0")+IFERROR(Y207/H207,"0")+IFERROR(Y208/H208,"0")+IFERROR(Y209/H209,"0")+IFERROR(Y210/H210,"0")+IFERROR(Y211/H211,"0")+IFERROR(Y212/H212,"0")+IFERROR(Y213/H213,"0")+IFERROR(Y214/H214,"0")</f>
        <v>169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1.7361600000000001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718</v>
      </c>
      <c r="Y216" s="43">
        <f>IFERROR(SUM(Y206:Y214),"0")</f>
        <v>725.7</v>
      </c>
      <c r="Z216" s="42"/>
      <c r="AA216" s="67"/>
      <c r="AB216" s="67"/>
      <c r="AC216" s="67"/>
    </row>
    <row r="217" spans="1:68" ht="14.25" hidden="1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hidden="1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hidden="1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411</v>
      </c>
      <c r="B246" s="63" t="s">
        <v>412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7" t="s">
        <v>413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hidden="1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40</v>
      </c>
      <c r="Y252" s="55">
        <f>IFERROR(IF(X252="",0,CEILING((X252/$H252),1)*$H252),"")</f>
        <v>43.2</v>
      </c>
      <c r="Z252" s="41">
        <f>IFERROR(IF(Y252=0,"",ROUNDUP(Y252/H252,0)*0.01898),"")</f>
        <v>7.5920000000000001E-2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41.611111111111107</v>
      </c>
      <c r="BN252" s="78">
        <f>IFERROR(Y252*I252/H252,"0")</f>
        <v>44.94</v>
      </c>
      <c r="BO252" s="78">
        <f>IFERROR(1/J252*(X252/H252),"0")</f>
        <v>5.7870370370370364E-2</v>
      </c>
      <c r="BP252" s="78">
        <f>IFERROR(1/J252*(Y252/H252),"0")</f>
        <v>6.25E-2</v>
      </c>
    </row>
    <row r="253" spans="1:68" ht="37.5" hidden="1" customHeight="1" x14ac:dyDescent="0.25">
      <c r="A253" s="63" t="s">
        <v>420</v>
      </c>
      <c r="B253" s="63" t="s">
        <v>421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423</v>
      </c>
      <c r="B254" s="63" t="s">
        <v>424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5.5555555555555554</v>
      </c>
      <c r="Y256" s="43">
        <f>IFERROR(Y251/H251,"0")+IFERROR(Y252/H252,"0")+IFERROR(Y253/H253,"0")+IFERROR(Y254/H254,"0")+IFERROR(Y255/H255,"0")</f>
        <v>6</v>
      </c>
      <c r="Z256" s="43">
        <f>IFERROR(IF(Z251="",0,Z251),"0")+IFERROR(IF(Z252="",0,Z252),"0")+IFERROR(IF(Z253="",0,Z253),"0")+IFERROR(IF(Z254="",0,Z254),"0")+IFERROR(IF(Z255="",0,Z255),"0")</f>
        <v>0.11388000000000001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60</v>
      </c>
      <c r="Y257" s="43">
        <f>IFERROR(SUM(Y251:Y255),"0")</f>
        <v>64.800000000000011</v>
      </c>
      <c r="Z257" s="42"/>
      <c r="AA257" s="67"/>
      <c r="AB257" s="67"/>
      <c r="AC257" s="67"/>
    </row>
    <row r="258" spans="1:68" ht="16.5" hidden="1" customHeight="1" x14ac:dyDescent="0.25">
      <c r="A258" s="637" t="s">
        <v>429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hidden="1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hidden="1" customHeight="1" x14ac:dyDescent="0.25">
      <c r="A260" s="63" t="s">
        <v>430</v>
      </c>
      <c r="B260" s="63" t="s">
        <v>431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432</v>
      </c>
      <c r="B261" s="63" t="s">
        <v>433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434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436</v>
      </c>
      <c r="B262" s="63" t="s">
        <v>437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439</v>
      </c>
      <c r="B263" s="63" t="s">
        <v>440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441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7" t="s">
        <v>443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hidden="1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hidden="1" customHeight="1" x14ac:dyDescent="0.25">
      <c r="A268" s="63" t="s">
        <v>444</v>
      </c>
      <c r="B268" s="63" t="s">
        <v>445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447</v>
      </c>
      <c r="B269" s="63" t="s">
        <v>448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450</v>
      </c>
      <c r="B270" s="63" t="s">
        <v>451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7" t="s">
        <v>453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hidden="1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hidden="1" customHeight="1" x14ac:dyDescent="0.25">
      <c r="A275" s="63" t="s">
        <v>454</v>
      </c>
      <c r="B275" s="63" t="s">
        <v>455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hidden="1" customHeight="1" x14ac:dyDescent="0.25">
      <c r="A279" s="63" t="s">
        <v>457</v>
      </c>
      <c r="B279" s="63" t="s">
        <v>458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7" t="s">
        <v>460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hidden="1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hidden="1" customHeight="1" x14ac:dyDescent="0.25">
      <c r="A284" s="63" t="s">
        <v>461</v>
      </c>
      <c r="B284" s="63" t="s">
        <v>462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7" t="s">
        <v>465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hidden="1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469</v>
      </c>
      <c r="B290" s="63" t="s">
        <v>470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472</v>
      </c>
      <c r="B291" s="63" t="s">
        <v>473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472</v>
      </c>
      <c r="B292" s="63" t="s">
        <v>475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478</v>
      </c>
      <c r="B293" s="63" t="s">
        <v>479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481</v>
      </c>
      <c r="B294" s="63" t="s">
        <v>482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483</v>
      </c>
      <c r="B295" s="63" t="s">
        <v>484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hidden="1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hidden="1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hidden="1" customHeight="1" x14ac:dyDescent="0.25">
      <c r="A299" s="63" t="s">
        <v>486</v>
      </c>
      <c r="B299" s="63" t="s">
        <v>487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40</v>
      </c>
      <c r="Y300" s="55">
        <f t="shared" si="42"/>
        <v>42</v>
      </c>
      <c r="Z300" s="41">
        <f>IFERROR(IF(Y300=0,"",ROUNDUP(Y300/H300,0)*0.00902),"")</f>
        <v>9.0200000000000002E-2</v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42.571428571428562</v>
      </c>
      <c r="BN300" s="78">
        <f t="shared" si="44"/>
        <v>44.699999999999996</v>
      </c>
      <c r="BO300" s="78">
        <f t="shared" si="45"/>
        <v>7.2150072150072145E-2</v>
      </c>
      <c r="BP300" s="78">
        <f t="shared" si="46"/>
        <v>7.575757575757576E-2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500</v>
      </c>
      <c r="B304" s="63" t="s">
        <v>501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502</v>
      </c>
      <c r="B305" s="63" t="s">
        <v>503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9.5238095238095237</v>
      </c>
      <c r="Y306" s="43">
        <f>IFERROR(Y299/H299,"0")+IFERROR(Y300/H300,"0")+IFERROR(Y301/H301,"0")+IFERROR(Y302/H302,"0")+IFERROR(Y303/H303,"0")+IFERROR(Y304/H304,"0")+IFERROR(Y305/H305,"0")</f>
        <v>10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9.0200000000000002E-2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40</v>
      </c>
      <c r="Y307" s="43">
        <f>IFERROR(SUM(Y299:Y305),"0")</f>
        <v>42</v>
      </c>
      <c r="Z307" s="42"/>
      <c r="AA307" s="67"/>
      <c r="AB307" s="67"/>
      <c r="AC307" s="67"/>
    </row>
    <row r="308" spans="1:68" ht="14.25" hidden="1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hidden="1" customHeight="1" x14ac:dyDescent="0.25">
      <c r="A309" s="63" t="s">
        <v>505</v>
      </c>
      <c r="B309" s="63" t="s">
        <v>506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508</v>
      </c>
      <c r="B310" s="63" t="s">
        <v>509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511</v>
      </c>
      <c r="B311" s="63" t="s">
        <v>512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514</v>
      </c>
      <c r="B312" s="63" t="s">
        <v>515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517</v>
      </c>
      <c r="B313" s="63" t="s">
        <v>518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idden="1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hidden="1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hidden="1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40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42.471428571428568</v>
      </c>
      <c r="BN317" s="78">
        <f>IFERROR(Y317*I317/H317,"0")</f>
        <v>44.594999999999999</v>
      </c>
      <c r="BO317" s="78">
        <f>IFERROR(1/J317*(X317/H317),"0")</f>
        <v>7.4404761904761904E-2</v>
      </c>
      <c r="BP317" s="78">
        <f>IFERROR(1/J317*(Y317/H317),"0")</f>
        <v>7.8125E-2</v>
      </c>
    </row>
    <row r="318" spans="1:68" ht="27" customHeight="1" x14ac:dyDescent="0.25">
      <c r="A318" s="63" t="s">
        <v>523</v>
      </c>
      <c r="B318" s="63" t="s">
        <v>524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85.8</v>
      </c>
      <c r="Z318" s="41">
        <f>IFERROR(IF(Y318=0,"",ROUNDUP(Y318/H318,0)*0.01898),"")</f>
        <v>0.20877999999999999</v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85.32307692307694</v>
      </c>
      <c r="BN318" s="78">
        <f>IFERROR(Y318*I318/H318,"0")</f>
        <v>91.509000000000015</v>
      </c>
      <c r="BO318" s="78">
        <f>IFERROR(1/J318*(X318/H318),"0")</f>
        <v>0.16025641025641027</v>
      </c>
      <c r="BP318" s="78">
        <f>IFERROR(1/J318*(Y318/H318),"0")</f>
        <v>0.171875</v>
      </c>
    </row>
    <row r="319" spans="1:68" ht="16.5" customHeight="1" x14ac:dyDescent="0.25">
      <c r="A319" s="63" t="s">
        <v>526</v>
      </c>
      <c r="B319" s="63" t="s">
        <v>527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28.113553113553113</v>
      </c>
      <c r="Y320" s="43">
        <f>IFERROR(Y317/H317,"0")+IFERROR(Y318/H318,"0")+IFERROR(Y319/H319,"0")</f>
        <v>30</v>
      </c>
      <c r="Z320" s="43">
        <f>IFERROR(IF(Z317="",0,Z317),"0")+IFERROR(IF(Z318="",0,Z318),"0")+IFERROR(IF(Z319="",0,Z319),"0")</f>
        <v>0.56940000000000002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230</v>
      </c>
      <c r="Y321" s="43">
        <f>IFERROR(SUM(Y317:Y319),"0")</f>
        <v>245.4</v>
      </c>
      <c r="Z321" s="42"/>
      <c r="AA321" s="67"/>
      <c r="AB321" s="67"/>
      <c r="AC321" s="67"/>
    </row>
    <row r="322" spans="1:68" ht="14.25" hidden="1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hidden="1" customHeight="1" x14ac:dyDescent="0.25">
      <c r="A323" s="63" t="s">
        <v>529</v>
      </c>
      <c r="B323" s="63" t="s">
        <v>530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531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533</v>
      </c>
      <c r="B324" s="63" t="s">
        <v>534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535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536</v>
      </c>
      <c r="B325" s="63" t="s">
        <v>537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539</v>
      </c>
      <c r="B326" s="63" t="s">
        <v>540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38" t="s">
        <v>541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hidden="1" customHeight="1" x14ac:dyDescent="0.25">
      <c r="A330" s="63" t="s">
        <v>542</v>
      </c>
      <c r="B330" s="63" t="s">
        <v>543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546</v>
      </c>
      <c r="B331" s="63" t="s">
        <v>547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548</v>
      </c>
      <c r="B332" s="63" t="s">
        <v>549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7" t="s">
        <v>550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hidden="1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80</v>
      </c>
      <c r="Y337" s="55">
        <f>IFERROR(IF(X337="",0,CEILING((X337/$H337),1)*$H337),"")</f>
        <v>81</v>
      </c>
      <c r="Z337" s="41">
        <f>IFERROR(IF(Y337=0,"",ROUNDUP(Y337/H337,0)*0.01898),"")</f>
        <v>0.1898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85.125925925925927</v>
      </c>
      <c r="BN337" s="78">
        <f>IFERROR(Y337*I337/H337,"0")</f>
        <v>86.190000000000012</v>
      </c>
      <c r="BO337" s="78">
        <f>IFERROR(1/J337*(X337/H337),"0")</f>
        <v>0.15432098765432101</v>
      </c>
      <c r="BP337" s="78">
        <f>IFERROR(1/J337*(Y337/H337),"0")</f>
        <v>0.15625</v>
      </c>
    </row>
    <row r="338" spans="1:68" ht="27" customHeight="1" x14ac:dyDescent="0.25">
      <c r="A338" s="63" t="s">
        <v>554</v>
      </c>
      <c r="B338" s="63" t="s">
        <v>555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10</v>
      </c>
      <c r="Y338" s="55">
        <f>IFERROR(IF(X338="",0,CEILING((X338/$H338),1)*$H338),"")</f>
        <v>10.5</v>
      </c>
      <c r="Z338" s="41">
        <f>IFERROR(IF(Y338=0,"",ROUNDUP(Y338/H338,0)*0.00651),"")</f>
        <v>3.2550000000000003E-2</v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11.2</v>
      </c>
      <c r="BN338" s="78">
        <f>IFERROR(Y338*I338/H338,"0")</f>
        <v>11.759999999999998</v>
      </c>
      <c r="BO338" s="78">
        <f>IFERROR(1/J338*(X338/H338),"0")</f>
        <v>2.6164311878597593E-2</v>
      </c>
      <c r="BP338" s="78">
        <f>IFERROR(1/J338*(Y338/H338),"0")</f>
        <v>2.7472527472527476E-2</v>
      </c>
    </row>
    <row r="339" spans="1:68" ht="27" hidden="1" customHeight="1" x14ac:dyDescent="0.25">
      <c r="A339" s="63" t="s">
        <v>557</v>
      </c>
      <c r="B339" s="63" t="s">
        <v>558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14.638447971781307</v>
      </c>
      <c r="Y340" s="43">
        <f>IFERROR(Y337/H337,"0")+IFERROR(Y338/H338,"0")+IFERROR(Y339/H339,"0")</f>
        <v>15</v>
      </c>
      <c r="Z340" s="43">
        <f>IFERROR(IF(Z337="",0,Z337),"0")+IFERROR(IF(Z338="",0,Z338),"0")+IFERROR(IF(Z339="",0,Z339),"0")</f>
        <v>0.22234999999999999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90</v>
      </c>
      <c r="Y341" s="43">
        <f>IFERROR(SUM(Y337:Y339),"0")</f>
        <v>91.5</v>
      </c>
      <c r="Z341" s="42"/>
      <c r="AA341" s="67"/>
      <c r="AB341" s="67"/>
      <c r="AC341" s="67"/>
    </row>
    <row r="342" spans="1:68" ht="27.75" hidden="1" customHeight="1" x14ac:dyDescent="0.2">
      <c r="A342" s="636" t="s">
        <v>560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hidden="1" customHeight="1" x14ac:dyDescent="0.25">
      <c r="A343" s="637" t="s">
        <v>561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hidden="1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562</v>
      </c>
      <c r="B345" s="63" t="s">
        <v>563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2880</v>
      </c>
      <c r="Y345" s="55">
        <f t="shared" ref="Y345:Y351" si="47">IFERROR(IF(X345="",0,CEILING((X345/$H345),1)*$H345),"")</f>
        <v>2880</v>
      </c>
      <c r="Z345" s="41">
        <f>IFERROR(IF(Y345=0,"",ROUNDUP(Y345/H345,0)*0.02175),"")</f>
        <v>4.1760000000000002</v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2972.1600000000003</v>
      </c>
      <c r="BN345" s="78">
        <f t="shared" ref="BN345:BN351" si="49">IFERROR(Y345*I345/H345,"0")</f>
        <v>2972.1600000000003</v>
      </c>
      <c r="BO345" s="78">
        <f t="shared" ref="BO345:BO351" si="50">IFERROR(1/J345*(X345/H345),"0")</f>
        <v>4</v>
      </c>
      <c r="BP345" s="78">
        <f t="shared" ref="BP345:BP351" si="51">IFERROR(1/J345*(Y345/H345),"0")</f>
        <v>4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4320</v>
      </c>
      <c r="Y347" s="55">
        <f t="shared" si="47"/>
        <v>4320</v>
      </c>
      <c r="Z347" s="41">
        <f>IFERROR(IF(Y347=0,"",ROUNDUP(Y347/H347,0)*0.02175),"")</f>
        <v>6.2639999999999993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4458.2400000000007</v>
      </c>
      <c r="BN347" s="78">
        <f t="shared" si="49"/>
        <v>4458.2400000000007</v>
      </c>
      <c r="BO347" s="78">
        <f t="shared" si="50"/>
        <v>6</v>
      </c>
      <c r="BP347" s="78">
        <f t="shared" si="51"/>
        <v>6</v>
      </c>
    </row>
    <row r="348" spans="1:68" ht="37.5" hidden="1" customHeight="1" x14ac:dyDescent="0.25">
      <c r="A348" s="63" t="s">
        <v>571</v>
      </c>
      <c r="B348" s="63" t="s">
        <v>572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574</v>
      </c>
      <c r="B349" s="63" t="s">
        <v>575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577</v>
      </c>
      <c r="B350" s="63" t="s">
        <v>578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579</v>
      </c>
      <c r="B351" s="63" t="s">
        <v>580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624</v>
      </c>
      <c r="Y352" s="43">
        <f>IFERROR(Y345/H345,"0")+IFERROR(Y346/H346,"0")+IFERROR(Y347/H347,"0")+IFERROR(Y348/H348,"0")+IFERROR(Y349/H349,"0")+IFERROR(Y350/H350,"0")+IFERROR(Y351/H351,"0")</f>
        <v>624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13.571999999999999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9360</v>
      </c>
      <c r="Y353" s="43">
        <f>IFERROR(SUM(Y345:Y351),"0")</f>
        <v>9360</v>
      </c>
      <c r="Z353" s="42"/>
      <c r="AA353" s="67"/>
      <c r="AB353" s="67"/>
      <c r="AC353" s="67"/>
    </row>
    <row r="354" spans="1:68" ht="14.25" hidden="1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2880</v>
      </c>
      <c r="Y355" s="55">
        <f>IFERROR(IF(X355="",0,CEILING((X355/$H355),1)*$H355),"")</f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2972.1600000000003</v>
      </c>
      <c r="BN355" s="78">
        <f>IFERROR(Y355*I355/H355,"0")</f>
        <v>2972.1600000000003</v>
      </c>
      <c r="BO355" s="78">
        <f>IFERROR(1/J355*(X355/H355),"0")</f>
        <v>4</v>
      </c>
      <c r="BP355" s="78">
        <f>IFERROR(1/J355*(Y355/H355),"0")</f>
        <v>4</v>
      </c>
    </row>
    <row r="356" spans="1:68" ht="16.5" hidden="1" customHeight="1" x14ac:dyDescent="0.25">
      <c r="A356" s="63" t="s">
        <v>584</v>
      </c>
      <c r="B356" s="63" t="s">
        <v>585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192</v>
      </c>
      <c r="Y357" s="43">
        <f>IFERROR(Y355/H355,"0")+IFERROR(Y356/H356,"0")</f>
        <v>192</v>
      </c>
      <c r="Z357" s="43">
        <f>IFERROR(IF(Z355="",0,Z355),"0")+IFERROR(IF(Z356="",0,Z356),"0")</f>
        <v>4.1760000000000002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2880</v>
      </c>
      <c r="Y358" s="43">
        <f>IFERROR(SUM(Y355:Y356),"0")</f>
        <v>2880</v>
      </c>
      <c r="Z358" s="42"/>
      <c r="AA358" s="67"/>
      <c r="AB358" s="67"/>
      <c r="AC358" s="67"/>
    </row>
    <row r="359" spans="1:68" ht="14.25" hidden="1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586</v>
      </c>
      <c r="B360" s="63" t="s">
        <v>587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750</v>
      </c>
      <c r="Y360" s="55">
        <f>IFERROR(IF(X360="",0,CEILING((X360/$H360),1)*$H360),"")</f>
        <v>756</v>
      </c>
      <c r="Z360" s="41">
        <f>IFERROR(IF(Y360=0,"",ROUNDUP(Y360/H360,0)*0.01898),"")</f>
        <v>1.59432</v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793.75</v>
      </c>
      <c r="BN360" s="78">
        <f>IFERROR(Y360*I360/H360,"0")</f>
        <v>800.1</v>
      </c>
      <c r="BO360" s="78">
        <f>IFERROR(1/J360*(X360/H360),"0")</f>
        <v>1.3020833333333333</v>
      </c>
      <c r="BP360" s="78">
        <f>IFERROR(1/J360*(Y360/H360),"0")</f>
        <v>1.3125</v>
      </c>
    </row>
    <row r="361" spans="1:68" ht="27" hidden="1" customHeight="1" x14ac:dyDescent="0.25">
      <c r="A361" s="63" t="s">
        <v>589</v>
      </c>
      <c r="B361" s="63" t="s">
        <v>590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83.333333333333329</v>
      </c>
      <c r="Y362" s="43">
        <f>IFERROR(Y360/H360,"0")+IFERROR(Y361/H361,"0")</f>
        <v>84</v>
      </c>
      <c r="Z362" s="43">
        <f>IFERROR(IF(Z360="",0,Z360),"0")+IFERROR(IF(Z361="",0,Z361),"0")</f>
        <v>1.59432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750</v>
      </c>
      <c r="Y363" s="43">
        <f>IFERROR(SUM(Y360:Y361),"0")</f>
        <v>756</v>
      </c>
      <c r="Z363" s="42"/>
      <c r="AA363" s="67"/>
      <c r="AB363" s="67"/>
      <c r="AC363" s="67"/>
    </row>
    <row r="364" spans="1:68" ht="14.25" hidden="1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230</v>
      </c>
      <c r="Y365" s="55">
        <f>IFERROR(IF(X365="",0,CEILING((X365/$H365),1)*$H365),"")</f>
        <v>234</v>
      </c>
      <c r="Z365" s="41">
        <f>IFERROR(IF(Y365=0,"",ROUNDUP(Y365/H365,0)*0.01898),"")</f>
        <v>0.49348000000000003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243.26333333333332</v>
      </c>
      <c r="BN365" s="78">
        <f>IFERROR(Y365*I365/H365,"0")</f>
        <v>247.494</v>
      </c>
      <c r="BO365" s="78">
        <f>IFERROR(1/J365*(X365/H365),"0")</f>
        <v>0.39930555555555558</v>
      </c>
      <c r="BP365" s="78">
        <f>IFERROR(1/J365*(Y365/H365),"0")</f>
        <v>0.40625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25.555555555555557</v>
      </c>
      <c r="Y366" s="43">
        <f>IFERROR(Y365/H365,"0")</f>
        <v>26</v>
      </c>
      <c r="Z366" s="43">
        <f>IFERROR(IF(Z365="",0,Z365),"0")</f>
        <v>0.49348000000000003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230</v>
      </c>
      <c r="Y367" s="43">
        <f>IFERROR(SUM(Y365:Y365),"0")</f>
        <v>234</v>
      </c>
      <c r="Z367" s="42"/>
      <c r="AA367" s="67"/>
      <c r="AB367" s="67"/>
      <c r="AC367" s="67"/>
    </row>
    <row r="368" spans="1:68" ht="16.5" hidden="1" customHeight="1" x14ac:dyDescent="0.25">
      <c r="A368" s="637" t="s">
        <v>595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hidden="1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hidden="1" customHeight="1" x14ac:dyDescent="0.25">
      <c r="A370" s="63" t="s">
        <v>596</v>
      </c>
      <c r="B370" s="63" t="s">
        <v>597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599</v>
      </c>
      <c r="B371" s="63" t="s">
        <v>600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602</v>
      </c>
      <c r="B372" s="63" t="s">
        <v>603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idden="1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hidden="1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hidden="1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130</v>
      </c>
      <c r="Y376" s="55">
        <f>IFERROR(IF(X376="",0,CEILING((X376/$H376),1)*$H376),"")</f>
        <v>131.4</v>
      </c>
      <c r="Z376" s="41">
        <f>IFERROR(IF(Y376=0,"",ROUNDUP(Y376/H376,0)*0.00902),"")</f>
        <v>0.27060000000000001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138.01369863013699</v>
      </c>
      <c r="BN376" s="78">
        <f>IFERROR(Y376*I376/H376,"0")</f>
        <v>139.50000000000003</v>
      </c>
      <c r="BO376" s="78">
        <f>IFERROR(1/J376*(X376/H376),"0")</f>
        <v>0.22485125224851255</v>
      </c>
      <c r="BP376" s="78">
        <f>IFERROR(1/J376*(Y376/H376),"0")</f>
        <v>0.22727272727272729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29.680365296803654</v>
      </c>
      <c r="Y377" s="43">
        <f>IFERROR(Y376/H376,"0")</f>
        <v>30.000000000000004</v>
      </c>
      <c r="Z377" s="43">
        <f>IFERROR(IF(Z376="",0,Z376),"0")</f>
        <v>0.27060000000000001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130</v>
      </c>
      <c r="Y378" s="43">
        <f>IFERROR(SUM(Y376:Y376),"0")</f>
        <v>131.4</v>
      </c>
      <c r="Z378" s="42"/>
      <c r="AA378" s="67"/>
      <c r="AB378" s="67"/>
      <c r="AC378" s="67"/>
    </row>
    <row r="379" spans="1:68" ht="14.25" hidden="1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220</v>
      </c>
      <c r="Y380" s="55">
        <f>IFERROR(IF(X380="",0,CEILING((X380/$H380),1)*$H380),"")</f>
        <v>225</v>
      </c>
      <c r="Z380" s="41">
        <f>IFERROR(IF(Y380=0,"",ROUNDUP(Y380/H380,0)*0.01898),"")</f>
        <v>0.47450000000000003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232.68666666666664</v>
      </c>
      <c r="BN380" s="78">
        <f>IFERROR(Y380*I380/H380,"0")</f>
        <v>237.97500000000002</v>
      </c>
      <c r="BO380" s="78">
        <f>IFERROR(1/J380*(X380/H380),"0")</f>
        <v>0.38194444444444442</v>
      </c>
      <c r="BP380" s="78">
        <f>IFERROR(1/J380*(Y380/H380),"0")</f>
        <v>0.390625</v>
      </c>
    </row>
    <row r="381" spans="1:68" ht="27" hidden="1" customHeight="1" x14ac:dyDescent="0.25">
      <c r="A381" s="63" t="s">
        <v>610</v>
      </c>
      <c r="B381" s="63" t="s">
        <v>611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24.444444444444443</v>
      </c>
      <c r="Y382" s="43">
        <f>IFERROR(Y380/H380,"0")+IFERROR(Y381/H381,"0")</f>
        <v>25</v>
      </c>
      <c r="Z382" s="43">
        <f>IFERROR(IF(Z380="",0,Z380),"0")+IFERROR(IF(Z381="",0,Z381),"0")</f>
        <v>0.47450000000000003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220</v>
      </c>
      <c r="Y383" s="43">
        <f>IFERROR(SUM(Y380:Y381),"0")</f>
        <v>225</v>
      </c>
      <c r="Z383" s="42"/>
      <c r="AA383" s="67"/>
      <c r="AB383" s="67"/>
      <c r="AC383" s="67"/>
    </row>
    <row r="384" spans="1:68" ht="14.25" hidden="1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612</v>
      </c>
      <c r="B385" s="63" t="s">
        <v>613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10</v>
      </c>
      <c r="Y385" s="55">
        <f>IFERROR(IF(X385="",0,CEILING((X385/$H385),1)*$H385),"")</f>
        <v>18</v>
      </c>
      <c r="Z385" s="41">
        <f>IFERROR(IF(Y385=0,"",ROUNDUP(Y385/H385,0)*0.01898),"")</f>
        <v>3.7960000000000001E-2</v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10.483333333333334</v>
      </c>
      <c r="BN385" s="78">
        <f>IFERROR(Y385*I385/H385,"0")</f>
        <v>18.87</v>
      </c>
      <c r="BO385" s="78">
        <f>IFERROR(1/J385*(X385/H385),"0")</f>
        <v>1.7361111111111112E-2</v>
      </c>
      <c r="BP385" s="78">
        <f>IFERROR(1/J385*(Y385/H385),"0")</f>
        <v>3.125E-2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1.1111111111111112</v>
      </c>
      <c r="Y386" s="43">
        <f>IFERROR(Y385/H385,"0")</f>
        <v>2</v>
      </c>
      <c r="Z386" s="43">
        <f>IFERROR(IF(Z385="",0,Z385),"0")</f>
        <v>3.7960000000000001E-2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10</v>
      </c>
      <c r="Y387" s="43">
        <f>IFERROR(SUM(Y385:Y385),"0")</f>
        <v>18</v>
      </c>
      <c r="Z387" s="42"/>
      <c r="AA387" s="67"/>
      <c r="AB387" s="67"/>
      <c r="AC387" s="67"/>
    </row>
    <row r="388" spans="1:68" ht="27.75" hidden="1" customHeight="1" x14ac:dyDescent="0.2">
      <c r="A388" s="636" t="s">
        <v>615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hidden="1" customHeight="1" x14ac:dyDescent="0.25">
      <c r="A389" s="637" t="s">
        <v>616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hidden="1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hidden="1" customHeight="1" x14ac:dyDescent="0.25">
      <c r="A391" s="63" t="s">
        <v>617</v>
      </c>
      <c r="B391" s="63" t="s">
        <v>618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620</v>
      </c>
      <c r="B393" s="63" t="s">
        <v>623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50</v>
      </c>
      <c r="Y394" s="55">
        <f t="shared" si="52"/>
        <v>54</v>
      </c>
      <c r="Z394" s="41">
        <f>IFERROR(IF(Y394=0,"",ROUNDUP(Y394/H394,0)*0.00902),"")</f>
        <v>9.0200000000000002E-2</v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51.944444444444443</v>
      </c>
      <c r="BN394" s="78">
        <f t="shared" si="54"/>
        <v>56.099999999999994</v>
      </c>
      <c r="BO394" s="78">
        <f t="shared" si="55"/>
        <v>7.0145903479236812E-2</v>
      </c>
      <c r="BP394" s="78">
        <f t="shared" si="56"/>
        <v>7.575757575757576E-2</v>
      </c>
    </row>
    <row r="395" spans="1:68" ht="27" hidden="1" customHeight="1" x14ac:dyDescent="0.25">
      <c r="A395" s="63" t="s">
        <v>627</v>
      </c>
      <c r="B395" s="63" t="s">
        <v>628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629</v>
      </c>
      <c r="B396" s="63" t="s">
        <v>630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631</v>
      </c>
      <c r="B397" s="63" t="s">
        <v>632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634</v>
      </c>
      <c r="B398" s="63" t="s">
        <v>635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637</v>
      </c>
      <c r="B399" s="63" t="s">
        <v>638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640</v>
      </c>
      <c r="B400" s="63" t="s">
        <v>641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9.2592592592592595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9.0200000000000002E-2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50</v>
      </c>
      <c r="Y402" s="43">
        <f>IFERROR(SUM(Y391:Y400),"0")</f>
        <v>54</v>
      </c>
      <c r="Z402" s="42"/>
      <c r="AA402" s="67"/>
      <c r="AB402" s="67"/>
      <c r="AC402" s="67"/>
    </row>
    <row r="403" spans="1:68" ht="14.25" hidden="1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hidden="1" customHeight="1" x14ac:dyDescent="0.25">
      <c r="A404" s="63" t="s">
        <v>642</v>
      </c>
      <c r="B404" s="63" t="s">
        <v>643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637" t="s">
        <v>648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hidden="1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hidden="1" customHeight="1" x14ac:dyDescent="0.25">
      <c r="A410" s="63" t="s">
        <v>649</v>
      </c>
      <c r="B410" s="63" t="s">
        <v>650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300</v>
      </c>
      <c r="Y414" s="55">
        <f>IFERROR(IF(X414="",0,CEILING((X414/$H414),1)*$H414),"")</f>
        <v>302.40000000000003</v>
      </c>
      <c r="Z414" s="41">
        <f>IFERROR(IF(Y414=0,"",ROUNDUP(Y414/H414,0)*0.00902),"")</f>
        <v>0.50512000000000001</v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311.66666666666663</v>
      </c>
      <c r="BN414" s="78">
        <f>IFERROR(Y414*I414/H414,"0")</f>
        <v>314.16000000000003</v>
      </c>
      <c r="BO414" s="78">
        <f>IFERROR(1/J414*(X414/H414),"0")</f>
        <v>0.42087542087542085</v>
      </c>
      <c r="BP414" s="78">
        <f>IFERROR(1/J414*(Y414/H414),"0")</f>
        <v>0.42424242424242425</v>
      </c>
    </row>
    <row r="415" spans="1:68" ht="27" hidden="1" customHeight="1" x14ac:dyDescent="0.25">
      <c r="A415" s="63" t="s">
        <v>655</v>
      </c>
      <c r="B415" s="63" t="s">
        <v>656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658</v>
      </c>
      <c r="B416" s="63" t="s">
        <v>659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661</v>
      </c>
      <c r="B417" s="63" t="s">
        <v>662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55.55555555555555</v>
      </c>
      <c r="Y418" s="43">
        <f>IFERROR(Y414/H414,"0")+IFERROR(Y415/H415,"0")+IFERROR(Y416/H416,"0")+IFERROR(Y417/H417,"0")</f>
        <v>56</v>
      </c>
      <c r="Z418" s="43">
        <f>IFERROR(IF(Z414="",0,Z414),"0")+IFERROR(IF(Z415="",0,Z415),"0")+IFERROR(IF(Z416="",0,Z416),"0")+IFERROR(IF(Z417="",0,Z417),"0")</f>
        <v>0.50512000000000001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300</v>
      </c>
      <c r="Y419" s="43">
        <f>IFERROR(SUM(Y414:Y417),"0")</f>
        <v>302.40000000000003</v>
      </c>
      <c r="Z419" s="42"/>
      <c r="AA419" s="67"/>
      <c r="AB419" s="67"/>
      <c r="AC419" s="67"/>
    </row>
    <row r="420" spans="1:68" ht="16.5" hidden="1" customHeight="1" x14ac:dyDescent="0.25">
      <c r="A420" s="637" t="s">
        <v>663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hidden="1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hidden="1" customHeight="1" x14ac:dyDescent="0.25">
      <c r="A422" s="63" t="s">
        <v>664</v>
      </c>
      <c r="B422" s="63" t="s">
        <v>665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37" t="s">
        <v>667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hidden="1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hidden="1" customHeight="1" x14ac:dyDescent="0.25">
      <c r="A427" s="63" t="s">
        <v>668</v>
      </c>
      <c r="B427" s="63" t="s">
        <v>669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636" t="s">
        <v>671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hidden="1" customHeight="1" x14ac:dyDescent="0.25">
      <c r="A431" s="637" t="s">
        <v>671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hidden="1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hidden="1" customHeight="1" x14ac:dyDescent="0.25">
      <c r="A433" s="63" t="s">
        <v>672</v>
      </c>
      <c r="B433" s="63" t="s">
        <v>673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675</v>
      </c>
      <c r="B434" s="63" t="s">
        <v>676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678</v>
      </c>
      <c r="B435" s="63" t="s">
        <v>679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683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220</v>
      </c>
      <c r="Y436" s="55">
        <f t="shared" si="58"/>
        <v>221.76000000000002</v>
      </c>
      <c r="Z436" s="41">
        <f t="shared" si="59"/>
        <v>0.50231999999999999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234.99999999999997</v>
      </c>
      <c r="BN436" s="78">
        <f t="shared" si="61"/>
        <v>236.88</v>
      </c>
      <c r="BO436" s="78">
        <f t="shared" si="62"/>
        <v>0.40064102564102566</v>
      </c>
      <c r="BP436" s="78">
        <f t="shared" si="63"/>
        <v>0.40384615384615385</v>
      </c>
    </row>
    <row r="437" spans="1:68" ht="16.5" hidden="1" customHeight="1" x14ac:dyDescent="0.25">
      <c r="A437" s="63" t="s">
        <v>685</v>
      </c>
      <c r="B437" s="63" t="s">
        <v>686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150</v>
      </c>
      <c r="Y438" s="55">
        <f t="shared" si="58"/>
        <v>153.12</v>
      </c>
      <c r="Z438" s="41">
        <f t="shared" si="59"/>
        <v>0.34683999999999998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160.22727272727272</v>
      </c>
      <c r="BN438" s="78">
        <f t="shared" si="61"/>
        <v>163.56</v>
      </c>
      <c r="BO438" s="78">
        <f t="shared" si="62"/>
        <v>0.27316433566433568</v>
      </c>
      <c r="BP438" s="78">
        <f t="shared" si="63"/>
        <v>0.27884615384615385</v>
      </c>
    </row>
    <row r="439" spans="1:68" ht="16.5" hidden="1" customHeight="1" x14ac:dyDescent="0.25">
      <c r="A439" s="63" t="s">
        <v>691</v>
      </c>
      <c r="B439" s="63" t="s">
        <v>692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696</v>
      </c>
      <c r="B441" s="63" t="s">
        <v>697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698</v>
      </c>
      <c r="B442" s="63" t="s">
        <v>699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700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703</v>
      </c>
      <c r="B444" s="63" t="s">
        <v>704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705</v>
      </c>
      <c r="B445" s="63" t="s">
        <v>706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705</v>
      </c>
      <c r="B446" s="63" t="s">
        <v>707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70.075757575757564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71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0.84915999999999991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370</v>
      </c>
      <c r="Y448" s="43">
        <f>IFERROR(SUM(Y433:Y446),"0")</f>
        <v>374.88</v>
      </c>
      <c r="Z448" s="42"/>
      <c r="AA448" s="67"/>
      <c r="AB448" s="67"/>
      <c r="AC448" s="67"/>
    </row>
    <row r="449" spans="1:68" ht="14.25" hidden="1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120</v>
      </c>
      <c r="Y450" s="55">
        <f>IFERROR(IF(X450="",0,CEILING((X450/$H450),1)*$H450),"")</f>
        <v>121.44000000000001</v>
      </c>
      <c r="Z450" s="41">
        <f>IFERROR(IF(Y450=0,"",ROUNDUP(Y450/H450,0)*0.01196),"")</f>
        <v>0.27507999999999999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128.18181818181816</v>
      </c>
      <c r="BN450" s="78">
        <f>IFERROR(Y450*I450/H450,"0")</f>
        <v>129.72</v>
      </c>
      <c r="BO450" s="78">
        <f>IFERROR(1/J450*(X450/H450),"0")</f>
        <v>0.21853146853146854</v>
      </c>
      <c r="BP450" s="78">
        <f>IFERROR(1/J450*(Y450/H450),"0")</f>
        <v>0.22115384615384617</v>
      </c>
    </row>
    <row r="451" spans="1:68" ht="16.5" hidden="1" customHeight="1" x14ac:dyDescent="0.25">
      <c r="A451" s="63" t="s">
        <v>711</v>
      </c>
      <c r="B451" s="63" t="s">
        <v>712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713</v>
      </c>
      <c r="B452" s="63" t="s">
        <v>714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22.727272727272727</v>
      </c>
      <c r="Y453" s="43">
        <f>IFERROR(Y450/H450,"0")+IFERROR(Y451/H451,"0")+IFERROR(Y452/H452,"0")</f>
        <v>23</v>
      </c>
      <c r="Z453" s="43">
        <f>IFERROR(IF(Z450="",0,Z450),"0")+IFERROR(IF(Z451="",0,Z451),"0")+IFERROR(IF(Z452="",0,Z452),"0")</f>
        <v>0.27507999999999999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120</v>
      </c>
      <c r="Y454" s="43">
        <f>IFERROR(SUM(Y450:Y452),"0")</f>
        <v>121.44000000000001</v>
      </c>
      <c r="Z454" s="42"/>
      <c r="AA454" s="67"/>
      <c r="AB454" s="67"/>
      <c r="AC454" s="67"/>
    </row>
    <row r="455" spans="1:68" ht="14.25" hidden="1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 x14ac:dyDescent="0.25">
      <c r="A457" s="63" t="s">
        <v>718</v>
      </c>
      <c r="B457" s="63" t="s">
        <v>719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90</v>
      </c>
      <c r="Y457" s="55">
        <f t="shared" si="64"/>
        <v>95.04</v>
      </c>
      <c r="Z457" s="41">
        <f>IFERROR(IF(Y457=0,"",ROUNDUP(Y457/H457,0)*0.01196),"")</f>
        <v>0.21528</v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96.136363636363626</v>
      </c>
      <c r="BN457" s="78">
        <f t="shared" si="66"/>
        <v>101.52000000000001</v>
      </c>
      <c r="BO457" s="78">
        <f t="shared" si="67"/>
        <v>0.16389860139860138</v>
      </c>
      <c r="BP457" s="78">
        <f t="shared" si="68"/>
        <v>0.17307692307692307</v>
      </c>
    </row>
    <row r="458" spans="1:68" ht="27" customHeight="1" x14ac:dyDescent="0.25">
      <c r="A458" s="63" t="s">
        <v>721</v>
      </c>
      <c r="B458" s="63" t="s">
        <v>722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hidden="1" customHeight="1" x14ac:dyDescent="0.25">
      <c r="A459" s="63" t="s">
        <v>724</v>
      </c>
      <c r="B459" s="63" t="s">
        <v>725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724</v>
      </c>
      <c r="B460" s="63" t="s">
        <v>726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727</v>
      </c>
      <c r="B461" s="63" t="s">
        <v>728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729</v>
      </c>
      <c r="B462" s="63" t="s">
        <v>730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54.924242424242415</v>
      </c>
      <c r="Y463" s="43">
        <f>IFERROR(Y456/H456,"0")+IFERROR(Y457/H457,"0")+IFERROR(Y458/H458,"0")+IFERROR(Y459/H459,"0")+IFERROR(Y460/H460,"0")+IFERROR(Y461/H461,"0")+IFERROR(Y462/H462,"0")</f>
        <v>57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0.68171999999999999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290</v>
      </c>
      <c r="Y464" s="43">
        <f>IFERROR(SUM(Y456:Y462),"0")</f>
        <v>300.96000000000004</v>
      </c>
      <c r="Z464" s="42"/>
      <c r="AA464" s="67"/>
      <c r="AB464" s="67"/>
      <c r="AC464" s="67"/>
    </row>
    <row r="465" spans="1:68" ht="14.25" hidden="1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hidden="1" customHeight="1" x14ac:dyDescent="0.25">
      <c r="A466" s="63" t="s">
        <v>731</v>
      </c>
      <c r="B466" s="63" t="s">
        <v>732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734</v>
      </c>
      <c r="B467" s="63" t="s">
        <v>735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737</v>
      </c>
      <c r="B468" s="63" t="s">
        <v>738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36" t="s">
        <v>740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hidden="1" customHeight="1" x14ac:dyDescent="0.25">
      <c r="A472" s="637" t="s">
        <v>740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hidden="1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hidden="1" customHeight="1" x14ac:dyDescent="0.25">
      <c r="A474" s="63" t="s">
        <v>741</v>
      </c>
      <c r="B474" s="63" t="s">
        <v>742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743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745</v>
      </c>
      <c r="B475" s="63" t="s">
        <v>746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747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751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240</v>
      </c>
      <c r="Y476" s="55">
        <f>IFERROR(IF(X476="",0,CEILING((X476/$H476),1)*$H476),"")</f>
        <v>240</v>
      </c>
      <c r="Z476" s="41">
        <f>IFERROR(IF(Y476=0,"",ROUNDUP(Y476/H476,0)*0.01898),"")</f>
        <v>0.37959999999999999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248.70000000000002</v>
      </c>
      <c r="BN476" s="78">
        <f>IFERROR(Y476*I476/H476,"0")</f>
        <v>248.70000000000002</v>
      </c>
      <c r="BO476" s="78">
        <f>IFERROR(1/J476*(X476/H476),"0")</f>
        <v>0.3125</v>
      </c>
      <c r="BP476" s="78">
        <f>IFERROR(1/J476*(Y476/H476),"0")</f>
        <v>0.3125</v>
      </c>
    </row>
    <row r="477" spans="1:68" ht="27" hidden="1" customHeight="1" x14ac:dyDescent="0.25">
      <c r="A477" s="63" t="s">
        <v>753</v>
      </c>
      <c r="B477" s="63" t="s">
        <v>754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">
        <v>755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20</v>
      </c>
      <c r="Y478" s="43">
        <f>IFERROR(Y474/H474,"0")+IFERROR(Y475/H475,"0")+IFERROR(Y476/H476,"0")+IFERROR(Y477/H477,"0")</f>
        <v>20</v>
      </c>
      <c r="Z478" s="43">
        <f>IFERROR(IF(Z474="",0,Z474),"0")+IFERROR(IF(Z475="",0,Z475),"0")+IFERROR(IF(Z476="",0,Z476),"0")+IFERROR(IF(Z477="",0,Z477),"0")</f>
        <v>0.37959999999999999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240</v>
      </c>
      <c r="Y479" s="43">
        <f>IFERROR(SUM(Y474:Y477),"0")</f>
        <v>240</v>
      </c>
      <c r="Z479" s="42"/>
      <c r="AA479" s="67"/>
      <c r="AB479" s="67"/>
      <c r="AC479" s="67"/>
    </row>
    <row r="480" spans="1:68" ht="14.25" hidden="1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110</v>
      </c>
      <c r="Y487" s="55">
        <f>IFERROR(IF(X487="",0,CEILING((X487/$H487),1)*$H487),"")</f>
        <v>113.4</v>
      </c>
      <c r="Z487" s="41">
        <f>IFERROR(IF(Y487=0,"",ROUNDUP(Y487/H487,0)*0.00902),"")</f>
        <v>0.24354000000000001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117.07142857142857</v>
      </c>
      <c r="BN487" s="78">
        <f>IFERROR(Y487*I487/H487,"0")</f>
        <v>120.69</v>
      </c>
      <c r="BO487" s="78">
        <f>IFERROR(1/J487*(X487/H487),"0")</f>
        <v>0.1984126984126984</v>
      </c>
      <c r="BP487" s="78">
        <f>IFERROR(1/J487*(Y487/H487),"0")</f>
        <v>0.20454545454545456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70</v>
      </c>
      <c r="Y488" s="55">
        <f>IFERROR(IF(X488="",0,CEILING((X488/$H488),1)*$H488),"")</f>
        <v>71.400000000000006</v>
      </c>
      <c r="Z488" s="41">
        <f>IFERROR(IF(Y488=0,"",ROUNDUP(Y488/H488,0)*0.00902),"")</f>
        <v>0.15334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74.499999999999986</v>
      </c>
      <c r="BN488" s="78">
        <f>IFERROR(Y488*I488/H488,"0")</f>
        <v>75.989999999999995</v>
      </c>
      <c r="BO488" s="78">
        <f>IFERROR(1/J488*(X488/H488),"0")</f>
        <v>0.12626262626262624</v>
      </c>
      <c r="BP488" s="78">
        <f>IFERROR(1/J488*(Y488/H488),"0")</f>
        <v>0.12878787878787878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42.857142857142854</v>
      </c>
      <c r="Y489" s="43">
        <f>IFERROR(Y487/H487,"0")+IFERROR(Y488/H488,"0")</f>
        <v>44</v>
      </c>
      <c r="Z489" s="43">
        <f>IFERROR(IF(Z487="",0,Z487),"0")+IFERROR(IF(Z488="",0,Z488),"0")</f>
        <v>0.39688000000000001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180</v>
      </c>
      <c r="Y490" s="43">
        <f>IFERROR(SUM(Y487:Y488),"0")</f>
        <v>184.8</v>
      </c>
      <c r="Z490" s="42"/>
      <c r="AA490" s="67"/>
      <c r="AB490" s="67"/>
      <c r="AC490" s="67"/>
    </row>
    <row r="491" spans="1:68" ht="14.25" hidden="1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hidden="1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18229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18344.38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18953.666779154344</v>
      </c>
      <c r="Y507" s="43">
        <f>IFERROR(SUM(BN22:BN503),"0")</f>
        <v>19075.767000000003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28</v>
      </c>
      <c r="Y508" s="44">
        <f>ROUNDUP(SUM(BP22:BP503),0)</f>
        <v>28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19653.666779154344</v>
      </c>
      <c r="Y509" s="43">
        <f>GrossWeightTotalR+PalletQtyTotalR*25</f>
        <v>19775.767000000003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1839.1099471028226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1857</v>
      </c>
      <c r="Z510" s="42"/>
      <c r="AA510" s="67"/>
      <c r="AB510" s="67"/>
      <c r="AC510" s="67"/>
    </row>
    <row r="511" spans="1:68" ht="14.25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30.146130000000003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560</v>
      </c>
      <c r="U513" s="894" t="s">
        <v>560</v>
      </c>
      <c r="V513" s="894" t="s">
        <v>615</v>
      </c>
      <c r="W513" s="894" t="s">
        <v>615</v>
      </c>
      <c r="X513" s="894" t="s">
        <v>615</v>
      </c>
      <c r="Y513" s="894" t="s">
        <v>615</v>
      </c>
      <c r="Z513" s="85" t="s">
        <v>671</v>
      </c>
      <c r="AA513" s="894" t="s">
        <v>740</v>
      </c>
      <c r="AB513" s="894" t="s">
        <v>740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413</v>
      </c>
      <c r="M514" s="894" t="s">
        <v>429</v>
      </c>
      <c r="N514" s="1"/>
      <c r="O514" s="894" t="s">
        <v>443</v>
      </c>
      <c r="P514" s="894" t="s">
        <v>453</v>
      </c>
      <c r="Q514" s="894" t="s">
        <v>460</v>
      </c>
      <c r="R514" s="894" t="s">
        <v>465</v>
      </c>
      <c r="S514" s="894" t="s">
        <v>550</v>
      </c>
      <c r="T514" s="894" t="s">
        <v>561</v>
      </c>
      <c r="U514" s="894" t="s">
        <v>595</v>
      </c>
      <c r="V514" s="894" t="s">
        <v>616</v>
      </c>
      <c r="W514" s="894" t="s">
        <v>648</v>
      </c>
      <c r="X514" s="894" t="s">
        <v>663</v>
      </c>
      <c r="Y514" s="894" t="s">
        <v>667</v>
      </c>
      <c r="Z514" s="894" t="s">
        <v>671</v>
      </c>
      <c r="AA514" s="894" t="s">
        <v>740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88.2</v>
      </c>
      <c r="E516" s="52">
        <f>IFERROR(Y89*1,"0")+IFERROR(Y90*1,"0")+IFERROR(Y91*1,"0")+IFERROR(Y95*1,"0")+IFERROR(Y96*1,"0")+IFERROR(Y97*1,"0")+IFERROR(Y98*1,"0")+IFERROR(Y99*1,"0")</f>
        <v>59.4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191.7</v>
      </c>
      <c r="G516" s="52">
        <f>IFERROR(Y130*1,"0")+IFERROR(Y131*1,"0")+IFERROR(Y135*1,"0")+IFERROR(Y136*1,"0")+IFERROR(Y140*1,"0")+IFERROR(Y141*1,"0")</f>
        <v>37.6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130.20000000000002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2210.6999999999998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64.800000000000011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287.40000000000003</v>
      </c>
      <c r="S516" s="52">
        <f>IFERROR(Y337*1,"0")+IFERROR(Y338*1,"0")+IFERROR(Y339*1,"0")</f>
        <v>91.5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13230</v>
      </c>
      <c r="U516" s="52">
        <f>IFERROR(Y370*1,"0")+IFERROR(Y371*1,"0")+IFERROR(Y372*1,"0")+IFERROR(Y376*1,"0")+IFERROR(Y380*1,"0")+IFERROR(Y381*1,"0")+IFERROR(Y385*1,"0")</f>
        <v>374.4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54</v>
      </c>
      <c r="W516" s="52">
        <f>IFERROR(Y410*1,"0")+IFERROR(Y414*1,"0")+IFERROR(Y415*1,"0")+IFERROR(Y416*1,"0")+IFERROR(Y417*1,"0")</f>
        <v>302.40000000000003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797.28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424.79999999999995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80,00"/>
        <filter val="1 839,11"/>
        <filter val="1,11"/>
        <filter val="1,48"/>
        <filter val="10,00"/>
        <filter val="108,00"/>
        <filter val="110,00"/>
        <filter val="120,00"/>
        <filter val="125,00"/>
        <filter val="13,00"/>
        <filter val="130,00"/>
        <filter val="14,64"/>
        <filter val="15,00"/>
        <filter val="150,00"/>
        <filter val="16,00"/>
        <filter val="168,04"/>
        <filter val="18 229,00"/>
        <filter val="18 953,67"/>
        <filter val="180,00"/>
        <filter val="185,00"/>
        <filter val="19 653,67"/>
        <filter val="192,00"/>
        <filter val="2 160,00"/>
        <filter val="2 880,00"/>
        <filter val="2,86"/>
        <filter val="20,00"/>
        <filter val="210,00"/>
        <filter val="22,73"/>
        <filter val="220,00"/>
        <filter val="230,00"/>
        <filter val="24,44"/>
        <filter val="240,00"/>
        <filter val="25,00"/>
        <filter val="25,56"/>
        <filter val="274,07"/>
        <filter val="28"/>
        <filter val="28,11"/>
        <filter val="29,68"/>
        <filter val="29,76"/>
        <filter val="290,00"/>
        <filter val="3,57"/>
        <filter val="30,00"/>
        <filter val="300,00"/>
        <filter val="350,00"/>
        <filter val="370,00"/>
        <filter val="4 320,00"/>
        <filter val="4,00"/>
        <filter val="4,63"/>
        <filter val="4,92"/>
        <filter val="40,00"/>
        <filter val="42,86"/>
        <filter val="420,00"/>
        <filter val="5,00"/>
        <filter val="5,56"/>
        <filter val="50,00"/>
        <filter val="500,00"/>
        <filter val="54,92"/>
        <filter val="55,56"/>
        <filter val="6,41"/>
        <filter val="60,00"/>
        <filter val="624,00"/>
        <filter val="70,00"/>
        <filter val="70,08"/>
        <filter val="718,00"/>
        <filter val="750,00"/>
        <filter val="79,00"/>
        <filter val="8,00"/>
        <filter val="80,00"/>
        <filter val="83,33"/>
        <filter val="9 360,00"/>
        <filter val="9,26"/>
        <filter val="9,52"/>
        <filter val="90,00"/>
        <filter val="96,00"/>
      </filters>
    </filterColumn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