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Ост КИ филиалы\"/>
    </mc:Choice>
  </mc:AlternateContent>
  <xr:revisionPtr revIDLastSave="0" documentId="13_ncr:1_{52B181E4-9724-4DE6-966D-DCAC5C1B63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7" i="1" l="1"/>
  <c r="AH103" i="1"/>
  <c r="AH96" i="1"/>
  <c r="AH81" i="1"/>
  <c r="AH41" i="1"/>
  <c r="M122" i="1"/>
  <c r="Q122" i="1" s="1"/>
  <c r="V122" i="1" s="1"/>
  <c r="L122" i="1"/>
  <c r="M121" i="1"/>
  <c r="Q121" i="1" s="1"/>
  <c r="L121" i="1"/>
  <c r="M120" i="1"/>
  <c r="Q120" i="1" s="1"/>
  <c r="L120" i="1"/>
  <c r="M119" i="1"/>
  <c r="Q119" i="1" s="1"/>
  <c r="AH119" i="1" s="1"/>
  <c r="L119" i="1"/>
  <c r="M118" i="1"/>
  <c r="Q118" i="1" s="1"/>
  <c r="L118" i="1"/>
  <c r="M117" i="1"/>
  <c r="Q117" i="1" s="1"/>
  <c r="V117" i="1" s="1"/>
  <c r="L117" i="1"/>
  <c r="M116" i="1"/>
  <c r="Q116" i="1" s="1"/>
  <c r="V116" i="1" s="1"/>
  <c r="L116" i="1"/>
  <c r="M115" i="1"/>
  <c r="Q115" i="1" s="1"/>
  <c r="L115" i="1"/>
  <c r="M114" i="1"/>
  <c r="Q114" i="1" s="1"/>
  <c r="L114" i="1"/>
  <c r="M113" i="1"/>
  <c r="Q113" i="1" s="1"/>
  <c r="AH113" i="1" s="1"/>
  <c r="L113" i="1"/>
  <c r="M112" i="1"/>
  <c r="Q112" i="1" s="1"/>
  <c r="R112" i="1" s="1"/>
  <c r="AH112" i="1" s="1"/>
  <c r="L112" i="1"/>
  <c r="M111" i="1"/>
  <c r="Q111" i="1" s="1"/>
  <c r="L111" i="1"/>
  <c r="M110" i="1"/>
  <c r="Q110" i="1" s="1"/>
  <c r="R110" i="1" s="1"/>
  <c r="AH110" i="1" s="1"/>
  <c r="L110" i="1"/>
  <c r="M109" i="1"/>
  <c r="Q109" i="1" s="1"/>
  <c r="L109" i="1"/>
  <c r="M108" i="1"/>
  <c r="Q108" i="1" s="1"/>
  <c r="AH108" i="1" s="1"/>
  <c r="L108" i="1"/>
  <c r="M107" i="1"/>
  <c r="Q107" i="1" s="1"/>
  <c r="L107" i="1"/>
  <c r="M106" i="1"/>
  <c r="Q106" i="1" s="1"/>
  <c r="AH106" i="1" s="1"/>
  <c r="L106" i="1"/>
  <c r="M105" i="1"/>
  <c r="Q105" i="1" s="1"/>
  <c r="L105" i="1"/>
  <c r="M104" i="1"/>
  <c r="Q104" i="1" s="1"/>
  <c r="AH104" i="1" s="1"/>
  <c r="L104" i="1"/>
  <c r="M103" i="1"/>
  <c r="Q103" i="1" s="1"/>
  <c r="L103" i="1"/>
  <c r="M102" i="1"/>
  <c r="Q102" i="1" s="1"/>
  <c r="L102" i="1"/>
  <c r="M101" i="1"/>
  <c r="Q101" i="1" s="1"/>
  <c r="L101" i="1"/>
  <c r="M100" i="1"/>
  <c r="Q100" i="1" s="1"/>
  <c r="V100" i="1" s="1"/>
  <c r="L100" i="1"/>
  <c r="M99" i="1"/>
  <c r="Q99" i="1" s="1"/>
  <c r="L99" i="1"/>
  <c r="M98" i="1"/>
  <c r="Q98" i="1" s="1"/>
  <c r="L98" i="1"/>
  <c r="M97" i="1"/>
  <c r="Q97" i="1" s="1"/>
  <c r="V97" i="1" s="1"/>
  <c r="L97" i="1"/>
  <c r="M96" i="1"/>
  <c r="Q96" i="1" s="1"/>
  <c r="V96" i="1" s="1"/>
  <c r="L96" i="1"/>
  <c r="M95" i="1"/>
  <c r="Q95" i="1" s="1"/>
  <c r="L95" i="1"/>
  <c r="M94" i="1"/>
  <c r="Q94" i="1" s="1"/>
  <c r="L94" i="1"/>
  <c r="M93" i="1"/>
  <c r="Q93" i="1" s="1"/>
  <c r="L93" i="1"/>
  <c r="M92" i="1"/>
  <c r="Q92" i="1" s="1"/>
  <c r="R92" i="1" s="1"/>
  <c r="AH92" i="1" s="1"/>
  <c r="L92" i="1"/>
  <c r="M91" i="1"/>
  <c r="Q91" i="1" s="1"/>
  <c r="R91" i="1" s="1"/>
  <c r="AH91" i="1" s="1"/>
  <c r="L91" i="1"/>
  <c r="M90" i="1"/>
  <c r="Q90" i="1" s="1"/>
  <c r="U90" i="1" s="1"/>
  <c r="L90" i="1"/>
  <c r="M89" i="1"/>
  <c r="Q89" i="1" s="1"/>
  <c r="R89" i="1" s="1"/>
  <c r="AH89" i="1" s="1"/>
  <c r="L89" i="1"/>
  <c r="M88" i="1"/>
  <c r="Q88" i="1" s="1"/>
  <c r="AH88" i="1" s="1"/>
  <c r="L88" i="1"/>
  <c r="M87" i="1"/>
  <c r="Q87" i="1" s="1"/>
  <c r="R87" i="1" s="1"/>
  <c r="AH87" i="1" s="1"/>
  <c r="L87" i="1"/>
  <c r="M86" i="1"/>
  <c r="Q86" i="1" s="1"/>
  <c r="L86" i="1"/>
  <c r="M85" i="1"/>
  <c r="Q85" i="1" s="1"/>
  <c r="R85" i="1" s="1"/>
  <c r="AH85" i="1" s="1"/>
  <c r="L85" i="1"/>
  <c r="M84" i="1"/>
  <c r="Q84" i="1" s="1"/>
  <c r="R84" i="1" s="1"/>
  <c r="AH84" i="1" s="1"/>
  <c r="L84" i="1"/>
  <c r="M83" i="1"/>
  <c r="Q83" i="1" s="1"/>
  <c r="R83" i="1" s="1"/>
  <c r="AH83" i="1" s="1"/>
  <c r="L83" i="1"/>
  <c r="M82" i="1"/>
  <c r="Q82" i="1" s="1"/>
  <c r="L82" i="1"/>
  <c r="F81" i="1"/>
  <c r="E81" i="1"/>
  <c r="M81" i="1" s="1"/>
  <c r="Q81" i="1" s="1"/>
  <c r="F80" i="1"/>
  <c r="F5" i="1" s="1"/>
  <c r="E80" i="1"/>
  <c r="M80" i="1" s="1"/>
  <c r="Q80" i="1" s="1"/>
  <c r="M79" i="1"/>
  <c r="Q79" i="1" s="1"/>
  <c r="AH79" i="1" s="1"/>
  <c r="L79" i="1"/>
  <c r="M78" i="1"/>
  <c r="Q78" i="1" s="1"/>
  <c r="L78" i="1"/>
  <c r="M77" i="1"/>
  <c r="Q77" i="1" s="1"/>
  <c r="U77" i="1" s="1"/>
  <c r="L77" i="1"/>
  <c r="N76" i="1"/>
  <c r="N5" i="1" s="1"/>
  <c r="E76" i="1"/>
  <c r="AH75" i="1"/>
  <c r="M75" i="1"/>
  <c r="Q75" i="1" s="1"/>
  <c r="L75" i="1"/>
  <c r="M74" i="1"/>
  <c r="Q74" i="1" s="1"/>
  <c r="R74" i="1" s="1"/>
  <c r="AH74" i="1" s="1"/>
  <c r="L74" i="1"/>
  <c r="M73" i="1"/>
  <c r="Q73" i="1" s="1"/>
  <c r="AH73" i="1" s="1"/>
  <c r="L73" i="1"/>
  <c r="M72" i="1"/>
  <c r="Q72" i="1" s="1"/>
  <c r="R72" i="1" s="1"/>
  <c r="AH72" i="1" s="1"/>
  <c r="L72" i="1"/>
  <c r="M71" i="1"/>
  <c r="Q71" i="1" s="1"/>
  <c r="R71" i="1" s="1"/>
  <c r="AH71" i="1" s="1"/>
  <c r="L71" i="1"/>
  <c r="M70" i="1"/>
  <c r="Q70" i="1" s="1"/>
  <c r="AH70" i="1" s="1"/>
  <c r="L70" i="1"/>
  <c r="M69" i="1"/>
  <c r="Q69" i="1" s="1"/>
  <c r="R69" i="1" s="1"/>
  <c r="AH69" i="1" s="1"/>
  <c r="L69" i="1"/>
  <c r="M68" i="1"/>
  <c r="Q68" i="1" s="1"/>
  <c r="R68" i="1" s="1"/>
  <c r="AH68" i="1" s="1"/>
  <c r="L68" i="1"/>
  <c r="M67" i="1"/>
  <c r="Q67" i="1" s="1"/>
  <c r="V67" i="1" s="1"/>
  <c r="L67" i="1"/>
  <c r="M66" i="1"/>
  <c r="Q66" i="1" s="1"/>
  <c r="V66" i="1" s="1"/>
  <c r="L66" i="1"/>
  <c r="M65" i="1"/>
  <c r="Q65" i="1" s="1"/>
  <c r="U65" i="1" s="1"/>
  <c r="L65" i="1"/>
  <c r="M64" i="1"/>
  <c r="Q64" i="1" s="1"/>
  <c r="L64" i="1"/>
  <c r="M63" i="1"/>
  <c r="Q63" i="1" s="1"/>
  <c r="L63" i="1"/>
  <c r="M62" i="1"/>
  <c r="Q62" i="1" s="1"/>
  <c r="V62" i="1" s="1"/>
  <c r="L62" i="1"/>
  <c r="M61" i="1"/>
  <c r="Q61" i="1" s="1"/>
  <c r="V61" i="1" s="1"/>
  <c r="L61" i="1"/>
  <c r="M60" i="1"/>
  <c r="Q60" i="1" s="1"/>
  <c r="L60" i="1"/>
  <c r="M59" i="1"/>
  <c r="Q59" i="1" s="1"/>
  <c r="V59" i="1" s="1"/>
  <c r="L59" i="1"/>
  <c r="M58" i="1"/>
  <c r="Q58" i="1" s="1"/>
  <c r="U58" i="1" s="1"/>
  <c r="L58" i="1"/>
  <c r="M57" i="1"/>
  <c r="Q57" i="1" s="1"/>
  <c r="V57" i="1" s="1"/>
  <c r="L57" i="1"/>
  <c r="M56" i="1"/>
  <c r="Q56" i="1" s="1"/>
  <c r="V56" i="1" s="1"/>
  <c r="L56" i="1"/>
  <c r="M55" i="1"/>
  <c r="Q55" i="1" s="1"/>
  <c r="V55" i="1" s="1"/>
  <c r="L55" i="1"/>
  <c r="M54" i="1"/>
  <c r="Q54" i="1" s="1"/>
  <c r="L54" i="1"/>
  <c r="M53" i="1"/>
  <c r="Q53" i="1" s="1"/>
  <c r="V53" i="1" s="1"/>
  <c r="L53" i="1"/>
  <c r="M52" i="1"/>
  <c r="Q52" i="1" s="1"/>
  <c r="L52" i="1"/>
  <c r="M51" i="1"/>
  <c r="Q51" i="1" s="1"/>
  <c r="L51" i="1"/>
  <c r="M50" i="1"/>
  <c r="Q50" i="1" s="1"/>
  <c r="L50" i="1"/>
  <c r="M49" i="1"/>
  <c r="Q49" i="1" s="1"/>
  <c r="AH49" i="1" s="1"/>
  <c r="L49" i="1"/>
  <c r="M48" i="1"/>
  <c r="Q48" i="1" s="1"/>
  <c r="R48" i="1" s="1"/>
  <c r="L48" i="1"/>
  <c r="M47" i="1"/>
  <c r="Q47" i="1" s="1"/>
  <c r="L47" i="1"/>
  <c r="M46" i="1"/>
  <c r="Q46" i="1" s="1"/>
  <c r="V46" i="1" s="1"/>
  <c r="L46" i="1"/>
  <c r="M45" i="1"/>
  <c r="Q45" i="1" s="1"/>
  <c r="V45" i="1" s="1"/>
  <c r="L45" i="1"/>
  <c r="M44" i="1"/>
  <c r="Q44" i="1" s="1"/>
  <c r="V44" i="1" s="1"/>
  <c r="L44" i="1"/>
  <c r="M43" i="1"/>
  <c r="Q43" i="1" s="1"/>
  <c r="V43" i="1" s="1"/>
  <c r="L43" i="1"/>
  <c r="M42" i="1"/>
  <c r="Q42" i="1" s="1"/>
  <c r="L42" i="1"/>
  <c r="M41" i="1"/>
  <c r="Q41" i="1" s="1"/>
  <c r="V41" i="1" s="1"/>
  <c r="L41" i="1"/>
  <c r="M40" i="1"/>
  <c r="Q40" i="1" s="1"/>
  <c r="V40" i="1" s="1"/>
  <c r="L40" i="1"/>
  <c r="M39" i="1"/>
  <c r="Q39" i="1" s="1"/>
  <c r="V39" i="1" s="1"/>
  <c r="L39" i="1"/>
  <c r="M38" i="1"/>
  <c r="Q38" i="1" s="1"/>
  <c r="L38" i="1"/>
  <c r="M37" i="1"/>
  <c r="Q37" i="1" s="1"/>
  <c r="V37" i="1" s="1"/>
  <c r="L37" i="1"/>
  <c r="M36" i="1"/>
  <c r="Q36" i="1" s="1"/>
  <c r="R36" i="1" s="1"/>
  <c r="AH36" i="1" s="1"/>
  <c r="L36" i="1"/>
  <c r="M35" i="1"/>
  <c r="Q35" i="1" s="1"/>
  <c r="R35" i="1" s="1"/>
  <c r="AH35" i="1" s="1"/>
  <c r="L35" i="1"/>
  <c r="M34" i="1"/>
  <c r="Q34" i="1" s="1"/>
  <c r="AH34" i="1" s="1"/>
  <c r="L34" i="1"/>
  <c r="M33" i="1"/>
  <c r="Q33" i="1" s="1"/>
  <c r="R33" i="1" s="1"/>
  <c r="AH33" i="1" s="1"/>
  <c r="L33" i="1"/>
  <c r="M32" i="1"/>
  <c r="Q32" i="1" s="1"/>
  <c r="R32" i="1" s="1"/>
  <c r="AH32" i="1" s="1"/>
  <c r="L32" i="1"/>
  <c r="M31" i="1"/>
  <c r="Q31" i="1" s="1"/>
  <c r="AH31" i="1" s="1"/>
  <c r="L31" i="1"/>
  <c r="M30" i="1"/>
  <c r="Q30" i="1" s="1"/>
  <c r="L30" i="1"/>
  <c r="M29" i="1"/>
  <c r="Q29" i="1" s="1"/>
  <c r="R29" i="1" s="1"/>
  <c r="AH29" i="1" s="1"/>
  <c r="L29" i="1"/>
  <c r="M28" i="1"/>
  <c r="Q28" i="1" s="1"/>
  <c r="U28" i="1" s="1"/>
  <c r="L28" i="1"/>
  <c r="M27" i="1"/>
  <c r="Q27" i="1" s="1"/>
  <c r="L27" i="1"/>
  <c r="M26" i="1"/>
  <c r="Q26" i="1" s="1"/>
  <c r="L26" i="1"/>
  <c r="M25" i="1"/>
  <c r="Q25" i="1" s="1"/>
  <c r="L25" i="1"/>
  <c r="M24" i="1"/>
  <c r="Q24" i="1" s="1"/>
  <c r="R24" i="1" s="1"/>
  <c r="AH24" i="1" s="1"/>
  <c r="L24" i="1"/>
  <c r="M23" i="1"/>
  <c r="Q23" i="1" s="1"/>
  <c r="L23" i="1"/>
  <c r="M22" i="1"/>
  <c r="Q22" i="1" s="1"/>
  <c r="L22" i="1"/>
  <c r="M21" i="1"/>
  <c r="Q21" i="1" s="1"/>
  <c r="L21" i="1"/>
  <c r="M20" i="1"/>
  <c r="Q20" i="1" s="1"/>
  <c r="R20" i="1" s="1"/>
  <c r="AH20" i="1" s="1"/>
  <c r="L20" i="1"/>
  <c r="M19" i="1"/>
  <c r="Q19" i="1" s="1"/>
  <c r="L19" i="1"/>
  <c r="M18" i="1"/>
  <c r="Q18" i="1" s="1"/>
  <c r="L18" i="1"/>
  <c r="M17" i="1"/>
  <c r="Q17" i="1" s="1"/>
  <c r="R17" i="1" s="1"/>
  <c r="AH17" i="1" s="1"/>
  <c r="L17" i="1"/>
  <c r="M16" i="1"/>
  <c r="Q16" i="1" s="1"/>
  <c r="R16" i="1" s="1"/>
  <c r="AH16" i="1" s="1"/>
  <c r="L16" i="1"/>
  <c r="M15" i="1"/>
  <c r="Q15" i="1" s="1"/>
  <c r="R15" i="1" s="1"/>
  <c r="AH15" i="1" s="1"/>
  <c r="L15" i="1"/>
  <c r="M14" i="1"/>
  <c r="Q14" i="1" s="1"/>
  <c r="R14" i="1" s="1"/>
  <c r="AH14" i="1" s="1"/>
  <c r="L14" i="1"/>
  <c r="M13" i="1"/>
  <c r="Q13" i="1" s="1"/>
  <c r="R13" i="1" s="1"/>
  <c r="AH13" i="1" s="1"/>
  <c r="L13" i="1"/>
  <c r="M12" i="1"/>
  <c r="Q12" i="1" s="1"/>
  <c r="R12" i="1" s="1"/>
  <c r="AH12" i="1" s="1"/>
  <c r="L12" i="1"/>
  <c r="AH11" i="1"/>
  <c r="M11" i="1"/>
  <c r="Q11" i="1" s="1"/>
  <c r="L11" i="1"/>
  <c r="M10" i="1"/>
  <c r="Q10" i="1" s="1"/>
  <c r="U10" i="1" s="1"/>
  <c r="L10" i="1"/>
  <c r="M9" i="1"/>
  <c r="Q9" i="1" s="1"/>
  <c r="L9" i="1"/>
  <c r="M8" i="1"/>
  <c r="Q8" i="1" s="1"/>
  <c r="L8" i="1"/>
  <c r="M7" i="1"/>
  <c r="Q7" i="1" s="1"/>
  <c r="L7" i="1"/>
  <c r="M6" i="1"/>
  <c r="Q6" i="1" s="1"/>
  <c r="R6" i="1" s="1"/>
  <c r="AH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K5" i="1"/>
  <c r="R30" i="1" l="1"/>
  <c r="AH30" i="1" s="1"/>
  <c r="AH48" i="1"/>
  <c r="R37" i="1"/>
  <c r="AH37" i="1" s="1"/>
  <c r="R67" i="1"/>
  <c r="AH67" i="1" s="1"/>
  <c r="R45" i="1"/>
  <c r="AH45" i="1" s="1"/>
  <c r="R55" i="1"/>
  <c r="AH55" i="1" s="1"/>
  <c r="R100" i="1"/>
  <c r="R53" i="1"/>
  <c r="AH53" i="1" s="1"/>
  <c r="R61" i="1"/>
  <c r="AH61" i="1" s="1"/>
  <c r="AH21" i="1"/>
  <c r="V38" i="1"/>
  <c r="R38" i="1"/>
  <c r="AH38" i="1" s="1"/>
  <c r="U47" i="1"/>
  <c r="AH47" i="1"/>
  <c r="AH63" i="1"/>
  <c r="R86" i="1"/>
  <c r="AH86" i="1" s="1"/>
  <c r="R98" i="1"/>
  <c r="AH98" i="1" s="1"/>
  <c r="V102" i="1"/>
  <c r="U102" i="1"/>
  <c r="AH50" i="1"/>
  <c r="R64" i="1"/>
  <c r="AH64" i="1" s="1"/>
  <c r="U6" i="1"/>
  <c r="R7" i="1"/>
  <c r="AH7" i="1" s="1"/>
  <c r="R25" i="1"/>
  <c r="AH25" i="1" s="1"/>
  <c r="U26" i="1"/>
  <c r="V42" i="1"/>
  <c r="R42" i="1"/>
  <c r="AH42" i="1" s="1"/>
  <c r="V54" i="1"/>
  <c r="R54" i="1"/>
  <c r="AH54" i="1" s="1"/>
  <c r="AH82" i="1"/>
  <c r="V95" i="1"/>
  <c r="R95" i="1"/>
  <c r="AH95" i="1" s="1"/>
  <c r="V101" i="1"/>
  <c r="R101" i="1"/>
  <c r="R8" i="1"/>
  <c r="AH8" i="1" s="1"/>
  <c r="R22" i="1"/>
  <c r="AH22" i="1" s="1"/>
  <c r="AH26" i="1"/>
  <c r="R39" i="1"/>
  <c r="AH39" i="1" s="1"/>
  <c r="AH43" i="1"/>
  <c r="AH105" i="1"/>
  <c r="AH109" i="1"/>
  <c r="AH116" i="1"/>
  <c r="U20" i="1"/>
  <c r="U23" i="1"/>
  <c r="U24" i="1"/>
  <c r="V80" i="1"/>
  <c r="R9" i="1"/>
  <c r="AH9" i="1" s="1"/>
  <c r="R19" i="1"/>
  <c r="AH19" i="1" s="1"/>
  <c r="AH23" i="1"/>
  <c r="AH27" i="1"/>
  <c r="AH40" i="1"/>
  <c r="R44" i="1"/>
  <c r="AH44" i="1" s="1"/>
  <c r="AH51" i="1"/>
  <c r="AH56" i="1"/>
  <c r="AH66" i="1"/>
  <c r="R80" i="1"/>
  <c r="AH80" i="1" s="1"/>
  <c r="U49" i="1"/>
  <c r="E5" i="1"/>
  <c r="U59" i="1"/>
  <c r="U66" i="1"/>
  <c r="M76" i="1"/>
  <c r="Q76" i="1" s="1"/>
  <c r="V76" i="1" s="1"/>
  <c r="V81" i="1"/>
  <c r="U117" i="1"/>
  <c r="U48" i="1"/>
  <c r="V48" i="1"/>
  <c r="U52" i="1"/>
  <c r="V52" i="1"/>
  <c r="U84" i="1"/>
  <c r="V84" i="1"/>
  <c r="U88" i="1"/>
  <c r="V88" i="1"/>
  <c r="U103" i="1"/>
  <c r="V103" i="1"/>
  <c r="U107" i="1"/>
  <c r="V107" i="1"/>
  <c r="U111" i="1"/>
  <c r="V111" i="1"/>
  <c r="U60" i="1"/>
  <c r="V60" i="1"/>
  <c r="U118" i="1"/>
  <c r="V118" i="1"/>
  <c r="V50" i="1"/>
  <c r="V64" i="1"/>
  <c r="L76" i="1"/>
  <c r="V77" i="1"/>
  <c r="V82" i="1"/>
  <c r="V86" i="1"/>
  <c r="V90" i="1"/>
  <c r="U96" i="1"/>
  <c r="U97" i="1"/>
  <c r="V98" i="1"/>
  <c r="V105" i="1"/>
  <c r="V109" i="1"/>
  <c r="U122" i="1"/>
  <c r="V11" i="1"/>
  <c r="U11" i="1"/>
  <c r="Q5" i="1"/>
  <c r="V13" i="1"/>
  <c r="U13" i="1"/>
  <c r="V15" i="1"/>
  <c r="U15" i="1"/>
  <c r="V17" i="1"/>
  <c r="U17" i="1"/>
  <c r="V29" i="1"/>
  <c r="U29" i="1"/>
  <c r="V31" i="1"/>
  <c r="U31" i="1"/>
  <c r="V33" i="1"/>
  <c r="U33" i="1"/>
  <c r="V35" i="1"/>
  <c r="U35" i="1"/>
  <c r="V12" i="1"/>
  <c r="U12" i="1"/>
  <c r="V14" i="1"/>
  <c r="U14" i="1"/>
  <c r="V16" i="1"/>
  <c r="U16" i="1"/>
  <c r="V18" i="1"/>
  <c r="U18" i="1"/>
  <c r="V30" i="1"/>
  <c r="U30" i="1"/>
  <c r="V32" i="1"/>
  <c r="U32" i="1"/>
  <c r="V34" i="1"/>
  <c r="U34" i="1"/>
  <c r="V36" i="1"/>
  <c r="U36" i="1"/>
  <c r="V6" i="1"/>
  <c r="V7" i="1"/>
  <c r="V8" i="1"/>
  <c r="V9" i="1"/>
  <c r="V10" i="1"/>
  <c r="V19" i="1"/>
  <c r="V20" i="1"/>
  <c r="V21" i="1"/>
  <c r="V22" i="1"/>
  <c r="V23" i="1"/>
  <c r="V24" i="1"/>
  <c r="V25" i="1"/>
  <c r="V26" i="1"/>
  <c r="V27" i="1"/>
  <c r="V28" i="1"/>
  <c r="V69" i="1"/>
  <c r="U69" i="1"/>
  <c r="V71" i="1"/>
  <c r="U71" i="1"/>
  <c r="V73" i="1"/>
  <c r="U73" i="1"/>
  <c r="V75" i="1"/>
  <c r="U75" i="1"/>
  <c r="U79" i="1"/>
  <c r="V79" i="1"/>
  <c r="U85" i="1"/>
  <c r="V85" i="1"/>
  <c r="U89" i="1"/>
  <c r="V89" i="1"/>
  <c r="V92" i="1"/>
  <c r="U92" i="1"/>
  <c r="U94" i="1"/>
  <c r="V94" i="1"/>
  <c r="U104" i="1"/>
  <c r="V104" i="1"/>
  <c r="U108" i="1"/>
  <c r="V108" i="1"/>
  <c r="V112" i="1"/>
  <c r="U112" i="1"/>
  <c r="V114" i="1"/>
  <c r="U114" i="1"/>
  <c r="V119" i="1"/>
  <c r="U119" i="1"/>
  <c r="U121" i="1"/>
  <c r="V121" i="1"/>
  <c r="U37" i="1"/>
  <c r="U40" i="1"/>
  <c r="U41" i="1"/>
  <c r="U43" i="1"/>
  <c r="U46" i="1"/>
  <c r="V47" i="1"/>
  <c r="V49" i="1"/>
  <c r="V51" i="1"/>
  <c r="U56" i="1"/>
  <c r="U57" i="1"/>
  <c r="V58" i="1"/>
  <c r="U62" i="1"/>
  <c r="V63" i="1"/>
  <c r="V65" i="1"/>
  <c r="V68" i="1"/>
  <c r="U68" i="1"/>
  <c r="V70" i="1"/>
  <c r="U70" i="1"/>
  <c r="V72" i="1"/>
  <c r="U72" i="1"/>
  <c r="V74" i="1"/>
  <c r="U74" i="1"/>
  <c r="V78" i="1"/>
  <c r="U78" i="1"/>
  <c r="U81" i="1"/>
  <c r="U83" i="1"/>
  <c r="V83" i="1"/>
  <c r="U87" i="1"/>
  <c r="V87" i="1"/>
  <c r="V91" i="1"/>
  <c r="U91" i="1"/>
  <c r="V93" i="1"/>
  <c r="U93" i="1"/>
  <c r="U99" i="1"/>
  <c r="V99" i="1"/>
  <c r="U106" i="1"/>
  <c r="V106" i="1"/>
  <c r="U110" i="1"/>
  <c r="V110" i="1"/>
  <c r="V113" i="1"/>
  <c r="U113" i="1"/>
  <c r="U115" i="1"/>
  <c r="V115" i="1"/>
  <c r="V120" i="1"/>
  <c r="U120" i="1"/>
  <c r="L80" i="1"/>
  <c r="L81" i="1"/>
  <c r="U67" i="1" l="1"/>
  <c r="U61" i="1"/>
  <c r="U45" i="1"/>
  <c r="U39" i="1"/>
  <c r="U25" i="1"/>
  <c r="U98" i="1"/>
  <c r="U86" i="1"/>
  <c r="U54" i="1"/>
  <c r="U55" i="1"/>
  <c r="U53" i="1"/>
  <c r="U38" i="1"/>
  <c r="U76" i="1"/>
  <c r="M5" i="1"/>
  <c r="R5" i="1"/>
  <c r="AH100" i="1"/>
  <c r="U100" i="1"/>
  <c r="U27" i="1"/>
  <c r="U19" i="1"/>
  <c r="U101" i="1"/>
  <c r="AH101" i="1"/>
  <c r="U105" i="1"/>
  <c r="U50" i="1"/>
  <c r="U80" i="1"/>
  <c r="U44" i="1"/>
  <c r="U42" i="1"/>
  <c r="U95" i="1"/>
  <c r="U116" i="1"/>
  <c r="U51" i="1"/>
  <c r="U9" i="1"/>
  <c r="U82" i="1"/>
  <c r="U8" i="1"/>
  <c r="U7" i="1"/>
  <c r="U109" i="1"/>
  <c r="U64" i="1"/>
  <c r="U63" i="1"/>
  <c r="U22" i="1"/>
  <c r="U21" i="1"/>
  <c r="L5" i="1"/>
  <c r="AH5" i="1" l="1"/>
</calcChain>
</file>

<file path=xl/sharedStrings.xml><?xml version="1.0" encoding="utf-8"?>
<sst xmlns="http://schemas.openxmlformats.org/spreadsheetml/2006/main" count="430" uniqueCount="175">
  <si>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</si>
  <si>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</si>
  <si>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</si>
  <si>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</si>
  <si>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</si>
  <si>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</si>
  <si>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</si>
  <si>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</si>
  <si>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</si>
  <si>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</si>
  <si>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</si>
  <si>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</si>
  <si>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</si>
  <si>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</si>
  <si>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</si>
  <si>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</si>
  <si>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</si>
  <si>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</si>
  <si>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</si>
  <si>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</si>
  <si>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</si>
  <si>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</si>
  <si>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</si>
  <si>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</si>
  <si>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</si>
  <si>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</si>
  <si>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</si>
  <si>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</si>
  <si>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</si>
  <si>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</si>
  <si>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</si>
  <si>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</si>
  <si>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</si>
  <si>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</si>
  <si>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</si>
  <si>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</si>
  <si>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</si>
  <si>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</si>
  <si>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</si>
  <si>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</si>
  <si>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</si>
  <si>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</si>
  <si>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</si>
  <si>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</si>
  <si>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</si>
  <si>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</si>
  <si>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</si>
  <si>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</si>
  <si>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</si>
  <si>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</si>
  <si>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</si>
  <si>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</si>
  <si>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</si>
  <si>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</si>
  <si>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</si>
  <si>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</si>
  <si>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</si>
  <si>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</si>
  <si>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</si>
  <si>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</si>
  <si>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</si>
  <si>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</si>
  <si>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</si>
  <si>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</si>
  <si>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</si>
  <si>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</si>
  <si>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</si>
  <si>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</si>
  <si>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</si>
  <si>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</si>
  <si>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</si>
  <si>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</si>
  <si>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</si>
  <si>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</si>
  <si>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</si>
  <si>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</si>
  <si>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</si>
  <si>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</si>
  <si>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</si>
  <si>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</si>
  <si>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</si>
  <si>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</si>
  <si>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</si>
  <si>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</si>
  <si>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</si>
  <si>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</si>
  <si>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</si>
  <si>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</si>
  <si>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</si>
  <si>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</si>
  <si>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</si>
  <si>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</si>
  <si>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</si>
  <si>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</si>
  <si>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</si>
  <si>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</si>
  <si>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</si>
  <si>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</si>
  <si>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</si>
  <si>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</si>
  <si>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</si>
  <si>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</si>
  <si>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</si>
  <si>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</si>
  <si>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</si>
  <si>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</si>
  <si>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</si>
  <si>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</si>
  <si>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</si>
  <si>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</si>
  <si>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</si>
  <si>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</si>
  <si>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0.4кг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</si>
  <si>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</si>
  <si>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</si>
  <si>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</si>
  <si>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</si>
  <si>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</si>
  <si>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</si>
  <si>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</si>
  <si>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</si>
  <si>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</si>
  <si>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</si>
  <si>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</si>
  <si>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</si>
  <si>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</si>
  <si>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завод не отгрузил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</si>
  <si>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</si>
  <si>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</si>
  <si>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</si>
  <si>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</si>
  <si>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</si>
  <si>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</si>
  <si>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</si>
  <si>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</si>
  <si>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</si>
  <si>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</si>
  <si>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</si>
  <si>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</si>
  <si>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</si>
  <si>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</si>
  <si>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</si>
  <si>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</si>
  <si>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</si>
  <si>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</si>
  <si>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</si>
  <si>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</si>
  <si>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</si>
  <si>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</si>
  <si>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</si>
  <si>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</si>
  <si>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</si>
  <si>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</si>
  <si>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</si>
  <si>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0.3кг 8шт_209к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</si>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</sst>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4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6.140625" customWidth="1"/>
    <col min="34" max="34" width="7" customWidth="1"/>
    <col min="35" max="49" width="3" customWidth="1"/>
  </cols>
  <sheetData>
    <row r="1" spans="1:49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/>
      <c r="U4" s="10"/>
      <c r="V4" s="10"/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 t="s">
        <v>36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5">
      <c r="A5" s="10"/>
      <c r="B5" s="10"/>
      <c r="C5" s="10"/>
      <c r="D5" s="10"/>
      <c r="E5" s="3">
        <f>SUM(E6:E499)</f>
        <v>24057.141999999993</v>
      </c>
      <c r="F5" s="3">
        <f>SUM(F6:F499)</f>
        <v>12019.358999999999</v>
      </c>
      <c r="G5" s="7"/>
      <c r="H5" s="10"/>
      <c r="I5" s="10"/>
      <c r="J5" s="10"/>
      <c r="K5" s="3">
        <f t="shared" ref="K5:S5" si="0">SUM(K6:K499)</f>
        <v>15219.279999999999</v>
      </c>
      <c r="L5" s="3">
        <f t="shared" si="0"/>
        <v>8837.8619999999992</v>
      </c>
      <c r="M5" s="3">
        <f t="shared" si="0"/>
        <v>14786.698</v>
      </c>
      <c r="N5" s="3">
        <f t="shared" si="0"/>
        <v>9270.4440000000013</v>
      </c>
      <c r="O5" s="3">
        <f t="shared" si="0"/>
        <v>17681</v>
      </c>
      <c r="P5" s="3">
        <f t="shared" si="0"/>
        <v>3230</v>
      </c>
      <c r="Q5" s="3">
        <f t="shared" si="0"/>
        <v>2957.3396000000007</v>
      </c>
      <c r="R5" s="3">
        <f t="shared" si="0"/>
        <v>11396.545200000002</v>
      </c>
      <c r="S5" s="3">
        <f t="shared" si="0"/>
        <v>0</v>
      </c>
      <c r="T5" s="10"/>
      <c r="U5" s="10"/>
      <c r="V5" s="10"/>
      <c r="W5" s="3">
        <f t="shared" ref="W5:AF5" si="1">SUM(W6:W499)</f>
        <v>3131.3478</v>
      </c>
      <c r="X5" s="3">
        <f t="shared" si="1"/>
        <v>2737.3494000000001</v>
      </c>
      <c r="Y5" s="3">
        <f t="shared" si="1"/>
        <v>2858.0877999999998</v>
      </c>
      <c r="Z5" s="3">
        <f t="shared" si="1"/>
        <v>2823.3943999999997</v>
      </c>
      <c r="AA5" s="3">
        <f t="shared" si="1"/>
        <v>2581.9853999999996</v>
      </c>
      <c r="AB5" s="3">
        <f t="shared" si="1"/>
        <v>3195.7255999999998</v>
      </c>
      <c r="AC5" s="3">
        <f t="shared" si="1"/>
        <v>2113.7952000000014</v>
      </c>
      <c r="AD5" s="3">
        <f t="shared" si="1"/>
        <v>2455.2417999999993</v>
      </c>
      <c r="AE5" s="3">
        <f t="shared" si="1"/>
        <v>2830.4797999999996</v>
      </c>
      <c r="AF5" s="3">
        <f t="shared" si="1"/>
        <v>2576.4761999999992</v>
      </c>
      <c r="AG5" s="10"/>
      <c r="AH5" s="3">
        <f>SUM(AH6:AH499)</f>
        <v>5956.7572000000018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5">
      <c r="A6" s="10" t="s">
        <v>37</v>
      </c>
      <c r="B6" s="10" t="s">
        <v>38</v>
      </c>
      <c r="C6" s="10">
        <v>108</v>
      </c>
      <c r="D6" s="10">
        <v>359</v>
      </c>
      <c r="E6" s="10">
        <v>348</v>
      </c>
      <c r="F6" s="10">
        <v>6</v>
      </c>
      <c r="G6" s="7">
        <v>0.4</v>
      </c>
      <c r="H6" s="10">
        <v>60</v>
      </c>
      <c r="I6" s="10" t="s">
        <v>39</v>
      </c>
      <c r="J6" s="10"/>
      <c r="K6" s="10">
        <v>312</v>
      </c>
      <c r="L6" s="10">
        <f t="shared" ref="L6:L37" si="2">E6-K6</f>
        <v>36</v>
      </c>
      <c r="M6" s="10">
        <f t="shared" ref="M6:M37" si="3">E6-N6</f>
        <v>292</v>
      </c>
      <c r="N6" s="10">
        <v>56</v>
      </c>
      <c r="O6" s="10">
        <v>542</v>
      </c>
      <c r="P6" s="10">
        <v>100</v>
      </c>
      <c r="Q6" s="10">
        <f t="shared" ref="Q6:Q37" si="4">M6/5</f>
        <v>58.4</v>
      </c>
      <c r="R6" s="4">
        <f>14*Q6-P6-O6-F6</f>
        <v>169.60000000000002</v>
      </c>
      <c r="S6" s="4"/>
      <c r="T6" s="10"/>
      <c r="U6" s="10">
        <f t="shared" ref="U6:U37" si="5">(F6+O6+P6+R6)/Q6</f>
        <v>14</v>
      </c>
      <c r="V6" s="10">
        <f t="shared" ref="V6:V37" si="6">(F6+O6+P6)/Q6</f>
        <v>11.095890410958905</v>
      </c>
      <c r="W6" s="10">
        <v>69</v>
      </c>
      <c r="X6" s="10">
        <v>48.8</v>
      </c>
      <c r="Y6" s="10">
        <v>47.2</v>
      </c>
      <c r="Z6" s="10">
        <v>46.8</v>
      </c>
      <c r="AA6" s="10">
        <v>58.6</v>
      </c>
      <c r="AB6" s="10">
        <v>56.2</v>
      </c>
      <c r="AC6" s="10">
        <v>15.6</v>
      </c>
      <c r="AD6" s="10">
        <v>33.6</v>
      </c>
      <c r="AE6" s="10">
        <v>66.8</v>
      </c>
      <c r="AF6" s="10">
        <v>23.6</v>
      </c>
      <c r="AG6" s="10"/>
      <c r="AH6" s="10">
        <f>G6*R6</f>
        <v>67.840000000000018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5">
      <c r="A7" s="10" t="s">
        <v>40</v>
      </c>
      <c r="B7" s="10" t="s">
        <v>41</v>
      </c>
      <c r="C7" s="10">
        <v>20.792000000000002</v>
      </c>
      <c r="D7" s="10">
        <v>20.206</v>
      </c>
      <c r="E7" s="10">
        <v>27.577000000000002</v>
      </c>
      <c r="F7" s="10">
        <v>12.015000000000001</v>
      </c>
      <c r="G7" s="7">
        <v>1</v>
      </c>
      <c r="H7" s="10">
        <v>120</v>
      </c>
      <c r="I7" s="10" t="s">
        <v>39</v>
      </c>
      <c r="J7" s="10"/>
      <c r="K7" s="10">
        <v>28.5</v>
      </c>
      <c r="L7" s="10">
        <f t="shared" si="2"/>
        <v>-0.92299999999999827</v>
      </c>
      <c r="M7" s="10">
        <f t="shared" si="3"/>
        <v>27.577000000000002</v>
      </c>
      <c r="N7" s="10"/>
      <c r="O7" s="10">
        <v>17</v>
      </c>
      <c r="P7" s="10"/>
      <c r="Q7" s="10">
        <f t="shared" si="4"/>
        <v>5.5154000000000005</v>
      </c>
      <c r="R7" s="4">
        <f t="shared" ref="R7:R9" si="7">14*Q7-P7-O7-F7</f>
        <v>48.200600000000009</v>
      </c>
      <c r="S7" s="4"/>
      <c r="T7" s="10"/>
      <c r="U7" s="10">
        <f t="shared" si="5"/>
        <v>14</v>
      </c>
      <c r="V7" s="10">
        <f t="shared" si="6"/>
        <v>5.2607245168074845</v>
      </c>
      <c r="W7" s="10">
        <v>3.4681999999999999</v>
      </c>
      <c r="X7" s="10">
        <v>4.0430000000000001</v>
      </c>
      <c r="Y7" s="10">
        <v>4.4550000000000001</v>
      </c>
      <c r="Z7" s="10">
        <v>4.3512000000000004</v>
      </c>
      <c r="AA7" s="10">
        <v>3.8014000000000001</v>
      </c>
      <c r="AB7" s="10">
        <v>5.4866000000000001</v>
      </c>
      <c r="AC7" s="10">
        <v>2.0973999999999999</v>
      </c>
      <c r="AD7" s="10">
        <v>3.1842000000000001</v>
      </c>
      <c r="AE7" s="10">
        <v>2.5592000000000001</v>
      </c>
      <c r="AF7" s="10">
        <v>4.6882000000000001</v>
      </c>
      <c r="AG7" s="10"/>
      <c r="AH7" s="10">
        <f>G7*R7</f>
        <v>48.200600000000009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0" t="s">
        <v>42</v>
      </c>
      <c r="B8" s="10" t="s">
        <v>41</v>
      </c>
      <c r="C8" s="10">
        <v>110.663</v>
      </c>
      <c r="D8" s="10">
        <v>1176.348</v>
      </c>
      <c r="E8" s="10">
        <v>907.24199999999996</v>
      </c>
      <c r="F8" s="10">
        <v>213.672</v>
      </c>
      <c r="G8" s="7">
        <v>1</v>
      </c>
      <c r="H8" s="10">
        <v>60</v>
      </c>
      <c r="I8" s="10" t="s">
        <v>39</v>
      </c>
      <c r="J8" s="10"/>
      <c r="K8" s="10">
        <v>396</v>
      </c>
      <c r="L8" s="10">
        <f t="shared" si="2"/>
        <v>511.24199999999996</v>
      </c>
      <c r="M8" s="10">
        <f t="shared" si="3"/>
        <v>408.26099999999997</v>
      </c>
      <c r="N8" s="10">
        <v>498.98099999999999</v>
      </c>
      <c r="O8" s="10">
        <v>500</v>
      </c>
      <c r="P8" s="10">
        <v>100</v>
      </c>
      <c r="Q8" s="10">
        <f t="shared" si="4"/>
        <v>81.652199999999993</v>
      </c>
      <c r="R8" s="4">
        <f t="shared" si="7"/>
        <v>329.45879999999988</v>
      </c>
      <c r="S8" s="4"/>
      <c r="T8" s="10"/>
      <c r="U8" s="10">
        <f t="shared" si="5"/>
        <v>14</v>
      </c>
      <c r="V8" s="10">
        <f t="shared" si="6"/>
        <v>9.965095857796852</v>
      </c>
      <c r="W8" s="10">
        <v>81.507800000000003</v>
      </c>
      <c r="X8" s="10">
        <v>73.342799999999997</v>
      </c>
      <c r="Y8" s="10">
        <v>65.869399999999999</v>
      </c>
      <c r="Z8" s="10">
        <v>60.375799999999998</v>
      </c>
      <c r="AA8" s="10">
        <v>65.179400000000001</v>
      </c>
      <c r="AB8" s="10">
        <v>66.014600000000002</v>
      </c>
      <c r="AC8" s="10">
        <v>57.744</v>
      </c>
      <c r="AD8" s="10">
        <v>67.385000000000005</v>
      </c>
      <c r="AE8" s="10">
        <v>64.848200000000006</v>
      </c>
      <c r="AF8" s="10">
        <v>73.055599999999998</v>
      </c>
      <c r="AG8" s="10"/>
      <c r="AH8" s="10">
        <f>G8*R8</f>
        <v>329.45879999999988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5">
      <c r="A9" s="10" t="s">
        <v>43</v>
      </c>
      <c r="B9" s="10" t="s">
        <v>41</v>
      </c>
      <c r="C9" s="10">
        <v>27.742000000000001</v>
      </c>
      <c r="D9" s="10">
        <v>43.759</v>
      </c>
      <c r="E9" s="10">
        <v>25.677</v>
      </c>
      <c r="F9" s="10">
        <v>23.896999999999998</v>
      </c>
      <c r="G9" s="7">
        <v>1</v>
      </c>
      <c r="H9" s="10">
        <v>120</v>
      </c>
      <c r="I9" s="10" t="s">
        <v>39</v>
      </c>
      <c r="J9" s="10"/>
      <c r="K9" s="10">
        <v>28</v>
      </c>
      <c r="L9" s="10">
        <f t="shared" si="2"/>
        <v>-2.3230000000000004</v>
      </c>
      <c r="M9" s="10">
        <f t="shared" si="3"/>
        <v>25.677</v>
      </c>
      <c r="N9" s="10"/>
      <c r="O9" s="10">
        <v>33</v>
      </c>
      <c r="P9" s="10"/>
      <c r="Q9" s="10">
        <f t="shared" si="4"/>
        <v>5.1353999999999997</v>
      </c>
      <c r="R9" s="4">
        <f t="shared" si="7"/>
        <v>14.998600000000003</v>
      </c>
      <c r="S9" s="4"/>
      <c r="T9" s="10"/>
      <c r="U9" s="10">
        <f t="shared" si="5"/>
        <v>14.000000000000002</v>
      </c>
      <c r="V9" s="10">
        <f t="shared" si="6"/>
        <v>11.079370642987888</v>
      </c>
      <c r="W9" s="10">
        <v>3.9780000000000002</v>
      </c>
      <c r="X9" s="10">
        <v>4.6314000000000002</v>
      </c>
      <c r="Y9" s="10">
        <v>4.3806000000000003</v>
      </c>
      <c r="Z9" s="10">
        <v>3.1168</v>
      </c>
      <c r="AA9" s="10">
        <v>1.6952</v>
      </c>
      <c r="AB9" s="10">
        <v>5.6596000000000002</v>
      </c>
      <c r="AC9" s="10">
        <v>2.2909999999999999</v>
      </c>
      <c r="AD9" s="10">
        <v>2.3843999999999999</v>
      </c>
      <c r="AE9" s="10">
        <v>1.8939999999999999</v>
      </c>
      <c r="AF9" s="10">
        <v>5.0682</v>
      </c>
      <c r="AG9" s="10"/>
      <c r="AH9" s="10">
        <f>G9*R9</f>
        <v>14.998600000000003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5">
      <c r="A10" s="11" t="s">
        <v>44</v>
      </c>
      <c r="B10" s="11" t="s">
        <v>41</v>
      </c>
      <c r="C10" s="11"/>
      <c r="D10" s="11">
        <v>89.165999999999997</v>
      </c>
      <c r="E10" s="11">
        <v>89.165999999999997</v>
      </c>
      <c r="F10" s="11"/>
      <c r="G10" s="12">
        <v>0</v>
      </c>
      <c r="H10" s="11" t="e">
        <v>#N/A</v>
      </c>
      <c r="I10" s="11" t="s">
        <v>45</v>
      </c>
      <c r="J10" s="11"/>
      <c r="K10" s="11">
        <v>1.3</v>
      </c>
      <c r="L10" s="11">
        <f t="shared" si="2"/>
        <v>87.866</v>
      </c>
      <c r="M10" s="11">
        <f t="shared" si="3"/>
        <v>0</v>
      </c>
      <c r="N10" s="11">
        <v>89.165999999999997</v>
      </c>
      <c r="O10" s="11"/>
      <c r="P10" s="11"/>
      <c r="Q10" s="11">
        <f t="shared" si="4"/>
        <v>0</v>
      </c>
      <c r="R10" s="13"/>
      <c r="S10" s="13"/>
      <c r="T10" s="11"/>
      <c r="U10" s="11" t="e">
        <f t="shared" si="5"/>
        <v>#DIV/0!</v>
      </c>
      <c r="V10" s="11" t="e">
        <f t="shared" si="6"/>
        <v>#DIV/0!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/>
      <c r="AH10" s="11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5">
      <c r="A11" s="10" t="s">
        <v>46</v>
      </c>
      <c r="B11" s="10" t="s">
        <v>41</v>
      </c>
      <c r="C11" s="10">
        <v>16.152999999999999</v>
      </c>
      <c r="D11" s="10">
        <v>80.869</v>
      </c>
      <c r="E11" s="10">
        <v>28.259</v>
      </c>
      <c r="F11" s="10">
        <v>67.332999999999998</v>
      </c>
      <c r="G11" s="7">
        <v>1</v>
      </c>
      <c r="H11" s="10">
        <v>60</v>
      </c>
      <c r="I11" s="10" t="s">
        <v>39</v>
      </c>
      <c r="J11" s="10"/>
      <c r="K11" s="10">
        <v>37.799999999999997</v>
      </c>
      <c r="L11" s="10">
        <f t="shared" si="2"/>
        <v>-9.5409999999999968</v>
      </c>
      <c r="M11" s="10">
        <f t="shared" si="3"/>
        <v>28.259</v>
      </c>
      <c r="N11" s="10"/>
      <c r="O11" s="10">
        <v>160</v>
      </c>
      <c r="P11" s="10"/>
      <c r="Q11" s="10">
        <f t="shared" si="4"/>
        <v>5.6517999999999997</v>
      </c>
      <c r="R11" s="4"/>
      <c r="S11" s="4"/>
      <c r="T11" s="10"/>
      <c r="U11" s="10">
        <f t="shared" si="5"/>
        <v>40.223114759899502</v>
      </c>
      <c r="V11" s="10">
        <f t="shared" si="6"/>
        <v>40.223114759899502</v>
      </c>
      <c r="W11" s="10">
        <v>14.5816</v>
      </c>
      <c r="X11" s="10">
        <v>12.628399999999999</v>
      </c>
      <c r="Y11" s="10">
        <v>6.1947999999999999</v>
      </c>
      <c r="Z11" s="10">
        <v>12.1318</v>
      </c>
      <c r="AA11" s="10">
        <v>16.717400000000001</v>
      </c>
      <c r="AB11" s="10">
        <v>10.634600000000001</v>
      </c>
      <c r="AC11" s="10">
        <v>11.0174</v>
      </c>
      <c r="AD11" s="10">
        <v>10.723800000000001</v>
      </c>
      <c r="AE11" s="10">
        <v>6.1980000000000004</v>
      </c>
      <c r="AF11" s="10">
        <v>17.535</v>
      </c>
      <c r="AG11" s="10"/>
      <c r="AH11" s="10">
        <f t="shared" ref="AH11:AH17" si="8">G11*R11</f>
        <v>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0" t="s">
        <v>47</v>
      </c>
      <c r="B12" s="10" t="s">
        <v>41</v>
      </c>
      <c r="C12" s="10">
        <v>333.45</v>
      </c>
      <c r="D12" s="10">
        <v>1243.5740000000001</v>
      </c>
      <c r="E12" s="10">
        <v>872.34500000000003</v>
      </c>
      <c r="F12" s="10">
        <v>325.78500000000003</v>
      </c>
      <c r="G12" s="7">
        <v>1</v>
      </c>
      <c r="H12" s="10">
        <v>60</v>
      </c>
      <c r="I12" s="10" t="s">
        <v>39</v>
      </c>
      <c r="J12" s="10"/>
      <c r="K12" s="10">
        <v>316.7</v>
      </c>
      <c r="L12" s="10">
        <f t="shared" si="2"/>
        <v>555.64499999999998</v>
      </c>
      <c r="M12" s="10">
        <f t="shared" si="3"/>
        <v>327.64999999999998</v>
      </c>
      <c r="N12" s="10">
        <v>544.69500000000005</v>
      </c>
      <c r="O12" s="10">
        <v>430</v>
      </c>
      <c r="P12" s="10"/>
      <c r="Q12" s="10">
        <f t="shared" si="4"/>
        <v>65.53</v>
      </c>
      <c r="R12" s="4">
        <f t="shared" ref="R11:R17" si="9">14*Q12-P12-O12-F12</f>
        <v>161.63500000000005</v>
      </c>
      <c r="S12" s="4"/>
      <c r="T12" s="10"/>
      <c r="U12" s="10">
        <f t="shared" si="5"/>
        <v>14</v>
      </c>
      <c r="V12" s="10">
        <f t="shared" si="6"/>
        <v>11.533419807721655</v>
      </c>
      <c r="W12" s="10">
        <v>63.717400000000012</v>
      </c>
      <c r="X12" s="10">
        <v>67.113200000000006</v>
      </c>
      <c r="Y12" s="10">
        <v>70.694400000000002</v>
      </c>
      <c r="Z12" s="10">
        <v>57.1098</v>
      </c>
      <c r="AA12" s="10">
        <v>51.847000000000001</v>
      </c>
      <c r="AB12" s="10">
        <v>61.661999999999999</v>
      </c>
      <c r="AC12" s="10">
        <v>50.743200000000002</v>
      </c>
      <c r="AD12" s="10">
        <v>24.5154</v>
      </c>
      <c r="AE12" s="10">
        <v>54.789200000000001</v>
      </c>
      <c r="AF12" s="10">
        <v>66.315600000000003</v>
      </c>
      <c r="AG12" s="10"/>
      <c r="AH12" s="10">
        <f t="shared" si="8"/>
        <v>161.63500000000005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5">
      <c r="A13" s="10" t="s">
        <v>48</v>
      </c>
      <c r="B13" s="10" t="s">
        <v>38</v>
      </c>
      <c r="C13" s="10">
        <v>98</v>
      </c>
      <c r="D13" s="10">
        <v>328</v>
      </c>
      <c r="E13" s="10">
        <v>187</v>
      </c>
      <c r="F13" s="10">
        <v>164</v>
      </c>
      <c r="G13" s="7">
        <v>0.25</v>
      </c>
      <c r="H13" s="10">
        <v>120</v>
      </c>
      <c r="I13" s="10" t="s">
        <v>39</v>
      </c>
      <c r="J13" s="10"/>
      <c r="K13" s="10">
        <v>188</v>
      </c>
      <c r="L13" s="10">
        <f t="shared" si="2"/>
        <v>-1</v>
      </c>
      <c r="M13" s="10">
        <f t="shared" si="3"/>
        <v>187</v>
      </c>
      <c r="N13" s="10"/>
      <c r="O13" s="10">
        <v>220</v>
      </c>
      <c r="P13" s="10"/>
      <c r="Q13" s="10">
        <f t="shared" si="4"/>
        <v>37.4</v>
      </c>
      <c r="R13" s="4">
        <f t="shared" si="9"/>
        <v>139.60000000000002</v>
      </c>
      <c r="S13" s="4"/>
      <c r="T13" s="10"/>
      <c r="U13" s="10">
        <f t="shared" si="5"/>
        <v>14.000000000000002</v>
      </c>
      <c r="V13" s="10">
        <f t="shared" si="6"/>
        <v>10.267379679144385</v>
      </c>
      <c r="W13" s="10">
        <v>33.799999999999997</v>
      </c>
      <c r="X13" s="10">
        <v>32.799999999999997</v>
      </c>
      <c r="Y13" s="10">
        <v>28.6</v>
      </c>
      <c r="Z13" s="10">
        <v>32.799999999999997</v>
      </c>
      <c r="AA13" s="10">
        <v>30</v>
      </c>
      <c r="AB13" s="10">
        <v>20.399999999999999</v>
      </c>
      <c r="AC13" s="10">
        <v>35.200000000000003</v>
      </c>
      <c r="AD13" s="10">
        <v>31.4</v>
      </c>
      <c r="AE13" s="10">
        <v>23.6</v>
      </c>
      <c r="AF13" s="10">
        <v>32.4</v>
      </c>
      <c r="AG13" s="10"/>
      <c r="AH13" s="10">
        <f t="shared" si="8"/>
        <v>34.900000000000006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5">
      <c r="A14" s="10" t="s">
        <v>49</v>
      </c>
      <c r="B14" s="10" t="s">
        <v>41</v>
      </c>
      <c r="C14" s="10">
        <v>37.042999999999999</v>
      </c>
      <c r="D14" s="10">
        <v>252.87</v>
      </c>
      <c r="E14" s="10">
        <v>143.15100000000001</v>
      </c>
      <c r="F14" s="10">
        <v>126.636</v>
      </c>
      <c r="G14" s="7">
        <v>1</v>
      </c>
      <c r="H14" s="10">
        <v>60</v>
      </c>
      <c r="I14" s="10" t="s">
        <v>39</v>
      </c>
      <c r="J14" s="10"/>
      <c r="K14" s="10">
        <v>88.8</v>
      </c>
      <c r="L14" s="10">
        <f t="shared" si="2"/>
        <v>54.351000000000013</v>
      </c>
      <c r="M14" s="10">
        <f t="shared" si="3"/>
        <v>81.413000000000011</v>
      </c>
      <c r="N14" s="10">
        <v>61.738</v>
      </c>
      <c r="O14" s="10">
        <v>30</v>
      </c>
      <c r="P14" s="10"/>
      <c r="Q14" s="10">
        <f t="shared" si="4"/>
        <v>16.282600000000002</v>
      </c>
      <c r="R14" s="4">
        <f t="shared" si="9"/>
        <v>71.320400000000035</v>
      </c>
      <c r="S14" s="4"/>
      <c r="T14" s="10"/>
      <c r="U14" s="10">
        <f t="shared" si="5"/>
        <v>14</v>
      </c>
      <c r="V14" s="10">
        <f t="shared" si="6"/>
        <v>9.619839583358921</v>
      </c>
      <c r="W14" s="10">
        <v>14.298999999999999</v>
      </c>
      <c r="X14" s="10">
        <v>17.584399999999999</v>
      </c>
      <c r="Y14" s="10">
        <v>15.0162</v>
      </c>
      <c r="Z14" s="10">
        <v>17.391200000000001</v>
      </c>
      <c r="AA14" s="10">
        <v>14.589</v>
      </c>
      <c r="AB14" s="10">
        <v>12.537000000000001</v>
      </c>
      <c r="AC14" s="10">
        <v>11.4566</v>
      </c>
      <c r="AD14" s="10">
        <v>3.0215999999999998</v>
      </c>
      <c r="AE14" s="10">
        <v>9.1920000000000002</v>
      </c>
      <c r="AF14" s="10">
        <v>13.047800000000001</v>
      </c>
      <c r="AG14" s="10"/>
      <c r="AH14" s="10">
        <f t="shared" si="8"/>
        <v>71.320400000000035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5">
      <c r="A15" s="10" t="s">
        <v>50</v>
      </c>
      <c r="B15" s="10" t="s">
        <v>38</v>
      </c>
      <c r="C15" s="10">
        <v>177</v>
      </c>
      <c r="D15" s="10">
        <v>472</v>
      </c>
      <c r="E15" s="10">
        <v>374</v>
      </c>
      <c r="F15" s="10">
        <v>161</v>
      </c>
      <c r="G15" s="7">
        <v>0.25</v>
      </c>
      <c r="H15" s="10">
        <v>120</v>
      </c>
      <c r="I15" s="10" t="s">
        <v>39</v>
      </c>
      <c r="J15" s="10"/>
      <c r="K15" s="10">
        <v>253</v>
      </c>
      <c r="L15" s="10">
        <f t="shared" si="2"/>
        <v>121</v>
      </c>
      <c r="M15" s="10">
        <f t="shared" si="3"/>
        <v>254</v>
      </c>
      <c r="N15" s="10">
        <v>120</v>
      </c>
      <c r="O15" s="10">
        <v>450</v>
      </c>
      <c r="P15" s="10"/>
      <c r="Q15" s="10">
        <f t="shared" si="4"/>
        <v>50.8</v>
      </c>
      <c r="R15" s="4">
        <f t="shared" si="9"/>
        <v>100.19999999999993</v>
      </c>
      <c r="S15" s="4"/>
      <c r="T15" s="10"/>
      <c r="U15" s="10">
        <f t="shared" si="5"/>
        <v>14</v>
      </c>
      <c r="V15" s="10">
        <f t="shared" si="6"/>
        <v>12.027559055118111</v>
      </c>
      <c r="W15" s="10">
        <v>53.6</v>
      </c>
      <c r="X15" s="10">
        <v>43.4</v>
      </c>
      <c r="Y15" s="10">
        <v>44.2</v>
      </c>
      <c r="Z15" s="10">
        <v>49</v>
      </c>
      <c r="AA15" s="10">
        <v>50.4</v>
      </c>
      <c r="AB15" s="10">
        <v>53.8</v>
      </c>
      <c r="AC15" s="10">
        <v>50.4</v>
      </c>
      <c r="AD15" s="10">
        <v>48.6</v>
      </c>
      <c r="AE15" s="10">
        <v>40.6</v>
      </c>
      <c r="AF15" s="10">
        <v>48.2</v>
      </c>
      <c r="AG15" s="10"/>
      <c r="AH15" s="10">
        <f t="shared" si="8"/>
        <v>25.049999999999983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5">
      <c r="A16" s="10" t="s">
        <v>51</v>
      </c>
      <c r="B16" s="10" t="s">
        <v>38</v>
      </c>
      <c r="C16" s="10">
        <v>93</v>
      </c>
      <c r="D16" s="10">
        <v>288</v>
      </c>
      <c r="E16" s="10">
        <v>165</v>
      </c>
      <c r="F16" s="10">
        <v>179</v>
      </c>
      <c r="G16" s="7">
        <v>0.4</v>
      </c>
      <c r="H16" s="10">
        <v>60</v>
      </c>
      <c r="I16" s="10" t="s">
        <v>39</v>
      </c>
      <c r="J16" s="10"/>
      <c r="K16" s="10">
        <v>162</v>
      </c>
      <c r="L16" s="10">
        <f t="shared" si="2"/>
        <v>3</v>
      </c>
      <c r="M16" s="10">
        <f t="shared" si="3"/>
        <v>165</v>
      </c>
      <c r="N16" s="10"/>
      <c r="O16" s="10">
        <v>0</v>
      </c>
      <c r="P16" s="10"/>
      <c r="Q16" s="10">
        <f t="shared" si="4"/>
        <v>33</v>
      </c>
      <c r="R16" s="4">
        <f t="shared" si="9"/>
        <v>283</v>
      </c>
      <c r="S16" s="4"/>
      <c r="T16" s="10"/>
      <c r="U16" s="10">
        <f t="shared" si="5"/>
        <v>14</v>
      </c>
      <c r="V16" s="10">
        <f t="shared" si="6"/>
        <v>5.4242424242424239</v>
      </c>
      <c r="W16" s="10">
        <v>16.2</v>
      </c>
      <c r="X16" s="10">
        <v>29.4</v>
      </c>
      <c r="Y16" s="10">
        <v>21.8</v>
      </c>
      <c r="Z16" s="10">
        <v>18.8</v>
      </c>
      <c r="AA16" s="10">
        <v>25.4</v>
      </c>
      <c r="AB16" s="10">
        <v>19.8</v>
      </c>
      <c r="AC16" s="10">
        <v>17.399999999999999</v>
      </c>
      <c r="AD16" s="10">
        <v>19.2</v>
      </c>
      <c r="AE16" s="10">
        <v>13.4</v>
      </c>
      <c r="AF16" s="10">
        <v>19.2</v>
      </c>
      <c r="AG16" s="10"/>
      <c r="AH16" s="10">
        <f t="shared" si="8"/>
        <v>113.2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x14ac:dyDescent="0.25">
      <c r="A17" s="10" t="s">
        <v>52</v>
      </c>
      <c r="B17" s="10" t="s">
        <v>41</v>
      </c>
      <c r="C17" s="10">
        <v>577.00699999999995</v>
      </c>
      <c r="D17" s="10">
        <v>818.25199999999995</v>
      </c>
      <c r="E17" s="10">
        <v>511.8</v>
      </c>
      <c r="F17" s="10">
        <v>430.01</v>
      </c>
      <c r="G17" s="7">
        <v>1</v>
      </c>
      <c r="H17" s="10">
        <v>45</v>
      </c>
      <c r="I17" s="10" t="s">
        <v>39</v>
      </c>
      <c r="J17" s="10"/>
      <c r="K17" s="10">
        <v>326.5</v>
      </c>
      <c r="L17" s="10">
        <f t="shared" si="2"/>
        <v>185.3</v>
      </c>
      <c r="M17" s="10">
        <f t="shared" si="3"/>
        <v>354.70400000000001</v>
      </c>
      <c r="N17" s="10">
        <v>157.096</v>
      </c>
      <c r="O17" s="10">
        <v>350</v>
      </c>
      <c r="P17" s="10"/>
      <c r="Q17" s="10">
        <f t="shared" si="4"/>
        <v>70.940799999999996</v>
      </c>
      <c r="R17" s="4">
        <f t="shared" si="9"/>
        <v>213.16120000000001</v>
      </c>
      <c r="S17" s="4"/>
      <c r="T17" s="10"/>
      <c r="U17" s="10">
        <f t="shared" si="5"/>
        <v>14</v>
      </c>
      <c r="V17" s="10">
        <f t="shared" si="6"/>
        <v>10.995224186927693</v>
      </c>
      <c r="W17" s="10">
        <v>71.435200000000009</v>
      </c>
      <c r="X17" s="10">
        <v>48.566800000000001</v>
      </c>
      <c r="Y17" s="10">
        <v>81.202600000000004</v>
      </c>
      <c r="Z17" s="10">
        <v>73.794799999999995</v>
      </c>
      <c r="AA17" s="10">
        <v>60.906399999999998</v>
      </c>
      <c r="AB17" s="10">
        <v>66.009799999999998</v>
      </c>
      <c r="AC17" s="10">
        <v>62.093800000000002</v>
      </c>
      <c r="AD17" s="10">
        <v>56.831000000000003</v>
      </c>
      <c r="AE17" s="10">
        <v>64.650000000000006</v>
      </c>
      <c r="AF17" s="10">
        <v>60.746400000000001</v>
      </c>
      <c r="AG17" s="10"/>
      <c r="AH17" s="10">
        <f t="shared" si="8"/>
        <v>213.16120000000001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11" t="s">
        <v>53</v>
      </c>
      <c r="B18" s="11" t="s">
        <v>38</v>
      </c>
      <c r="C18" s="11"/>
      <c r="D18" s="11">
        <v>168</v>
      </c>
      <c r="E18" s="11">
        <v>168</v>
      </c>
      <c r="F18" s="11"/>
      <c r="G18" s="12">
        <v>0</v>
      </c>
      <c r="H18" s="11" t="e">
        <v>#N/A</v>
      </c>
      <c r="I18" s="11" t="s">
        <v>45</v>
      </c>
      <c r="J18" s="11"/>
      <c r="K18" s="11"/>
      <c r="L18" s="11">
        <f t="shared" si="2"/>
        <v>168</v>
      </c>
      <c r="M18" s="11">
        <f t="shared" si="3"/>
        <v>0</v>
      </c>
      <c r="N18" s="11">
        <v>168</v>
      </c>
      <c r="O18" s="11">
        <v>0</v>
      </c>
      <c r="P18" s="11"/>
      <c r="Q18" s="11">
        <f t="shared" si="4"/>
        <v>0</v>
      </c>
      <c r="R18" s="13"/>
      <c r="S18" s="13"/>
      <c r="T18" s="11"/>
      <c r="U18" s="11" t="e">
        <f t="shared" si="5"/>
        <v>#DIV/0!</v>
      </c>
      <c r="V18" s="11" t="e">
        <f t="shared" si="6"/>
        <v>#DIV/0!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/>
      <c r="AH18" s="11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x14ac:dyDescent="0.25">
      <c r="A19" s="10" t="s">
        <v>54</v>
      </c>
      <c r="B19" s="10" t="s">
        <v>38</v>
      </c>
      <c r="C19" s="10">
        <v>165</v>
      </c>
      <c r="D19" s="10">
        <v>702</v>
      </c>
      <c r="E19" s="10">
        <v>492</v>
      </c>
      <c r="F19" s="10">
        <v>218</v>
      </c>
      <c r="G19" s="7">
        <v>0.12</v>
      </c>
      <c r="H19" s="10">
        <v>60</v>
      </c>
      <c r="I19" s="10" t="s">
        <v>39</v>
      </c>
      <c r="J19" s="10"/>
      <c r="K19" s="10">
        <v>300</v>
      </c>
      <c r="L19" s="10">
        <f t="shared" si="2"/>
        <v>192</v>
      </c>
      <c r="M19" s="10">
        <f t="shared" si="3"/>
        <v>292</v>
      </c>
      <c r="N19" s="10">
        <v>200</v>
      </c>
      <c r="O19" s="10">
        <v>210</v>
      </c>
      <c r="P19" s="10"/>
      <c r="Q19" s="10">
        <f t="shared" si="4"/>
        <v>58.4</v>
      </c>
      <c r="R19" s="4">
        <f t="shared" ref="R19:R27" si="10">14*Q19-P19-O19-F19</f>
        <v>389.6</v>
      </c>
      <c r="S19" s="4"/>
      <c r="T19" s="10"/>
      <c r="U19" s="10">
        <f t="shared" si="5"/>
        <v>14</v>
      </c>
      <c r="V19" s="10">
        <f t="shared" si="6"/>
        <v>7.3287671232876717</v>
      </c>
      <c r="W19" s="10">
        <v>48.6</v>
      </c>
      <c r="X19" s="10">
        <v>55.4</v>
      </c>
      <c r="Y19" s="10">
        <v>49.4</v>
      </c>
      <c r="Z19" s="10">
        <v>53.2</v>
      </c>
      <c r="AA19" s="10">
        <v>44</v>
      </c>
      <c r="AB19" s="10">
        <v>64.599999999999994</v>
      </c>
      <c r="AC19" s="10">
        <v>24.6</v>
      </c>
      <c r="AD19" s="10">
        <v>59</v>
      </c>
      <c r="AE19" s="10">
        <v>43.2</v>
      </c>
      <c r="AF19" s="10">
        <v>26.6</v>
      </c>
      <c r="AG19" s="10"/>
      <c r="AH19" s="10">
        <f t="shared" ref="AH19:AH27" si="11">G19*R19</f>
        <v>46.752000000000002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5">
      <c r="A20" s="10" t="s">
        <v>55</v>
      </c>
      <c r="B20" s="10" t="s">
        <v>38</v>
      </c>
      <c r="C20" s="10">
        <v>121</v>
      </c>
      <c r="D20" s="10">
        <v>580</v>
      </c>
      <c r="E20" s="10">
        <v>314</v>
      </c>
      <c r="F20" s="10">
        <v>291</v>
      </c>
      <c r="G20" s="7">
        <v>0.25</v>
      </c>
      <c r="H20" s="10">
        <v>120</v>
      </c>
      <c r="I20" s="10" t="s">
        <v>39</v>
      </c>
      <c r="J20" s="10"/>
      <c r="K20" s="10">
        <v>302</v>
      </c>
      <c r="L20" s="10">
        <f t="shared" si="2"/>
        <v>12</v>
      </c>
      <c r="M20" s="10">
        <f t="shared" si="3"/>
        <v>266</v>
      </c>
      <c r="N20" s="10">
        <v>48</v>
      </c>
      <c r="O20" s="10">
        <v>320</v>
      </c>
      <c r="P20" s="10"/>
      <c r="Q20" s="10">
        <f t="shared" si="4"/>
        <v>53.2</v>
      </c>
      <c r="R20" s="4">
        <f t="shared" si="10"/>
        <v>133.80000000000007</v>
      </c>
      <c r="S20" s="4"/>
      <c r="T20" s="10"/>
      <c r="U20" s="10">
        <f t="shared" si="5"/>
        <v>14</v>
      </c>
      <c r="V20" s="10">
        <f t="shared" si="6"/>
        <v>11.484962406015036</v>
      </c>
      <c r="W20" s="10">
        <v>55.6</v>
      </c>
      <c r="X20" s="10">
        <v>51.8</v>
      </c>
      <c r="Y20" s="10">
        <v>34.200000000000003</v>
      </c>
      <c r="Z20" s="10">
        <v>48</v>
      </c>
      <c r="AA20" s="10">
        <v>27.8</v>
      </c>
      <c r="AB20" s="10">
        <v>68.2</v>
      </c>
      <c r="AC20" s="10">
        <v>46.8</v>
      </c>
      <c r="AD20" s="10">
        <v>35.799999999999997</v>
      </c>
      <c r="AE20" s="10">
        <v>45.8</v>
      </c>
      <c r="AF20" s="10">
        <v>47</v>
      </c>
      <c r="AG20" s="10"/>
      <c r="AH20" s="10">
        <f t="shared" si="11"/>
        <v>33.450000000000017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x14ac:dyDescent="0.25">
      <c r="A21" s="10" t="s">
        <v>56</v>
      </c>
      <c r="B21" s="10" t="s">
        <v>38</v>
      </c>
      <c r="C21" s="10"/>
      <c r="D21" s="10"/>
      <c r="E21" s="10"/>
      <c r="F21" s="10"/>
      <c r="G21" s="7">
        <v>0.25</v>
      </c>
      <c r="H21" s="10">
        <v>120</v>
      </c>
      <c r="I21" s="10" t="s">
        <v>39</v>
      </c>
      <c r="J21" s="10"/>
      <c r="K21" s="10"/>
      <c r="L21" s="10">
        <f t="shared" si="2"/>
        <v>0</v>
      </c>
      <c r="M21" s="10">
        <f t="shared" si="3"/>
        <v>0</v>
      </c>
      <c r="N21" s="10"/>
      <c r="O21" s="10">
        <v>0</v>
      </c>
      <c r="P21" s="10">
        <v>100</v>
      </c>
      <c r="Q21" s="10">
        <f t="shared" si="4"/>
        <v>0</v>
      </c>
      <c r="R21" s="4"/>
      <c r="S21" s="4"/>
      <c r="T21" s="10"/>
      <c r="U21" s="10" t="e">
        <f t="shared" si="5"/>
        <v>#DIV/0!</v>
      </c>
      <c r="V21" s="10" t="e">
        <f t="shared" si="6"/>
        <v>#DIV/0!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 t="s">
        <v>57</v>
      </c>
      <c r="AH21" s="10">
        <f t="shared" si="11"/>
        <v>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5">
      <c r="A22" s="10" t="s">
        <v>58</v>
      </c>
      <c r="B22" s="10" t="s">
        <v>41</v>
      </c>
      <c r="C22" s="10">
        <v>26.797999999999998</v>
      </c>
      <c r="D22" s="10">
        <v>19.100000000000001</v>
      </c>
      <c r="E22" s="10">
        <v>23.173999999999999</v>
      </c>
      <c r="F22" s="10">
        <v>15.641999999999999</v>
      </c>
      <c r="G22" s="7">
        <v>1</v>
      </c>
      <c r="H22" s="10">
        <v>120</v>
      </c>
      <c r="I22" s="10" t="s">
        <v>39</v>
      </c>
      <c r="J22" s="10"/>
      <c r="K22" s="10">
        <v>24</v>
      </c>
      <c r="L22" s="10">
        <f t="shared" si="2"/>
        <v>-0.82600000000000051</v>
      </c>
      <c r="M22" s="10">
        <f t="shared" si="3"/>
        <v>23.173999999999999</v>
      </c>
      <c r="N22" s="10"/>
      <c r="O22" s="10">
        <v>10</v>
      </c>
      <c r="P22" s="10"/>
      <c r="Q22" s="10">
        <f t="shared" si="4"/>
        <v>4.6348000000000003</v>
      </c>
      <c r="R22" s="4">
        <f t="shared" si="10"/>
        <v>39.245200000000011</v>
      </c>
      <c r="S22" s="4"/>
      <c r="T22" s="10"/>
      <c r="U22" s="10">
        <f t="shared" si="5"/>
        <v>14</v>
      </c>
      <c r="V22" s="10">
        <f t="shared" si="6"/>
        <v>5.5324933114697501</v>
      </c>
      <c r="W22" s="10">
        <v>2.4569999999999999</v>
      </c>
      <c r="X22" s="10">
        <v>3.3834</v>
      </c>
      <c r="Y22" s="10">
        <v>2.8570000000000002</v>
      </c>
      <c r="Z22" s="10">
        <v>1.6684000000000001</v>
      </c>
      <c r="AA22" s="10">
        <v>4.1772</v>
      </c>
      <c r="AB22" s="10">
        <v>4.7030000000000003</v>
      </c>
      <c r="AC22" s="10">
        <v>1.6554</v>
      </c>
      <c r="AD22" s="10">
        <v>1.3293999999999999</v>
      </c>
      <c r="AE22" s="10">
        <v>1.6355999999999999</v>
      </c>
      <c r="AF22" s="10">
        <v>3.4807999999999999</v>
      </c>
      <c r="AG22" s="10"/>
      <c r="AH22" s="10">
        <f t="shared" si="11"/>
        <v>39.245200000000011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0" t="s">
        <v>59</v>
      </c>
      <c r="B23" s="10" t="s">
        <v>38</v>
      </c>
      <c r="C23" s="10">
        <v>-5</v>
      </c>
      <c r="D23" s="10">
        <v>163</v>
      </c>
      <c r="E23" s="10">
        <v>58</v>
      </c>
      <c r="F23" s="10">
        <v>65</v>
      </c>
      <c r="G23" s="7">
        <v>0.4</v>
      </c>
      <c r="H23" s="10">
        <v>45</v>
      </c>
      <c r="I23" s="10" t="s">
        <v>39</v>
      </c>
      <c r="J23" s="10"/>
      <c r="K23" s="10">
        <v>61</v>
      </c>
      <c r="L23" s="10">
        <f t="shared" si="2"/>
        <v>-3</v>
      </c>
      <c r="M23" s="10">
        <f t="shared" si="3"/>
        <v>58</v>
      </c>
      <c r="N23" s="10"/>
      <c r="O23" s="10">
        <v>400</v>
      </c>
      <c r="P23" s="10">
        <v>100</v>
      </c>
      <c r="Q23" s="10">
        <f t="shared" si="4"/>
        <v>11.6</v>
      </c>
      <c r="R23" s="4"/>
      <c r="S23" s="4"/>
      <c r="T23" s="10"/>
      <c r="U23" s="10">
        <f t="shared" si="5"/>
        <v>48.706896551724142</v>
      </c>
      <c r="V23" s="10">
        <f t="shared" si="6"/>
        <v>48.706896551724142</v>
      </c>
      <c r="W23" s="10">
        <v>56.6</v>
      </c>
      <c r="X23" s="10">
        <v>32.6</v>
      </c>
      <c r="Y23" s="10">
        <v>30.4</v>
      </c>
      <c r="Z23" s="10">
        <v>38.799999999999997</v>
      </c>
      <c r="AA23" s="10">
        <v>43</v>
      </c>
      <c r="AB23" s="10">
        <v>56</v>
      </c>
      <c r="AC23" s="10">
        <v>1.4</v>
      </c>
      <c r="AD23" s="10">
        <v>10.199999999999999</v>
      </c>
      <c r="AE23" s="10">
        <v>44.6</v>
      </c>
      <c r="AF23" s="10">
        <v>11.6</v>
      </c>
      <c r="AG23" s="10"/>
      <c r="AH23" s="10">
        <f t="shared" si="11"/>
        <v>0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5">
      <c r="A24" s="10" t="s">
        <v>60</v>
      </c>
      <c r="B24" s="10" t="s">
        <v>41</v>
      </c>
      <c r="C24" s="10">
        <v>125.05500000000001</v>
      </c>
      <c r="D24" s="10">
        <v>140.845</v>
      </c>
      <c r="E24" s="10">
        <v>204.86699999999999</v>
      </c>
      <c r="F24" s="10">
        <v>38.667000000000002</v>
      </c>
      <c r="G24" s="7">
        <v>1</v>
      </c>
      <c r="H24" s="10">
        <v>60</v>
      </c>
      <c r="I24" s="10" t="s">
        <v>39</v>
      </c>
      <c r="J24" s="10"/>
      <c r="K24" s="10">
        <v>199.3</v>
      </c>
      <c r="L24" s="10">
        <f t="shared" si="2"/>
        <v>5.5669999999999789</v>
      </c>
      <c r="M24" s="10">
        <f t="shared" si="3"/>
        <v>204.86699999999999</v>
      </c>
      <c r="N24" s="10"/>
      <c r="O24" s="10">
        <v>350</v>
      </c>
      <c r="P24" s="10"/>
      <c r="Q24" s="10">
        <f t="shared" si="4"/>
        <v>40.973399999999998</v>
      </c>
      <c r="R24" s="4">
        <f t="shared" si="10"/>
        <v>184.96060000000003</v>
      </c>
      <c r="S24" s="4"/>
      <c r="T24" s="10"/>
      <c r="U24" s="10">
        <f t="shared" si="5"/>
        <v>14.000000000000002</v>
      </c>
      <c r="V24" s="10">
        <f t="shared" si="6"/>
        <v>9.4858371528845549</v>
      </c>
      <c r="W24" s="10">
        <v>36.478999999999999</v>
      </c>
      <c r="X24" s="10">
        <v>28.821200000000001</v>
      </c>
      <c r="Y24" s="10">
        <v>31.545200000000001</v>
      </c>
      <c r="Z24" s="10">
        <v>37.039400000000001</v>
      </c>
      <c r="AA24" s="10">
        <v>26.540199999999999</v>
      </c>
      <c r="AB24" s="10">
        <v>34.049399999999999</v>
      </c>
      <c r="AC24" s="10">
        <v>34.8108</v>
      </c>
      <c r="AD24" s="10">
        <v>28.040600000000001</v>
      </c>
      <c r="AE24" s="10">
        <v>34.970799999999997</v>
      </c>
      <c r="AF24" s="10">
        <v>42.596600000000002</v>
      </c>
      <c r="AG24" s="10"/>
      <c r="AH24" s="10">
        <f t="shared" si="11"/>
        <v>184.96060000000003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x14ac:dyDescent="0.25">
      <c r="A25" s="10" t="s">
        <v>61</v>
      </c>
      <c r="B25" s="10" t="s">
        <v>38</v>
      </c>
      <c r="C25" s="10">
        <v>107</v>
      </c>
      <c r="D25" s="10">
        <v>168</v>
      </c>
      <c r="E25" s="10">
        <v>162</v>
      </c>
      <c r="F25" s="10">
        <v>87</v>
      </c>
      <c r="G25" s="7">
        <v>0.22</v>
      </c>
      <c r="H25" s="10">
        <v>120</v>
      </c>
      <c r="I25" s="10" t="s">
        <v>39</v>
      </c>
      <c r="J25" s="10"/>
      <c r="K25" s="10">
        <v>167</v>
      </c>
      <c r="L25" s="10">
        <f t="shared" si="2"/>
        <v>-5</v>
      </c>
      <c r="M25" s="10">
        <f t="shared" si="3"/>
        <v>162</v>
      </c>
      <c r="N25" s="10"/>
      <c r="O25" s="10">
        <v>300</v>
      </c>
      <c r="P25" s="10"/>
      <c r="Q25" s="10">
        <f t="shared" si="4"/>
        <v>32.4</v>
      </c>
      <c r="R25" s="4">
        <f t="shared" si="10"/>
        <v>66.599999999999966</v>
      </c>
      <c r="S25" s="4"/>
      <c r="T25" s="10"/>
      <c r="U25" s="10">
        <f t="shared" si="5"/>
        <v>14</v>
      </c>
      <c r="V25" s="10">
        <f t="shared" si="6"/>
        <v>11.944444444444445</v>
      </c>
      <c r="W25" s="10">
        <v>35.799999999999997</v>
      </c>
      <c r="X25" s="10">
        <v>29.6</v>
      </c>
      <c r="Y25" s="10">
        <v>24.4</v>
      </c>
      <c r="Z25" s="10">
        <v>32.4</v>
      </c>
      <c r="AA25" s="10">
        <v>7.6</v>
      </c>
      <c r="AB25" s="10">
        <v>39.6</v>
      </c>
      <c r="AC25" s="10">
        <v>28</v>
      </c>
      <c r="AD25" s="10">
        <v>13.4</v>
      </c>
      <c r="AE25" s="10">
        <v>26.4</v>
      </c>
      <c r="AF25" s="10">
        <v>24.4</v>
      </c>
      <c r="AG25" s="10"/>
      <c r="AH25" s="10">
        <f t="shared" si="11"/>
        <v>14.651999999999992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5">
      <c r="A26" s="10" t="s">
        <v>62</v>
      </c>
      <c r="B26" s="10" t="s">
        <v>38</v>
      </c>
      <c r="C26" s="10"/>
      <c r="D26" s="10"/>
      <c r="E26" s="10"/>
      <c r="F26" s="10"/>
      <c r="G26" s="7">
        <v>0.4</v>
      </c>
      <c r="H26" s="10">
        <v>60</v>
      </c>
      <c r="I26" s="10" t="s">
        <v>39</v>
      </c>
      <c r="J26" s="10"/>
      <c r="K26" s="10"/>
      <c r="L26" s="10">
        <f t="shared" si="2"/>
        <v>0</v>
      </c>
      <c r="M26" s="10">
        <f t="shared" si="3"/>
        <v>0</v>
      </c>
      <c r="N26" s="10"/>
      <c r="O26" s="10">
        <v>0</v>
      </c>
      <c r="P26" s="10">
        <v>150</v>
      </c>
      <c r="Q26" s="10">
        <f t="shared" si="4"/>
        <v>0</v>
      </c>
      <c r="R26" s="4"/>
      <c r="S26" s="4"/>
      <c r="T26" s="10"/>
      <c r="U26" s="10" t="e">
        <f t="shared" si="5"/>
        <v>#DIV/0!</v>
      </c>
      <c r="V26" s="10" t="e">
        <f t="shared" si="6"/>
        <v>#DIV/0!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 t="s">
        <v>57</v>
      </c>
      <c r="AH26" s="10">
        <f t="shared" si="11"/>
        <v>0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25">
      <c r="A27" s="10" t="s">
        <v>63</v>
      </c>
      <c r="B27" s="10" t="s">
        <v>38</v>
      </c>
      <c r="C27" s="10"/>
      <c r="D27" s="10"/>
      <c r="E27" s="10"/>
      <c r="F27" s="10"/>
      <c r="G27" s="7">
        <v>0.09</v>
      </c>
      <c r="H27" s="10">
        <v>60</v>
      </c>
      <c r="I27" s="10" t="s">
        <v>39</v>
      </c>
      <c r="J27" s="10"/>
      <c r="K27" s="10"/>
      <c r="L27" s="10">
        <f t="shared" si="2"/>
        <v>0</v>
      </c>
      <c r="M27" s="10">
        <f t="shared" si="3"/>
        <v>0</v>
      </c>
      <c r="N27" s="10"/>
      <c r="O27" s="10">
        <v>0</v>
      </c>
      <c r="P27" s="10">
        <v>100</v>
      </c>
      <c r="Q27" s="10">
        <f t="shared" si="4"/>
        <v>0</v>
      </c>
      <c r="R27" s="4"/>
      <c r="S27" s="4"/>
      <c r="T27" s="10"/>
      <c r="U27" s="10" t="e">
        <f t="shared" si="5"/>
        <v>#DIV/0!</v>
      </c>
      <c r="V27" s="10" t="e">
        <f t="shared" si="6"/>
        <v>#DIV/0!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 t="s">
        <v>57</v>
      </c>
      <c r="AH27" s="10">
        <f t="shared" si="11"/>
        <v>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5">
      <c r="A28" s="11" t="s">
        <v>64</v>
      </c>
      <c r="B28" s="11" t="s">
        <v>38</v>
      </c>
      <c r="C28" s="11"/>
      <c r="D28" s="11">
        <v>120</v>
      </c>
      <c r="E28" s="11">
        <v>120</v>
      </c>
      <c r="F28" s="11"/>
      <c r="G28" s="12">
        <v>0</v>
      </c>
      <c r="H28" s="11" t="e">
        <v>#N/A</v>
      </c>
      <c r="I28" s="11" t="s">
        <v>45</v>
      </c>
      <c r="J28" s="11"/>
      <c r="K28" s="11"/>
      <c r="L28" s="11">
        <f t="shared" si="2"/>
        <v>120</v>
      </c>
      <c r="M28" s="11">
        <f t="shared" si="3"/>
        <v>0</v>
      </c>
      <c r="N28" s="11">
        <v>120</v>
      </c>
      <c r="O28" s="11">
        <v>0</v>
      </c>
      <c r="P28" s="11"/>
      <c r="Q28" s="11">
        <f t="shared" si="4"/>
        <v>0</v>
      </c>
      <c r="R28" s="13"/>
      <c r="S28" s="13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/>
      <c r="AH28" s="11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x14ac:dyDescent="0.25">
      <c r="A29" s="10" t="s">
        <v>65</v>
      </c>
      <c r="B29" s="10" t="s">
        <v>38</v>
      </c>
      <c r="C29" s="10">
        <v>48</v>
      </c>
      <c r="D29" s="10">
        <v>60</v>
      </c>
      <c r="E29" s="10">
        <v>55</v>
      </c>
      <c r="F29" s="10">
        <v>51</v>
      </c>
      <c r="G29" s="7">
        <v>0.09</v>
      </c>
      <c r="H29" s="10">
        <v>45</v>
      </c>
      <c r="I29" s="10" t="s">
        <v>39</v>
      </c>
      <c r="J29" s="10"/>
      <c r="K29" s="10">
        <v>78</v>
      </c>
      <c r="L29" s="10">
        <f t="shared" si="2"/>
        <v>-23</v>
      </c>
      <c r="M29" s="10">
        <f t="shared" si="3"/>
        <v>55</v>
      </c>
      <c r="N29" s="10"/>
      <c r="O29" s="10">
        <v>0</v>
      </c>
      <c r="P29" s="10"/>
      <c r="Q29" s="10">
        <f t="shared" si="4"/>
        <v>11</v>
      </c>
      <c r="R29" s="4">
        <f t="shared" ref="R29:R45" si="12">14*Q29-P29-O29-F29</f>
        <v>103</v>
      </c>
      <c r="S29" s="4"/>
      <c r="T29" s="10"/>
      <c r="U29" s="10">
        <f t="shared" si="5"/>
        <v>14</v>
      </c>
      <c r="V29" s="10">
        <f t="shared" si="6"/>
        <v>4.6363636363636367</v>
      </c>
      <c r="W29" s="10">
        <v>3.2</v>
      </c>
      <c r="X29" s="10">
        <v>8.6</v>
      </c>
      <c r="Y29" s="10">
        <v>11.8</v>
      </c>
      <c r="Z29" s="10">
        <v>7.2</v>
      </c>
      <c r="AA29" s="10">
        <v>4.8</v>
      </c>
      <c r="AB29" s="10">
        <v>16.8</v>
      </c>
      <c r="AC29" s="10">
        <v>8</v>
      </c>
      <c r="AD29" s="10">
        <v>8.1999999999999993</v>
      </c>
      <c r="AE29" s="10">
        <v>11.8</v>
      </c>
      <c r="AF29" s="10">
        <v>13.4</v>
      </c>
      <c r="AG29" s="10"/>
      <c r="AH29" s="10">
        <f t="shared" ref="AH29:AH45" si="13">G29*R29</f>
        <v>9.27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5">
      <c r="A30" s="10" t="s">
        <v>66</v>
      </c>
      <c r="B30" s="10" t="s">
        <v>38</v>
      </c>
      <c r="C30" s="10">
        <v>102</v>
      </c>
      <c r="D30" s="10">
        <v>375</v>
      </c>
      <c r="E30" s="10">
        <v>234</v>
      </c>
      <c r="F30" s="10">
        <v>173</v>
      </c>
      <c r="G30" s="7">
        <v>0.4</v>
      </c>
      <c r="H30" s="10" t="e">
        <v>#N/A</v>
      </c>
      <c r="I30" s="10" t="s">
        <v>39</v>
      </c>
      <c r="J30" s="10"/>
      <c r="K30" s="10">
        <v>290</v>
      </c>
      <c r="L30" s="10">
        <f t="shared" si="2"/>
        <v>-56</v>
      </c>
      <c r="M30" s="10">
        <f t="shared" si="3"/>
        <v>234</v>
      </c>
      <c r="N30" s="10"/>
      <c r="O30" s="10">
        <v>0</v>
      </c>
      <c r="P30" s="10"/>
      <c r="Q30" s="10">
        <f t="shared" si="4"/>
        <v>46.8</v>
      </c>
      <c r="R30" s="4">
        <f>13*Q30-P30-O30-F30</f>
        <v>435.4</v>
      </c>
      <c r="S30" s="4"/>
      <c r="T30" s="10"/>
      <c r="U30" s="10">
        <f t="shared" si="5"/>
        <v>13</v>
      </c>
      <c r="V30" s="10">
        <f t="shared" si="6"/>
        <v>3.6965811965811968</v>
      </c>
      <c r="W30" s="10">
        <v>19.600000000000001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 t="s">
        <v>57</v>
      </c>
      <c r="AH30" s="10">
        <f t="shared" si="13"/>
        <v>174.16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x14ac:dyDescent="0.25">
      <c r="A31" s="10" t="s">
        <v>67</v>
      </c>
      <c r="B31" s="10" t="s">
        <v>38</v>
      </c>
      <c r="C31" s="10"/>
      <c r="D31" s="10"/>
      <c r="E31" s="10"/>
      <c r="F31" s="10"/>
      <c r="G31" s="7">
        <v>0.15</v>
      </c>
      <c r="H31" s="10">
        <v>45</v>
      </c>
      <c r="I31" s="10" t="s">
        <v>39</v>
      </c>
      <c r="J31" s="10"/>
      <c r="K31" s="10"/>
      <c r="L31" s="10">
        <f t="shared" si="2"/>
        <v>0</v>
      </c>
      <c r="M31" s="10">
        <f t="shared" si="3"/>
        <v>0</v>
      </c>
      <c r="N31" s="10"/>
      <c r="O31" s="10">
        <v>0</v>
      </c>
      <c r="P31" s="10">
        <v>100</v>
      </c>
      <c r="Q31" s="10">
        <f t="shared" si="4"/>
        <v>0</v>
      </c>
      <c r="R31" s="4"/>
      <c r="S31" s="4"/>
      <c r="T31" s="10"/>
      <c r="U31" s="10" t="e">
        <f t="shared" si="5"/>
        <v>#DIV/0!</v>
      </c>
      <c r="V31" s="10" t="e">
        <f t="shared" si="6"/>
        <v>#DIV/0!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57</v>
      </c>
      <c r="AH31" s="10">
        <f t="shared" si="13"/>
        <v>0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5">
      <c r="A32" s="10" t="s">
        <v>68</v>
      </c>
      <c r="B32" s="10" t="s">
        <v>41</v>
      </c>
      <c r="C32" s="10">
        <v>434.529</v>
      </c>
      <c r="D32" s="10">
        <v>312.94</v>
      </c>
      <c r="E32" s="10">
        <v>306.46199999999999</v>
      </c>
      <c r="F32" s="10">
        <v>181.184</v>
      </c>
      <c r="G32" s="7">
        <v>1</v>
      </c>
      <c r="H32" s="10">
        <v>45</v>
      </c>
      <c r="I32" s="10" t="s">
        <v>39</v>
      </c>
      <c r="J32" s="10"/>
      <c r="K32" s="10">
        <v>291.10000000000002</v>
      </c>
      <c r="L32" s="10">
        <f t="shared" si="2"/>
        <v>15.361999999999966</v>
      </c>
      <c r="M32" s="10">
        <f t="shared" si="3"/>
        <v>306.46199999999999</v>
      </c>
      <c r="N32" s="10"/>
      <c r="O32" s="10">
        <v>450</v>
      </c>
      <c r="P32" s="10"/>
      <c r="Q32" s="10">
        <f t="shared" si="4"/>
        <v>61.292400000000001</v>
      </c>
      <c r="R32" s="4">
        <f t="shared" si="12"/>
        <v>226.90960000000004</v>
      </c>
      <c r="S32" s="4"/>
      <c r="T32" s="10"/>
      <c r="U32" s="10">
        <f t="shared" si="5"/>
        <v>14</v>
      </c>
      <c r="V32" s="10">
        <f t="shared" si="6"/>
        <v>10.297916217997663</v>
      </c>
      <c r="W32" s="10">
        <v>57.155600000000007</v>
      </c>
      <c r="X32" s="10">
        <v>43.434600000000003</v>
      </c>
      <c r="Y32" s="10">
        <v>60.77</v>
      </c>
      <c r="Z32" s="10">
        <v>58.315800000000003</v>
      </c>
      <c r="AA32" s="10">
        <v>43.335799999999999</v>
      </c>
      <c r="AB32" s="10">
        <v>64.100200000000001</v>
      </c>
      <c r="AC32" s="10">
        <v>53.619399999999999</v>
      </c>
      <c r="AD32" s="10">
        <v>36.131399999999999</v>
      </c>
      <c r="AE32" s="10">
        <v>60.12</v>
      </c>
      <c r="AF32" s="10">
        <v>60.603400000000001</v>
      </c>
      <c r="AG32" s="10"/>
      <c r="AH32" s="10">
        <f t="shared" si="13"/>
        <v>226.90960000000004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10" t="s">
        <v>69</v>
      </c>
      <c r="B33" s="10" t="s">
        <v>38</v>
      </c>
      <c r="C33" s="10">
        <v>67</v>
      </c>
      <c r="D33" s="10">
        <v>51</v>
      </c>
      <c r="E33" s="10">
        <v>78</v>
      </c>
      <c r="F33" s="10">
        <v>36</v>
      </c>
      <c r="G33" s="7">
        <v>0.4</v>
      </c>
      <c r="H33" s="10" t="e">
        <v>#N/A</v>
      </c>
      <c r="I33" s="10" t="s">
        <v>39</v>
      </c>
      <c r="J33" s="10"/>
      <c r="K33" s="10">
        <v>81</v>
      </c>
      <c r="L33" s="10">
        <f t="shared" si="2"/>
        <v>-3</v>
      </c>
      <c r="M33" s="10">
        <f t="shared" si="3"/>
        <v>78</v>
      </c>
      <c r="N33" s="10"/>
      <c r="O33" s="10">
        <v>60</v>
      </c>
      <c r="P33" s="10"/>
      <c r="Q33" s="10">
        <f t="shared" si="4"/>
        <v>15.6</v>
      </c>
      <c r="R33" s="4">
        <f t="shared" si="12"/>
        <v>122.4</v>
      </c>
      <c r="S33" s="4"/>
      <c r="T33" s="10"/>
      <c r="U33" s="10">
        <f t="shared" si="5"/>
        <v>14</v>
      </c>
      <c r="V33" s="10">
        <f t="shared" si="6"/>
        <v>6.1538461538461542</v>
      </c>
      <c r="W33" s="10">
        <v>11.4</v>
      </c>
      <c r="X33" s="10">
        <v>13</v>
      </c>
      <c r="Y33" s="10">
        <v>21.8</v>
      </c>
      <c r="Z33" s="10">
        <v>13</v>
      </c>
      <c r="AA33" s="10">
        <v>8</v>
      </c>
      <c r="AB33" s="10">
        <v>22.4</v>
      </c>
      <c r="AC33" s="10">
        <v>11.2</v>
      </c>
      <c r="AD33" s="10">
        <v>14</v>
      </c>
      <c r="AE33" s="10">
        <v>17.2</v>
      </c>
      <c r="AF33" s="10">
        <v>13</v>
      </c>
      <c r="AG33" s="10"/>
      <c r="AH33" s="10">
        <f t="shared" si="13"/>
        <v>48.960000000000008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A34" s="10" t="s">
        <v>70</v>
      </c>
      <c r="B34" s="10" t="s">
        <v>38</v>
      </c>
      <c r="C34" s="10"/>
      <c r="D34" s="10"/>
      <c r="E34" s="10"/>
      <c r="F34" s="10"/>
      <c r="G34" s="7">
        <v>0.4</v>
      </c>
      <c r="H34" s="10">
        <v>60</v>
      </c>
      <c r="I34" s="10" t="s">
        <v>39</v>
      </c>
      <c r="J34" s="10"/>
      <c r="K34" s="10"/>
      <c r="L34" s="10">
        <f t="shared" si="2"/>
        <v>0</v>
      </c>
      <c r="M34" s="10">
        <f t="shared" si="3"/>
        <v>0</v>
      </c>
      <c r="N34" s="10"/>
      <c r="O34" s="10">
        <v>0</v>
      </c>
      <c r="P34" s="10">
        <v>100</v>
      </c>
      <c r="Q34" s="10">
        <f t="shared" si="4"/>
        <v>0</v>
      </c>
      <c r="R34" s="4"/>
      <c r="S34" s="4"/>
      <c r="T34" s="10"/>
      <c r="U34" s="10" t="e">
        <f t="shared" si="5"/>
        <v>#DIV/0!</v>
      </c>
      <c r="V34" s="10" t="e">
        <f t="shared" si="6"/>
        <v>#DIV/0!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 t="s">
        <v>57</v>
      </c>
      <c r="AH34" s="10">
        <f t="shared" si="13"/>
        <v>0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x14ac:dyDescent="0.25">
      <c r="A35" s="10" t="s">
        <v>71</v>
      </c>
      <c r="B35" s="10" t="s">
        <v>38</v>
      </c>
      <c r="C35" s="10">
        <v>375</v>
      </c>
      <c r="D35" s="10">
        <v>869</v>
      </c>
      <c r="E35" s="10">
        <v>404</v>
      </c>
      <c r="F35" s="10">
        <v>412</v>
      </c>
      <c r="G35" s="7">
        <v>0.4</v>
      </c>
      <c r="H35" s="10">
        <v>60</v>
      </c>
      <c r="I35" s="10" t="s">
        <v>39</v>
      </c>
      <c r="J35" s="10"/>
      <c r="K35" s="10">
        <v>408</v>
      </c>
      <c r="L35" s="10">
        <f t="shared" si="2"/>
        <v>-4</v>
      </c>
      <c r="M35" s="10">
        <f t="shared" si="3"/>
        <v>404</v>
      </c>
      <c r="N35" s="10"/>
      <c r="O35" s="10">
        <v>622</v>
      </c>
      <c r="P35" s="10"/>
      <c r="Q35" s="10">
        <f t="shared" si="4"/>
        <v>80.8</v>
      </c>
      <c r="R35" s="4">
        <f t="shared" si="12"/>
        <v>97.200000000000045</v>
      </c>
      <c r="S35" s="4"/>
      <c r="T35" s="10"/>
      <c r="U35" s="10">
        <f t="shared" si="5"/>
        <v>14.000000000000002</v>
      </c>
      <c r="V35" s="10">
        <f t="shared" si="6"/>
        <v>12.797029702970297</v>
      </c>
      <c r="W35" s="10">
        <v>98.4</v>
      </c>
      <c r="X35" s="10">
        <v>87.8</v>
      </c>
      <c r="Y35" s="10">
        <v>84</v>
      </c>
      <c r="Z35" s="10">
        <v>94.6</v>
      </c>
      <c r="AA35" s="10">
        <v>100.6</v>
      </c>
      <c r="AB35" s="10">
        <v>107.2</v>
      </c>
      <c r="AC35" s="10">
        <v>92.4</v>
      </c>
      <c r="AD35" s="10">
        <v>97.4</v>
      </c>
      <c r="AE35" s="10">
        <v>106</v>
      </c>
      <c r="AF35" s="10">
        <v>103.8</v>
      </c>
      <c r="AG35" s="10"/>
      <c r="AH35" s="10">
        <f t="shared" si="13"/>
        <v>38.880000000000024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5">
      <c r="A36" s="10" t="s">
        <v>72</v>
      </c>
      <c r="B36" s="10" t="s">
        <v>38</v>
      </c>
      <c r="C36" s="10">
        <v>208</v>
      </c>
      <c r="D36" s="10">
        <v>366</v>
      </c>
      <c r="E36" s="10">
        <v>536</v>
      </c>
      <c r="F36" s="10">
        <v>1</v>
      </c>
      <c r="G36" s="7">
        <v>0.4</v>
      </c>
      <c r="H36" s="10">
        <v>60</v>
      </c>
      <c r="I36" s="10" t="s">
        <v>39</v>
      </c>
      <c r="J36" s="10"/>
      <c r="K36" s="10">
        <v>324</v>
      </c>
      <c r="L36" s="10">
        <f t="shared" si="2"/>
        <v>212</v>
      </c>
      <c r="M36" s="10">
        <f t="shared" si="3"/>
        <v>304</v>
      </c>
      <c r="N36" s="10">
        <v>232</v>
      </c>
      <c r="O36" s="10">
        <v>600</v>
      </c>
      <c r="P36" s="10">
        <v>200</v>
      </c>
      <c r="Q36" s="10">
        <f t="shared" si="4"/>
        <v>60.8</v>
      </c>
      <c r="R36" s="4">
        <f t="shared" si="12"/>
        <v>50.199999999999932</v>
      </c>
      <c r="S36" s="4"/>
      <c r="T36" s="10"/>
      <c r="U36" s="10">
        <f t="shared" si="5"/>
        <v>14</v>
      </c>
      <c r="V36" s="10">
        <f t="shared" si="6"/>
        <v>13.174342105263159</v>
      </c>
      <c r="W36" s="10">
        <v>83</v>
      </c>
      <c r="X36" s="10">
        <v>43.6</v>
      </c>
      <c r="Y36" s="10">
        <v>55.2</v>
      </c>
      <c r="Z36" s="10">
        <v>49.4</v>
      </c>
      <c r="AA36" s="10">
        <v>77.8</v>
      </c>
      <c r="AB36" s="10">
        <v>73.599999999999994</v>
      </c>
      <c r="AC36" s="10">
        <v>34.6</v>
      </c>
      <c r="AD36" s="10">
        <v>72.599999999999994</v>
      </c>
      <c r="AE36" s="10">
        <v>74</v>
      </c>
      <c r="AF36" s="10">
        <v>36.4</v>
      </c>
      <c r="AG36" s="10"/>
      <c r="AH36" s="10">
        <f t="shared" si="13"/>
        <v>20.079999999999973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A37" s="10" t="s">
        <v>73</v>
      </c>
      <c r="B37" s="10" t="s">
        <v>38</v>
      </c>
      <c r="C37" s="10">
        <v>453</v>
      </c>
      <c r="D37" s="10">
        <v>688</v>
      </c>
      <c r="E37" s="10">
        <v>409</v>
      </c>
      <c r="F37" s="10">
        <v>396</v>
      </c>
      <c r="G37" s="7">
        <v>0.4</v>
      </c>
      <c r="H37" s="10">
        <v>60</v>
      </c>
      <c r="I37" s="10" t="s">
        <v>39</v>
      </c>
      <c r="J37" s="10"/>
      <c r="K37" s="10">
        <v>410</v>
      </c>
      <c r="L37" s="10">
        <f t="shared" si="2"/>
        <v>-1</v>
      </c>
      <c r="M37" s="10">
        <f t="shared" si="3"/>
        <v>409</v>
      </c>
      <c r="N37" s="10"/>
      <c r="O37" s="10">
        <v>400</v>
      </c>
      <c r="P37" s="10"/>
      <c r="Q37" s="10">
        <f t="shared" si="4"/>
        <v>81.8</v>
      </c>
      <c r="R37" s="4">
        <f t="shared" si="12"/>
        <v>349.20000000000005</v>
      </c>
      <c r="S37" s="4"/>
      <c r="T37" s="10"/>
      <c r="U37" s="10">
        <f t="shared" si="5"/>
        <v>14.000000000000002</v>
      </c>
      <c r="V37" s="10">
        <f t="shared" si="6"/>
        <v>9.7310513447432765</v>
      </c>
      <c r="W37" s="10">
        <v>79.599999999999994</v>
      </c>
      <c r="X37" s="10">
        <v>80.2</v>
      </c>
      <c r="Y37" s="10">
        <v>81.400000000000006</v>
      </c>
      <c r="Z37" s="10">
        <v>60.2</v>
      </c>
      <c r="AA37" s="10">
        <v>91.2</v>
      </c>
      <c r="AB37" s="10">
        <v>94.6</v>
      </c>
      <c r="AC37" s="10">
        <v>41.2</v>
      </c>
      <c r="AD37" s="10">
        <v>81.2</v>
      </c>
      <c r="AE37" s="10">
        <v>101.8</v>
      </c>
      <c r="AF37" s="10">
        <v>69.8</v>
      </c>
      <c r="AG37" s="10"/>
      <c r="AH37" s="10">
        <f t="shared" si="13"/>
        <v>139.68000000000004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A38" s="10" t="s">
        <v>74</v>
      </c>
      <c r="B38" s="10" t="s">
        <v>38</v>
      </c>
      <c r="C38" s="10">
        <v>109</v>
      </c>
      <c r="D38" s="10">
        <v>144</v>
      </c>
      <c r="E38" s="10">
        <v>90</v>
      </c>
      <c r="F38" s="10">
        <v>114</v>
      </c>
      <c r="G38" s="7">
        <v>0.1</v>
      </c>
      <c r="H38" s="10">
        <v>45</v>
      </c>
      <c r="I38" s="10" t="s">
        <v>39</v>
      </c>
      <c r="J38" s="10"/>
      <c r="K38" s="10">
        <v>94</v>
      </c>
      <c r="L38" s="10">
        <f t="shared" ref="L38:L69" si="14">E38-K38</f>
        <v>-4</v>
      </c>
      <c r="M38" s="10">
        <f t="shared" ref="M38:M69" si="15">E38-N38</f>
        <v>90</v>
      </c>
      <c r="N38" s="10"/>
      <c r="O38" s="10">
        <v>0</v>
      </c>
      <c r="P38" s="10"/>
      <c r="Q38" s="10">
        <f t="shared" ref="Q38:Q69" si="16">M38/5</f>
        <v>18</v>
      </c>
      <c r="R38" s="4">
        <f t="shared" si="12"/>
        <v>138</v>
      </c>
      <c r="S38" s="4"/>
      <c r="T38" s="10"/>
      <c r="U38" s="10">
        <f t="shared" ref="U38:U69" si="17">(F38+O38+P38+R38)/Q38</f>
        <v>14</v>
      </c>
      <c r="V38" s="10">
        <f t="shared" ref="V38:V69" si="18">(F38+O38+P38)/Q38</f>
        <v>6.333333333333333</v>
      </c>
      <c r="W38" s="10">
        <v>7.6</v>
      </c>
      <c r="X38" s="10">
        <v>18.399999999999999</v>
      </c>
      <c r="Y38" s="10">
        <v>22.2</v>
      </c>
      <c r="Z38" s="10">
        <v>18.600000000000001</v>
      </c>
      <c r="AA38" s="10">
        <v>20.8</v>
      </c>
      <c r="AB38" s="10">
        <v>28.2</v>
      </c>
      <c r="AC38" s="10">
        <v>-1.8</v>
      </c>
      <c r="AD38" s="10">
        <v>16</v>
      </c>
      <c r="AE38" s="10">
        <v>23.8</v>
      </c>
      <c r="AF38" s="10">
        <v>13</v>
      </c>
      <c r="AG38" s="10"/>
      <c r="AH38" s="10">
        <f t="shared" si="13"/>
        <v>13.8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A39" s="10" t="s">
        <v>75</v>
      </c>
      <c r="B39" s="10" t="s">
        <v>38</v>
      </c>
      <c r="C39" s="10">
        <v>62</v>
      </c>
      <c r="D39" s="10">
        <v>339</v>
      </c>
      <c r="E39" s="10">
        <v>149</v>
      </c>
      <c r="F39" s="10">
        <v>112</v>
      </c>
      <c r="G39" s="7">
        <v>0.1</v>
      </c>
      <c r="H39" s="10">
        <v>60</v>
      </c>
      <c r="I39" s="10" t="s">
        <v>39</v>
      </c>
      <c r="J39" s="10"/>
      <c r="K39" s="10">
        <v>164</v>
      </c>
      <c r="L39" s="10">
        <f t="shared" si="14"/>
        <v>-15</v>
      </c>
      <c r="M39" s="10">
        <f t="shared" si="15"/>
        <v>149</v>
      </c>
      <c r="N39" s="10"/>
      <c r="O39" s="10">
        <v>200</v>
      </c>
      <c r="P39" s="10"/>
      <c r="Q39" s="10">
        <f t="shared" si="16"/>
        <v>29.8</v>
      </c>
      <c r="R39" s="4">
        <f t="shared" si="12"/>
        <v>105.19999999999999</v>
      </c>
      <c r="S39" s="4"/>
      <c r="T39" s="10"/>
      <c r="U39" s="10">
        <f t="shared" si="17"/>
        <v>14</v>
      </c>
      <c r="V39" s="10">
        <f t="shared" si="18"/>
        <v>10.469798657718121</v>
      </c>
      <c r="W39" s="10">
        <v>36.799999999999997</v>
      </c>
      <c r="X39" s="10">
        <v>39.200000000000003</v>
      </c>
      <c r="Y39" s="10">
        <v>29.4</v>
      </c>
      <c r="Z39" s="10">
        <v>37.200000000000003</v>
      </c>
      <c r="AA39" s="10">
        <v>44.6</v>
      </c>
      <c r="AB39" s="10">
        <v>44.2</v>
      </c>
      <c r="AC39" s="10">
        <v>23.6</v>
      </c>
      <c r="AD39" s="10">
        <v>37</v>
      </c>
      <c r="AE39" s="10">
        <v>39.6</v>
      </c>
      <c r="AF39" s="10">
        <v>38.799999999999997</v>
      </c>
      <c r="AG39" s="10"/>
      <c r="AH39" s="10">
        <f t="shared" si="13"/>
        <v>10.52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A40" s="10" t="s">
        <v>76</v>
      </c>
      <c r="B40" s="10" t="s">
        <v>38</v>
      </c>
      <c r="C40" s="10">
        <v>61</v>
      </c>
      <c r="D40" s="10">
        <v>463</v>
      </c>
      <c r="E40" s="10">
        <v>295</v>
      </c>
      <c r="F40" s="10">
        <v>218</v>
      </c>
      <c r="G40" s="7">
        <v>0.1</v>
      </c>
      <c r="H40" s="10">
        <v>60</v>
      </c>
      <c r="I40" s="10" t="s">
        <v>39</v>
      </c>
      <c r="J40" s="10"/>
      <c r="K40" s="10">
        <v>157</v>
      </c>
      <c r="L40" s="10">
        <f t="shared" si="14"/>
        <v>138</v>
      </c>
      <c r="M40" s="10">
        <f t="shared" si="15"/>
        <v>95</v>
      </c>
      <c r="N40" s="10">
        <v>200</v>
      </c>
      <c r="O40" s="10">
        <v>200</v>
      </c>
      <c r="P40" s="10"/>
      <c r="Q40" s="10">
        <f t="shared" si="16"/>
        <v>19</v>
      </c>
      <c r="R40" s="4"/>
      <c r="S40" s="4"/>
      <c r="T40" s="10"/>
      <c r="U40" s="10">
        <f t="shared" si="17"/>
        <v>22</v>
      </c>
      <c r="V40" s="10">
        <f t="shared" si="18"/>
        <v>22</v>
      </c>
      <c r="W40" s="10">
        <v>32.6</v>
      </c>
      <c r="X40" s="10">
        <v>36.200000000000003</v>
      </c>
      <c r="Y40" s="10">
        <v>29.6</v>
      </c>
      <c r="Z40" s="10">
        <v>33.799999999999997</v>
      </c>
      <c r="AA40" s="10">
        <v>37</v>
      </c>
      <c r="AB40" s="10">
        <v>38.6</v>
      </c>
      <c r="AC40" s="10">
        <v>24.4</v>
      </c>
      <c r="AD40" s="10">
        <v>36.200000000000003</v>
      </c>
      <c r="AE40" s="10">
        <v>29</v>
      </c>
      <c r="AF40" s="10">
        <v>17</v>
      </c>
      <c r="AG40" s="10"/>
      <c r="AH40" s="10">
        <f t="shared" si="13"/>
        <v>0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A41" s="10" t="s">
        <v>77</v>
      </c>
      <c r="B41" s="10" t="s">
        <v>38</v>
      </c>
      <c r="C41" s="10"/>
      <c r="D41" s="10"/>
      <c r="E41" s="10"/>
      <c r="F41" s="10"/>
      <c r="G41" s="7">
        <v>0.1</v>
      </c>
      <c r="H41" s="10">
        <v>45</v>
      </c>
      <c r="I41" s="10" t="s">
        <v>39</v>
      </c>
      <c r="J41" s="10"/>
      <c r="K41" s="10"/>
      <c r="L41" s="10">
        <f t="shared" si="14"/>
        <v>0</v>
      </c>
      <c r="M41" s="10">
        <f t="shared" si="15"/>
        <v>0</v>
      </c>
      <c r="N41" s="10"/>
      <c r="O41" s="10">
        <v>0</v>
      </c>
      <c r="P41" s="10">
        <v>100</v>
      </c>
      <c r="Q41" s="10">
        <f t="shared" si="16"/>
        <v>0</v>
      </c>
      <c r="R41" s="4"/>
      <c r="S41" s="4"/>
      <c r="T41" s="10"/>
      <c r="U41" s="10" t="e">
        <f t="shared" si="17"/>
        <v>#DIV/0!</v>
      </c>
      <c r="V41" s="10" t="e">
        <f t="shared" si="18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 t="s">
        <v>57</v>
      </c>
      <c r="AH41" s="10">
        <f t="shared" si="13"/>
        <v>0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0" t="s">
        <v>78</v>
      </c>
      <c r="B42" s="10" t="s">
        <v>38</v>
      </c>
      <c r="C42" s="10">
        <v>261</v>
      </c>
      <c r="D42" s="10">
        <v>428</v>
      </c>
      <c r="E42" s="10">
        <v>349</v>
      </c>
      <c r="F42" s="10">
        <v>306</v>
      </c>
      <c r="G42" s="7">
        <v>0.4</v>
      </c>
      <c r="H42" s="10">
        <v>45</v>
      </c>
      <c r="I42" s="10" t="s">
        <v>39</v>
      </c>
      <c r="J42" s="10"/>
      <c r="K42" s="10">
        <v>330</v>
      </c>
      <c r="L42" s="10">
        <f t="shared" si="14"/>
        <v>19</v>
      </c>
      <c r="M42" s="10">
        <f t="shared" si="15"/>
        <v>349</v>
      </c>
      <c r="N42" s="10"/>
      <c r="O42" s="10">
        <v>78</v>
      </c>
      <c r="P42" s="10"/>
      <c r="Q42" s="10">
        <f t="shared" si="16"/>
        <v>69.8</v>
      </c>
      <c r="R42" s="4">
        <f t="shared" si="12"/>
        <v>593.19999999999993</v>
      </c>
      <c r="S42" s="4"/>
      <c r="T42" s="10"/>
      <c r="U42" s="10">
        <f t="shared" si="17"/>
        <v>14</v>
      </c>
      <c r="V42" s="10">
        <f t="shared" si="18"/>
        <v>5.5014326647564475</v>
      </c>
      <c r="W42" s="10">
        <v>49.6</v>
      </c>
      <c r="X42" s="10">
        <v>59.4</v>
      </c>
      <c r="Y42" s="10">
        <v>56.8</v>
      </c>
      <c r="Z42" s="10">
        <v>46.8</v>
      </c>
      <c r="AA42" s="10">
        <v>24.2</v>
      </c>
      <c r="AB42" s="10">
        <v>79</v>
      </c>
      <c r="AC42" s="10">
        <v>2.2000000000000002</v>
      </c>
      <c r="AD42" s="10">
        <v>30</v>
      </c>
      <c r="AE42" s="10">
        <v>61.8</v>
      </c>
      <c r="AF42" s="10">
        <v>19.8</v>
      </c>
      <c r="AG42" s="10"/>
      <c r="AH42" s="10">
        <f t="shared" si="13"/>
        <v>237.27999999999997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x14ac:dyDescent="0.25">
      <c r="A43" s="10" t="s">
        <v>79</v>
      </c>
      <c r="B43" s="10" t="s">
        <v>41</v>
      </c>
      <c r="C43" s="10">
        <v>46.12</v>
      </c>
      <c r="D43" s="10">
        <v>229.52600000000001</v>
      </c>
      <c r="E43" s="10">
        <v>116.52500000000001</v>
      </c>
      <c r="F43" s="10">
        <v>130.672</v>
      </c>
      <c r="G43" s="7">
        <v>1</v>
      </c>
      <c r="H43" s="10">
        <v>60</v>
      </c>
      <c r="I43" s="10" t="s">
        <v>39</v>
      </c>
      <c r="J43" s="10"/>
      <c r="K43" s="10">
        <v>140.9</v>
      </c>
      <c r="L43" s="10">
        <f t="shared" si="14"/>
        <v>-24.375</v>
      </c>
      <c r="M43" s="10">
        <f t="shared" si="15"/>
        <v>116.52500000000001</v>
      </c>
      <c r="N43" s="10"/>
      <c r="O43" s="10">
        <v>340</v>
      </c>
      <c r="P43" s="10"/>
      <c r="Q43" s="10">
        <f t="shared" si="16"/>
        <v>23.305</v>
      </c>
      <c r="R43" s="4"/>
      <c r="S43" s="4"/>
      <c r="T43" s="10"/>
      <c r="U43" s="10">
        <f t="shared" si="17"/>
        <v>20.1961810770221</v>
      </c>
      <c r="V43" s="10">
        <f t="shared" si="18"/>
        <v>20.1961810770221</v>
      </c>
      <c r="W43" s="10">
        <v>37.3872</v>
      </c>
      <c r="X43" s="10">
        <v>31.943200000000001</v>
      </c>
      <c r="Y43" s="10">
        <v>33.900799999999997</v>
      </c>
      <c r="Z43" s="10">
        <v>30.3796</v>
      </c>
      <c r="AA43" s="10">
        <v>35.927599999999998</v>
      </c>
      <c r="AB43" s="10">
        <v>33.181800000000003</v>
      </c>
      <c r="AC43" s="10">
        <v>28.456199999999999</v>
      </c>
      <c r="AD43" s="10">
        <v>41.143799999999999</v>
      </c>
      <c r="AE43" s="10">
        <v>23.216799999999999</v>
      </c>
      <c r="AF43" s="10">
        <v>34.612400000000001</v>
      </c>
      <c r="AG43" s="10"/>
      <c r="AH43" s="10">
        <f t="shared" si="13"/>
        <v>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0" t="s">
        <v>80</v>
      </c>
      <c r="B44" s="10" t="s">
        <v>41</v>
      </c>
      <c r="C44" s="10">
        <v>284.274</v>
      </c>
      <c r="D44" s="10">
        <v>781.64700000000005</v>
      </c>
      <c r="E44" s="10">
        <v>597.85500000000002</v>
      </c>
      <c r="F44" s="10">
        <v>303.78399999999999</v>
      </c>
      <c r="G44" s="7">
        <v>1</v>
      </c>
      <c r="H44" s="10">
        <v>45</v>
      </c>
      <c r="I44" s="10" t="s">
        <v>39</v>
      </c>
      <c r="J44" s="10"/>
      <c r="K44" s="10">
        <v>158</v>
      </c>
      <c r="L44" s="10">
        <f t="shared" si="14"/>
        <v>439.85500000000002</v>
      </c>
      <c r="M44" s="10">
        <f t="shared" si="15"/>
        <v>163.16400000000004</v>
      </c>
      <c r="N44" s="10">
        <v>434.69099999999997</v>
      </c>
      <c r="O44" s="10">
        <v>0</v>
      </c>
      <c r="P44" s="10"/>
      <c r="Q44" s="10">
        <f t="shared" si="16"/>
        <v>32.63280000000001</v>
      </c>
      <c r="R44" s="4">
        <f t="shared" si="12"/>
        <v>153.07520000000017</v>
      </c>
      <c r="S44" s="4"/>
      <c r="T44" s="10"/>
      <c r="U44" s="10">
        <f t="shared" si="17"/>
        <v>14</v>
      </c>
      <c r="V44" s="10">
        <f t="shared" si="18"/>
        <v>9.3091613346081203</v>
      </c>
      <c r="W44" s="10">
        <v>25.422800000000009</v>
      </c>
      <c r="X44" s="10">
        <v>36.624600000000001</v>
      </c>
      <c r="Y44" s="10">
        <v>48.1128</v>
      </c>
      <c r="Z44" s="10">
        <v>28.823</v>
      </c>
      <c r="AA44" s="10">
        <v>32.454000000000001</v>
      </c>
      <c r="AB44" s="10">
        <v>45.6008</v>
      </c>
      <c r="AC44" s="10">
        <v>0.279200000000003</v>
      </c>
      <c r="AD44" s="10">
        <v>24.774799999999999</v>
      </c>
      <c r="AE44" s="10">
        <v>42.441800000000001</v>
      </c>
      <c r="AF44" s="10">
        <v>23.382000000000001</v>
      </c>
      <c r="AG44" s="10"/>
      <c r="AH44" s="10">
        <f t="shared" si="13"/>
        <v>153.07520000000017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x14ac:dyDescent="0.25">
      <c r="A45" s="10" t="s">
        <v>81</v>
      </c>
      <c r="B45" s="10" t="s">
        <v>41</v>
      </c>
      <c r="C45" s="10">
        <v>248.89500000000001</v>
      </c>
      <c r="D45" s="10">
        <v>620.00199999999995</v>
      </c>
      <c r="E45" s="10">
        <v>531.93600000000004</v>
      </c>
      <c r="F45" s="10">
        <v>239.084</v>
      </c>
      <c r="G45" s="7">
        <v>1</v>
      </c>
      <c r="H45" s="10">
        <v>45</v>
      </c>
      <c r="I45" s="10" t="s">
        <v>39</v>
      </c>
      <c r="J45" s="10"/>
      <c r="K45" s="10">
        <v>211</v>
      </c>
      <c r="L45" s="10">
        <f t="shared" si="14"/>
        <v>320.93600000000004</v>
      </c>
      <c r="M45" s="10">
        <f t="shared" si="15"/>
        <v>219.29000000000002</v>
      </c>
      <c r="N45" s="10">
        <v>312.64600000000002</v>
      </c>
      <c r="O45" s="10">
        <v>300</v>
      </c>
      <c r="P45" s="10"/>
      <c r="Q45" s="10">
        <f t="shared" si="16"/>
        <v>43.858000000000004</v>
      </c>
      <c r="R45" s="4">
        <f t="shared" si="12"/>
        <v>74.928000000000054</v>
      </c>
      <c r="S45" s="4"/>
      <c r="T45" s="10"/>
      <c r="U45" s="10">
        <f t="shared" si="17"/>
        <v>14.000000000000002</v>
      </c>
      <c r="V45" s="10">
        <f t="shared" si="18"/>
        <v>12.291577363308861</v>
      </c>
      <c r="W45" s="10">
        <v>47.867199999999997</v>
      </c>
      <c r="X45" s="10">
        <v>45.256799999999998</v>
      </c>
      <c r="Y45" s="10">
        <v>48.191400000000002</v>
      </c>
      <c r="Z45" s="10">
        <v>46.33</v>
      </c>
      <c r="AA45" s="10">
        <v>16.440999999999999</v>
      </c>
      <c r="AB45" s="10">
        <v>48.304000000000002</v>
      </c>
      <c r="AC45" s="10">
        <v>50.658799999999999</v>
      </c>
      <c r="AD45" s="10">
        <v>33.056600000000003</v>
      </c>
      <c r="AE45" s="10">
        <v>39.499600000000001</v>
      </c>
      <c r="AF45" s="10">
        <v>51.622199999999999</v>
      </c>
      <c r="AG45" s="10"/>
      <c r="AH45" s="10">
        <f t="shared" si="13"/>
        <v>74.928000000000054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5">
      <c r="A46" s="11" t="s">
        <v>82</v>
      </c>
      <c r="B46" s="11" t="s">
        <v>38</v>
      </c>
      <c r="C46" s="11"/>
      <c r="D46" s="11">
        <v>80</v>
      </c>
      <c r="E46" s="11">
        <v>80</v>
      </c>
      <c r="F46" s="11"/>
      <c r="G46" s="12">
        <v>0</v>
      </c>
      <c r="H46" s="11" t="e">
        <v>#N/A</v>
      </c>
      <c r="I46" s="11" t="s">
        <v>45</v>
      </c>
      <c r="J46" s="11"/>
      <c r="K46" s="11"/>
      <c r="L46" s="11">
        <f t="shared" si="14"/>
        <v>80</v>
      </c>
      <c r="M46" s="11">
        <f t="shared" si="15"/>
        <v>0</v>
      </c>
      <c r="N46" s="11">
        <v>80</v>
      </c>
      <c r="O46" s="11"/>
      <c r="P46" s="11"/>
      <c r="Q46" s="11">
        <f t="shared" si="16"/>
        <v>0</v>
      </c>
      <c r="R46" s="13"/>
      <c r="S46" s="13"/>
      <c r="T46" s="11"/>
      <c r="U46" s="11" t="e">
        <f t="shared" si="17"/>
        <v>#DIV/0!</v>
      </c>
      <c r="V46" s="11" t="e">
        <f t="shared" si="18"/>
        <v>#DIV/0!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/>
      <c r="AH46" s="11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x14ac:dyDescent="0.25">
      <c r="A47" s="10" t="s">
        <v>83</v>
      </c>
      <c r="B47" s="10" t="s">
        <v>38</v>
      </c>
      <c r="C47" s="10">
        <v>8</v>
      </c>
      <c r="D47" s="10">
        <v>30</v>
      </c>
      <c r="E47" s="10">
        <v>9</v>
      </c>
      <c r="F47" s="10">
        <v>29</v>
      </c>
      <c r="G47" s="7">
        <v>0.09</v>
      </c>
      <c r="H47" s="10">
        <v>45</v>
      </c>
      <c r="I47" s="10" t="s">
        <v>39</v>
      </c>
      <c r="J47" s="10"/>
      <c r="K47" s="10">
        <v>15</v>
      </c>
      <c r="L47" s="10">
        <f t="shared" si="14"/>
        <v>-6</v>
      </c>
      <c r="M47" s="10">
        <f t="shared" si="15"/>
        <v>9</v>
      </c>
      <c r="N47" s="10"/>
      <c r="O47" s="10">
        <v>0</v>
      </c>
      <c r="P47" s="10"/>
      <c r="Q47" s="10">
        <f t="shared" si="16"/>
        <v>1.8</v>
      </c>
      <c r="R47" s="4"/>
      <c r="S47" s="4"/>
      <c r="T47" s="10"/>
      <c r="U47" s="10">
        <f t="shared" si="17"/>
        <v>16.111111111111111</v>
      </c>
      <c r="V47" s="10">
        <f t="shared" si="18"/>
        <v>16.111111111111111</v>
      </c>
      <c r="W47" s="10">
        <v>1.8</v>
      </c>
      <c r="X47" s="10">
        <v>2.6</v>
      </c>
      <c r="Y47" s="10">
        <v>2</v>
      </c>
      <c r="Z47" s="10">
        <v>-0.2</v>
      </c>
      <c r="AA47" s="10">
        <v>2</v>
      </c>
      <c r="AB47" s="10">
        <v>-0.4</v>
      </c>
      <c r="AC47" s="10">
        <v>0.2</v>
      </c>
      <c r="AD47" s="10">
        <v>1.2</v>
      </c>
      <c r="AE47" s="10">
        <v>2.8</v>
      </c>
      <c r="AF47" s="10">
        <v>4.2</v>
      </c>
      <c r="AG47" s="10"/>
      <c r="AH47" s="10">
        <f>G47*R47</f>
        <v>0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10" t="s">
        <v>84</v>
      </c>
      <c r="B48" s="10" t="s">
        <v>38</v>
      </c>
      <c r="C48" s="10">
        <v>-2</v>
      </c>
      <c r="D48" s="10">
        <v>98</v>
      </c>
      <c r="E48" s="10">
        <v>78</v>
      </c>
      <c r="F48" s="10">
        <v>17</v>
      </c>
      <c r="G48" s="7">
        <v>0.35</v>
      </c>
      <c r="H48" s="10">
        <v>45</v>
      </c>
      <c r="I48" s="10" t="s">
        <v>39</v>
      </c>
      <c r="J48" s="10"/>
      <c r="K48" s="10">
        <v>79</v>
      </c>
      <c r="L48" s="10">
        <f t="shared" si="14"/>
        <v>-1</v>
      </c>
      <c r="M48" s="10">
        <f t="shared" si="15"/>
        <v>78</v>
      </c>
      <c r="N48" s="10"/>
      <c r="O48" s="10">
        <v>26</v>
      </c>
      <c r="P48" s="10"/>
      <c r="Q48" s="10">
        <f t="shared" si="16"/>
        <v>15.6</v>
      </c>
      <c r="R48" s="4">
        <f>12*Q48-P48-O48-F48</f>
        <v>144.19999999999999</v>
      </c>
      <c r="S48" s="4"/>
      <c r="T48" s="10"/>
      <c r="U48" s="10">
        <f t="shared" si="17"/>
        <v>12</v>
      </c>
      <c r="V48" s="10">
        <f t="shared" si="18"/>
        <v>2.7564102564102564</v>
      </c>
      <c r="W48" s="10">
        <v>9</v>
      </c>
      <c r="X48" s="10">
        <v>18.2</v>
      </c>
      <c r="Y48" s="10">
        <v>2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 t="s">
        <v>85</v>
      </c>
      <c r="AH48" s="10">
        <f>G48*R48</f>
        <v>50.469999999999992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x14ac:dyDescent="0.25">
      <c r="A49" s="10" t="s">
        <v>86</v>
      </c>
      <c r="B49" s="10" t="s">
        <v>41</v>
      </c>
      <c r="C49" s="10">
        <v>158.5</v>
      </c>
      <c r="D49" s="10">
        <v>159.642</v>
      </c>
      <c r="E49" s="10">
        <v>151.876</v>
      </c>
      <c r="F49" s="10">
        <v>104.699</v>
      </c>
      <c r="G49" s="7">
        <v>1</v>
      </c>
      <c r="H49" s="10">
        <v>45</v>
      </c>
      <c r="I49" s="10" t="s">
        <v>39</v>
      </c>
      <c r="J49" s="10"/>
      <c r="K49" s="10">
        <v>144</v>
      </c>
      <c r="L49" s="10">
        <f t="shared" si="14"/>
        <v>7.8760000000000048</v>
      </c>
      <c r="M49" s="10">
        <f t="shared" si="15"/>
        <v>151.876</v>
      </c>
      <c r="N49" s="10"/>
      <c r="O49" s="10">
        <v>320</v>
      </c>
      <c r="P49" s="10"/>
      <c r="Q49" s="10">
        <f t="shared" si="16"/>
        <v>30.3752</v>
      </c>
      <c r="R49" s="4"/>
      <c r="S49" s="4"/>
      <c r="T49" s="10"/>
      <c r="U49" s="10">
        <f t="shared" si="17"/>
        <v>13.981768021280519</v>
      </c>
      <c r="V49" s="10">
        <f t="shared" si="18"/>
        <v>13.981768021280519</v>
      </c>
      <c r="W49" s="10">
        <v>37.577800000000003</v>
      </c>
      <c r="X49" s="10">
        <v>35.057000000000002</v>
      </c>
      <c r="Y49" s="10">
        <v>16.769400000000001</v>
      </c>
      <c r="Z49" s="10">
        <v>37.715000000000003</v>
      </c>
      <c r="AA49" s="10">
        <v>37.833799999999997</v>
      </c>
      <c r="AB49" s="10">
        <v>30.785</v>
      </c>
      <c r="AC49" s="10">
        <v>38.028399999999998</v>
      </c>
      <c r="AD49" s="10">
        <v>36.332000000000001</v>
      </c>
      <c r="AE49" s="10">
        <v>17.5702</v>
      </c>
      <c r="AF49" s="10">
        <v>33.548400000000001</v>
      </c>
      <c r="AG49" s="10"/>
      <c r="AH49" s="10">
        <f>G49*R49</f>
        <v>0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5">
      <c r="A50" s="10" t="s">
        <v>87</v>
      </c>
      <c r="B50" s="10" t="s">
        <v>38</v>
      </c>
      <c r="C50" s="10"/>
      <c r="D50" s="10"/>
      <c r="E50" s="10"/>
      <c r="F50" s="10"/>
      <c r="G50" s="7">
        <v>0.4</v>
      </c>
      <c r="H50" s="10">
        <v>45</v>
      </c>
      <c r="I50" s="10" t="s">
        <v>39</v>
      </c>
      <c r="J50" s="10"/>
      <c r="K50" s="10"/>
      <c r="L50" s="10">
        <f t="shared" si="14"/>
        <v>0</v>
      </c>
      <c r="M50" s="10">
        <f t="shared" si="15"/>
        <v>0</v>
      </c>
      <c r="N50" s="10"/>
      <c r="O50" s="10">
        <v>0</v>
      </c>
      <c r="P50" s="10">
        <v>100</v>
      </c>
      <c r="Q50" s="10">
        <f t="shared" si="16"/>
        <v>0</v>
      </c>
      <c r="R50" s="4"/>
      <c r="S50" s="4"/>
      <c r="T50" s="10"/>
      <c r="U50" s="10" t="e">
        <f t="shared" si="17"/>
        <v>#DIV/0!</v>
      </c>
      <c r="V50" s="10" t="e">
        <f t="shared" si="18"/>
        <v>#DIV/0!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 t="s">
        <v>57</v>
      </c>
      <c r="AH50" s="10">
        <f>G50*R50</f>
        <v>0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x14ac:dyDescent="0.25">
      <c r="A51" s="10" t="s">
        <v>88</v>
      </c>
      <c r="B51" s="10" t="s">
        <v>38</v>
      </c>
      <c r="C51" s="10">
        <v>97</v>
      </c>
      <c r="D51" s="10">
        <v>519</v>
      </c>
      <c r="E51" s="10">
        <v>164</v>
      </c>
      <c r="F51" s="10">
        <v>378</v>
      </c>
      <c r="G51" s="7">
        <v>0.3</v>
      </c>
      <c r="H51" s="10" t="e">
        <v>#N/A</v>
      </c>
      <c r="I51" s="10" t="s">
        <v>39</v>
      </c>
      <c r="J51" s="10"/>
      <c r="K51" s="10">
        <v>218</v>
      </c>
      <c r="L51" s="10">
        <f t="shared" si="14"/>
        <v>-54</v>
      </c>
      <c r="M51" s="10">
        <f t="shared" si="15"/>
        <v>164</v>
      </c>
      <c r="N51" s="10"/>
      <c r="O51" s="10">
        <v>420</v>
      </c>
      <c r="P51" s="10">
        <v>100</v>
      </c>
      <c r="Q51" s="10">
        <f t="shared" si="16"/>
        <v>32.799999999999997</v>
      </c>
      <c r="R51" s="4"/>
      <c r="S51" s="4"/>
      <c r="T51" s="10"/>
      <c r="U51" s="10">
        <f t="shared" si="17"/>
        <v>27.378048780487806</v>
      </c>
      <c r="V51" s="10">
        <f t="shared" si="18"/>
        <v>27.378048780487806</v>
      </c>
      <c r="W51" s="10">
        <v>70.599999999999994</v>
      </c>
      <c r="X51" s="10">
        <v>62.2</v>
      </c>
      <c r="Y51" s="10">
        <v>54.2</v>
      </c>
      <c r="Z51" s="10">
        <v>42.2</v>
      </c>
      <c r="AA51" s="10">
        <v>71</v>
      </c>
      <c r="AB51" s="10">
        <v>63.4</v>
      </c>
      <c r="AC51" s="10">
        <v>48.6</v>
      </c>
      <c r="AD51" s="10">
        <v>31.8</v>
      </c>
      <c r="AE51" s="10">
        <v>24.4</v>
      </c>
      <c r="AF51" s="10">
        <v>38</v>
      </c>
      <c r="AG51" s="10"/>
      <c r="AH51" s="10">
        <f>G51*R51</f>
        <v>0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11" t="s">
        <v>89</v>
      </c>
      <c r="B52" s="11" t="s">
        <v>41</v>
      </c>
      <c r="C52" s="11">
        <v>35.51</v>
      </c>
      <c r="D52" s="11">
        <v>75.884</v>
      </c>
      <c r="E52" s="11">
        <v>31.114000000000001</v>
      </c>
      <c r="F52" s="11">
        <v>62.392000000000003</v>
      </c>
      <c r="G52" s="12">
        <v>0</v>
      </c>
      <c r="H52" s="11">
        <v>30</v>
      </c>
      <c r="I52" s="11" t="s">
        <v>45</v>
      </c>
      <c r="J52" s="11"/>
      <c r="K52" s="11">
        <v>42.3</v>
      </c>
      <c r="L52" s="11">
        <f t="shared" si="14"/>
        <v>-11.185999999999996</v>
      </c>
      <c r="M52" s="11">
        <f t="shared" si="15"/>
        <v>31.114000000000001</v>
      </c>
      <c r="N52" s="11"/>
      <c r="O52" s="11">
        <v>0</v>
      </c>
      <c r="P52" s="11"/>
      <c r="Q52" s="11">
        <f t="shared" si="16"/>
        <v>6.2228000000000003</v>
      </c>
      <c r="R52" s="13"/>
      <c r="S52" s="13"/>
      <c r="T52" s="11"/>
      <c r="U52" s="11">
        <f t="shared" si="17"/>
        <v>10.026354695635405</v>
      </c>
      <c r="V52" s="11">
        <f t="shared" si="18"/>
        <v>10.026354695635405</v>
      </c>
      <c r="W52" s="11">
        <v>11.7552</v>
      </c>
      <c r="X52" s="11">
        <v>9.8379999999999992</v>
      </c>
      <c r="Y52" s="11">
        <v>1.8704000000000001</v>
      </c>
      <c r="Z52" s="11">
        <v>10.986800000000001</v>
      </c>
      <c r="AA52" s="11">
        <v>3.032</v>
      </c>
      <c r="AB52" s="11">
        <v>5.2308000000000003</v>
      </c>
      <c r="AC52" s="11">
        <v>10.2088</v>
      </c>
      <c r="AD52" s="11">
        <v>4.2248000000000001</v>
      </c>
      <c r="AE52" s="11">
        <v>1.8375999999999999</v>
      </c>
      <c r="AF52" s="11">
        <v>7.0523999999999996</v>
      </c>
      <c r="AG52" s="11"/>
      <c r="AH52" s="11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x14ac:dyDescent="0.25">
      <c r="A53" s="10" t="s">
        <v>90</v>
      </c>
      <c r="B53" s="10" t="s">
        <v>41</v>
      </c>
      <c r="C53" s="10">
        <v>169.768</v>
      </c>
      <c r="D53" s="10">
        <v>307.928</v>
      </c>
      <c r="E53" s="10">
        <v>178.173</v>
      </c>
      <c r="F53" s="10">
        <v>243.11</v>
      </c>
      <c r="G53" s="7">
        <v>1</v>
      </c>
      <c r="H53" s="10">
        <v>45</v>
      </c>
      <c r="I53" s="10" t="s">
        <v>39</v>
      </c>
      <c r="J53" s="10"/>
      <c r="K53" s="10">
        <v>165</v>
      </c>
      <c r="L53" s="10">
        <f t="shared" si="14"/>
        <v>13.173000000000002</v>
      </c>
      <c r="M53" s="10">
        <f t="shared" si="15"/>
        <v>178.173</v>
      </c>
      <c r="N53" s="10"/>
      <c r="O53" s="10">
        <v>0</v>
      </c>
      <c r="P53" s="10"/>
      <c r="Q53" s="10">
        <f t="shared" si="16"/>
        <v>35.634599999999999</v>
      </c>
      <c r="R53" s="4">
        <f t="shared" ref="R53:R56" si="19">14*Q53-P53-O53-F53</f>
        <v>255.77439999999996</v>
      </c>
      <c r="S53" s="4"/>
      <c r="T53" s="10"/>
      <c r="U53" s="10">
        <f t="shared" si="17"/>
        <v>14</v>
      </c>
      <c r="V53" s="10">
        <f t="shared" si="18"/>
        <v>6.8223019200440032</v>
      </c>
      <c r="W53" s="10">
        <v>7.5018000000000002</v>
      </c>
      <c r="X53" s="10">
        <v>30.632999999999999</v>
      </c>
      <c r="Y53" s="10">
        <v>27.914000000000001</v>
      </c>
      <c r="Z53" s="10">
        <v>19.046399999999998</v>
      </c>
      <c r="AA53" s="10">
        <v>20.0106</v>
      </c>
      <c r="AB53" s="10">
        <v>40.477400000000003</v>
      </c>
      <c r="AC53" s="10">
        <v>21.309200000000001</v>
      </c>
      <c r="AD53" s="10">
        <v>9.9591999999999992</v>
      </c>
      <c r="AE53" s="10">
        <v>35.158799999999999</v>
      </c>
      <c r="AF53" s="10">
        <v>36.550600000000003</v>
      </c>
      <c r="AG53" s="10"/>
      <c r="AH53" s="10">
        <f>G53*R53</f>
        <v>255.77439999999996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5">
      <c r="A54" s="10" t="s">
        <v>91</v>
      </c>
      <c r="B54" s="10" t="s">
        <v>38</v>
      </c>
      <c r="C54" s="10">
        <v>473</v>
      </c>
      <c r="D54" s="10">
        <v>550</v>
      </c>
      <c r="E54" s="10">
        <v>730</v>
      </c>
      <c r="F54" s="10">
        <v>186</v>
      </c>
      <c r="G54" s="7">
        <v>0.35</v>
      </c>
      <c r="H54" s="10">
        <v>45</v>
      </c>
      <c r="I54" s="10" t="s">
        <v>39</v>
      </c>
      <c r="J54" s="10"/>
      <c r="K54" s="10">
        <v>549</v>
      </c>
      <c r="L54" s="10">
        <f t="shared" si="14"/>
        <v>181</v>
      </c>
      <c r="M54" s="10">
        <f t="shared" si="15"/>
        <v>538</v>
      </c>
      <c r="N54" s="10">
        <v>192</v>
      </c>
      <c r="O54" s="10">
        <v>490</v>
      </c>
      <c r="P54" s="10">
        <v>100</v>
      </c>
      <c r="Q54" s="10">
        <f t="shared" si="16"/>
        <v>107.6</v>
      </c>
      <c r="R54" s="4">
        <f t="shared" si="19"/>
        <v>730.39999999999986</v>
      </c>
      <c r="S54" s="4"/>
      <c r="T54" s="10"/>
      <c r="U54" s="10">
        <f t="shared" si="17"/>
        <v>14</v>
      </c>
      <c r="V54" s="10">
        <f t="shared" si="18"/>
        <v>7.2118959107806697</v>
      </c>
      <c r="W54" s="10">
        <v>111.4</v>
      </c>
      <c r="X54" s="10">
        <v>111.4</v>
      </c>
      <c r="Y54" s="10">
        <v>102.4</v>
      </c>
      <c r="Z54" s="10">
        <v>102.8</v>
      </c>
      <c r="AA54" s="10">
        <v>113</v>
      </c>
      <c r="AB54" s="10">
        <v>112.6</v>
      </c>
      <c r="AC54" s="10">
        <v>101.4</v>
      </c>
      <c r="AD54" s="10">
        <v>108</v>
      </c>
      <c r="AE54" s="10">
        <v>123.2</v>
      </c>
      <c r="AF54" s="10">
        <v>113.2</v>
      </c>
      <c r="AG54" s="10"/>
      <c r="AH54" s="10">
        <f>G54*R54</f>
        <v>255.63999999999993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10" t="s">
        <v>92</v>
      </c>
      <c r="B55" s="10" t="s">
        <v>38</v>
      </c>
      <c r="C55" s="10">
        <v>269</v>
      </c>
      <c r="D55" s="10">
        <v>100</v>
      </c>
      <c r="E55" s="10">
        <v>323</v>
      </c>
      <c r="F55" s="10"/>
      <c r="G55" s="7">
        <v>0.41</v>
      </c>
      <c r="H55" s="10">
        <v>45</v>
      </c>
      <c r="I55" s="10" t="s">
        <v>39</v>
      </c>
      <c r="J55" s="10"/>
      <c r="K55" s="10">
        <v>345</v>
      </c>
      <c r="L55" s="10">
        <f t="shared" si="14"/>
        <v>-22</v>
      </c>
      <c r="M55" s="10">
        <f t="shared" si="15"/>
        <v>323</v>
      </c>
      <c r="N55" s="10"/>
      <c r="O55" s="10">
        <v>654</v>
      </c>
      <c r="P55" s="10">
        <v>200</v>
      </c>
      <c r="Q55" s="10">
        <f t="shared" si="16"/>
        <v>64.599999999999994</v>
      </c>
      <c r="R55" s="4">
        <f t="shared" si="19"/>
        <v>50.399999999999864</v>
      </c>
      <c r="S55" s="4"/>
      <c r="T55" s="10"/>
      <c r="U55" s="10">
        <f t="shared" si="17"/>
        <v>14</v>
      </c>
      <c r="V55" s="10">
        <f t="shared" si="18"/>
        <v>13.21981424148607</v>
      </c>
      <c r="W55" s="10">
        <v>91.8</v>
      </c>
      <c r="X55" s="10">
        <v>55.8</v>
      </c>
      <c r="Y55" s="10">
        <v>62.8</v>
      </c>
      <c r="Z55" s="10">
        <v>86.6</v>
      </c>
      <c r="AA55" s="10">
        <v>34.4</v>
      </c>
      <c r="AB55" s="10">
        <v>90</v>
      </c>
      <c r="AC55" s="10">
        <v>79.599999999999994</v>
      </c>
      <c r="AD55" s="10">
        <v>38</v>
      </c>
      <c r="AE55" s="10">
        <v>76.599999999999994</v>
      </c>
      <c r="AF55" s="10">
        <v>66</v>
      </c>
      <c r="AG55" s="10"/>
      <c r="AH55" s="10">
        <f>G55*R55</f>
        <v>20.663999999999941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0" t="s">
        <v>93</v>
      </c>
      <c r="B56" s="10" t="s">
        <v>38</v>
      </c>
      <c r="C56" s="10"/>
      <c r="D56" s="10"/>
      <c r="E56" s="10"/>
      <c r="F56" s="10"/>
      <c r="G56" s="7">
        <v>0.41</v>
      </c>
      <c r="H56" s="10">
        <v>45</v>
      </c>
      <c r="I56" s="10" t="s">
        <v>39</v>
      </c>
      <c r="J56" s="10"/>
      <c r="K56" s="10"/>
      <c r="L56" s="10">
        <f t="shared" si="14"/>
        <v>0</v>
      </c>
      <c r="M56" s="10">
        <f t="shared" si="15"/>
        <v>0</v>
      </c>
      <c r="N56" s="10"/>
      <c r="O56" s="10">
        <v>0</v>
      </c>
      <c r="P56" s="10">
        <v>100</v>
      </c>
      <c r="Q56" s="10">
        <f t="shared" si="16"/>
        <v>0</v>
      </c>
      <c r="R56" s="4"/>
      <c r="S56" s="4"/>
      <c r="T56" s="10"/>
      <c r="U56" s="10" t="e">
        <f t="shared" si="17"/>
        <v>#DIV/0!</v>
      </c>
      <c r="V56" s="10" t="e">
        <f t="shared" si="18"/>
        <v>#DIV/0!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 t="s">
        <v>57</v>
      </c>
      <c r="AH56" s="10">
        <f>G56*R56</f>
        <v>0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x14ac:dyDescent="0.25">
      <c r="A57" s="11" t="s">
        <v>94</v>
      </c>
      <c r="B57" s="11" t="s">
        <v>38</v>
      </c>
      <c r="C57" s="11">
        <v>22</v>
      </c>
      <c r="D57" s="11"/>
      <c r="E57" s="11">
        <v>12</v>
      </c>
      <c r="F57" s="11">
        <v>4</v>
      </c>
      <c r="G57" s="12">
        <v>0</v>
      </c>
      <c r="H57" s="11">
        <v>30</v>
      </c>
      <c r="I57" s="11" t="s">
        <v>45</v>
      </c>
      <c r="J57" s="11"/>
      <c r="K57" s="11">
        <v>18</v>
      </c>
      <c r="L57" s="11">
        <f t="shared" si="14"/>
        <v>-6</v>
      </c>
      <c r="M57" s="11">
        <f t="shared" si="15"/>
        <v>12</v>
      </c>
      <c r="N57" s="11"/>
      <c r="O57" s="11">
        <v>0</v>
      </c>
      <c r="P57" s="11"/>
      <c r="Q57" s="11">
        <f t="shared" si="16"/>
        <v>2.4</v>
      </c>
      <c r="R57" s="13"/>
      <c r="S57" s="13"/>
      <c r="T57" s="11"/>
      <c r="U57" s="11">
        <f t="shared" si="17"/>
        <v>1.6666666666666667</v>
      </c>
      <c r="V57" s="11">
        <f t="shared" si="18"/>
        <v>1.6666666666666667</v>
      </c>
      <c r="W57" s="11">
        <v>6.4</v>
      </c>
      <c r="X57" s="11">
        <v>0</v>
      </c>
      <c r="Y57" s="11">
        <v>13.2</v>
      </c>
      <c r="Z57" s="11">
        <v>9.6</v>
      </c>
      <c r="AA57" s="11">
        <v>7.4</v>
      </c>
      <c r="AB57" s="11">
        <v>12.2</v>
      </c>
      <c r="AC57" s="11">
        <v>9.1999999999999993</v>
      </c>
      <c r="AD57" s="11">
        <v>2.6</v>
      </c>
      <c r="AE57" s="11">
        <v>0.4</v>
      </c>
      <c r="AF57" s="11">
        <v>13.6</v>
      </c>
      <c r="AG57" s="11"/>
      <c r="AH57" s="11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5">
      <c r="A58" s="11" t="s">
        <v>95</v>
      </c>
      <c r="B58" s="11" t="s">
        <v>41</v>
      </c>
      <c r="C58" s="11">
        <v>11.371</v>
      </c>
      <c r="D58" s="11">
        <v>22.635000000000002</v>
      </c>
      <c r="E58" s="11">
        <v>9.3010000000000002</v>
      </c>
      <c r="F58" s="11">
        <v>22.6</v>
      </c>
      <c r="G58" s="12">
        <v>0</v>
      </c>
      <c r="H58" s="11">
        <v>30</v>
      </c>
      <c r="I58" s="11" t="s">
        <v>45</v>
      </c>
      <c r="J58" s="11"/>
      <c r="K58" s="11">
        <v>9</v>
      </c>
      <c r="L58" s="11">
        <f t="shared" si="14"/>
        <v>0.30100000000000016</v>
      </c>
      <c r="M58" s="11">
        <f t="shared" si="15"/>
        <v>9.3010000000000002</v>
      </c>
      <c r="N58" s="11"/>
      <c r="O58" s="11">
        <v>0</v>
      </c>
      <c r="P58" s="11"/>
      <c r="Q58" s="11">
        <f t="shared" si="16"/>
        <v>1.8602000000000001</v>
      </c>
      <c r="R58" s="13"/>
      <c r="S58" s="13"/>
      <c r="T58" s="11"/>
      <c r="U58" s="11">
        <f t="shared" si="17"/>
        <v>12.149231265455327</v>
      </c>
      <c r="V58" s="11">
        <f t="shared" si="18"/>
        <v>12.149231265455327</v>
      </c>
      <c r="W58" s="11">
        <v>8.0000000000000004E-4</v>
      </c>
      <c r="X58" s="11">
        <v>2.1507999999999998</v>
      </c>
      <c r="Y58" s="11">
        <v>1.5147999999999999</v>
      </c>
      <c r="Z58" s="11">
        <v>-0.1014</v>
      </c>
      <c r="AA58" s="11">
        <v>1.3018000000000001</v>
      </c>
      <c r="AB58" s="11">
        <v>2.1145999999999998</v>
      </c>
      <c r="AC58" s="11">
        <v>1.2396</v>
      </c>
      <c r="AD58" s="11">
        <v>0.2044</v>
      </c>
      <c r="AE58" s="11">
        <v>1.9076</v>
      </c>
      <c r="AF58" s="11">
        <v>1.4874000000000001</v>
      </c>
      <c r="AG58" s="11"/>
      <c r="AH58" s="11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x14ac:dyDescent="0.25">
      <c r="A59" s="11" t="s">
        <v>96</v>
      </c>
      <c r="B59" s="11" t="s">
        <v>38</v>
      </c>
      <c r="C59" s="11">
        <v>37</v>
      </c>
      <c r="D59" s="11">
        <v>2</v>
      </c>
      <c r="E59" s="11">
        <v>34</v>
      </c>
      <c r="F59" s="11">
        <v>4</v>
      </c>
      <c r="G59" s="12">
        <v>0</v>
      </c>
      <c r="H59" s="11">
        <v>45</v>
      </c>
      <c r="I59" s="11" t="s">
        <v>45</v>
      </c>
      <c r="J59" s="11"/>
      <c r="K59" s="11">
        <v>34</v>
      </c>
      <c r="L59" s="11">
        <f t="shared" si="14"/>
        <v>0</v>
      </c>
      <c r="M59" s="11">
        <f t="shared" si="15"/>
        <v>34</v>
      </c>
      <c r="N59" s="11"/>
      <c r="O59" s="11">
        <v>0</v>
      </c>
      <c r="P59" s="11"/>
      <c r="Q59" s="11">
        <f t="shared" si="16"/>
        <v>6.8</v>
      </c>
      <c r="R59" s="13"/>
      <c r="S59" s="13"/>
      <c r="T59" s="11"/>
      <c r="U59" s="11">
        <f t="shared" si="17"/>
        <v>0.58823529411764708</v>
      </c>
      <c r="V59" s="11">
        <f t="shared" si="18"/>
        <v>0.58823529411764708</v>
      </c>
      <c r="W59" s="11">
        <v>22.4</v>
      </c>
      <c r="X59" s="11">
        <v>10.199999999999999</v>
      </c>
      <c r="Y59" s="11">
        <v>9.8000000000000007</v>
      </c>
      <c r="Z59" s="11">
        <v>7.8</v>
      </c>
      <c r="AA59" s="11">
        <v>22.6</v>
      </c>
      <c r="AB59" s="11">
        <v>10.6</v>
      </c>
      <c r="AC59" s="11">
        <v>13.4</v>
      </c>
      <c r="AD59" s="11">
        <v>14.6</v>
      </c>
      <c r="AE59" s="11">
        <v>7.6</v>
      </c>
      <c r="AF59" s="11">
        <v>15.6</v>
      </c>
      <c r="AG59" s="11"/>
      <c r="AH59" s="11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5">
      <c r="A60" s="11" t="s">
        <v>97</v>
      </c>
      <c r="B60" s="11" t="s">
        <v>41</v>
      </c>
      <c r="C60" s="11">
        <v>1.1080000000000001</v>
      </c>
      <c r="D60" s="11">
        <v>7.4720000000000004</v>
      </c>
      <c r="E60" s="11"/>
      <c r="F60" s="11">
        <v>4.2</v>
      </c>
      <c r="G60" s="12">
        <v>0</v>
      </c>
      <c r="H60" s="11">
        <v>45</v>
      </c>
      <c r="I60" s="11" t="s">
        <v>45</v>
      </c>
      <c r="J60" s="11"/>
      <c r="K60" s="11"/>
      <c r="L60" s="11">
        <f t="shared" si="14"/>
        <v>0</v>
      </c>
      <c r="M60" s="11">
        <f t="shared" si="15"/>
        <v>0</v>
      </c>
      <c r="N60" s="11"/>
      <c r="O60" s="11">
        <v>0</v>
      </c>
      <c r="P60" s="11"/>
      <c r="Q60" s="11">
        <f t="shared" si="16"/>
        <v>0</v>
      </c>
      <c r="R60" s="13"/>
      <c r="S60" s="13"/>
      <c r="T60" s="11"/>
      <c r="U60" s="11" t="e">
        <f t="shared" si="17"/>
        <v>#DIV/0!</v>
      </c>
      <c r="V60" s="11" t="e">
        <f t="shared" si="18"/>
        <v>#DIV/0!</v>
      </c>
      <c r="W60" s="11">
        <v>3.2242000000000002</v>
      </c>
      <c r="X60" s="11">
        <v>1.0608</v>
      </c>
      <c r="Y60" s="11">
        <v>1.4574</v>
      </c>
      <c r="Z60" s="11">
        <v>1.7272000000000001</v>
      </c>
      <c r="AA60" s="11">
        <v>1.9476</v>
      </c>
      <c r="AB60" s="11">
        <v>1.8774</v>
      </c>
      <c r="AC60" s="11">
        <v>2.3894000000000002</v>
      </c>
      <c r="AD60" s="11">
        <v>1.8348</v>
      </c>
      <c r="AE60" s="11">
        <v>3.3727999999999998</v>
      </c>
      <c r="AF60" s="11">
        <v>1.4712000000000001</v>
      </c>
      <c r="AG60" s="11"/>
      <c r="AH60" s="11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0" t="s">
        <v>98</v>
      </c>
      <c r="B61" s="10" t="s">
        <v>38</v>
      </c>
      <c r="C61" s="10">
        <v>259</v>
      </c>
      <c r="D61" s="10">
        <v>218</v>
      </c>
      <c r="E61" s="10">
        <v>177</v>
      </c>
      <c r="F61" s="10">
        <v>139</v>
      </c>
      <c r="G61" s="7">
        <v>0.36</v>
      </c>
      <c r="H61" s="10">
        <v>45</v>
      </c>
      <c r="I61" s="10" t="s">
        <v>39</v>
      </c>
      <c r="J61" s="10"/>
      <c r="K61" s="10">
        <v>174</v>
      </c>
      <c r="L61" s="10">
        <f t="shared" si="14"/>
        <v>3</v>
      </c>
      <c r="M61" s="10">
        <f t="shared" si="15"/>
        <v>177</v>
      </c>
      <c r="N61" s="10"/>
      <c r="O61" s="10">
        <v>128</v>
      </c>
      <c r="P61" s="10"/>
      <c r="Q61" s="10">
        <f t="shared" si="16"/>
        <v>35.4</v>
      </c>
      <c r="R61" s="4">
        <f>14*Q61-P61-O61-F61</f>
        <v>228.59999999999997</v>
      </c>
      <c r="S61" s="4"/>
      <c r="T61" s="10"/>
      <c r="U61" s="10">
        <f t="shared" si="17"/>
        <v>14</v>
      </c>
      <c r="V61" s="10">
        <f t="shared" si="18"/>
        <v>7.5423728813559325</v>
      </c>
      <c r="W61" s="10">
        <v>28.4</v>
      </c>
      <c r="X61" s="10">
        <v>32.6</v>
      </c>
      <c r="Y61" s="10">
        <v>27.4</v>
      </c>
      <c r="Z61" s="10">
        <v>49.6</v>
      </c>
      <c r="AA61" s="10">
        <v>42.8</v>
      </c>
      <c r="AB61" s="10">
        <v>36</v>
      </c>
      <c r="AC61" s="10">
        <v>37.4</v>
      </c>
      <c r="AD61" s="10">
        <v>32.6</v>
      </c>
      <c r="AE61" s="10">
        <v>36.6</v>
      </c>
      <c r="AF61" s="10">
        <v>35.200000000000003</v>
      </c>
      <c r="AG61" s="10"/>
      <c r="AH61" s="10">
        <f>G61*R61</f>
        <v>82.295999999999978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5">
      <c r="A62" s="11" t="s">
        <v>99</v>
      </c>
      <c r="B62" s="11" t="s">
        <v>41</v>
      </c>
      <c r="C62" s="11">
        <v>22.402000000000001</v>
      </c>
      <c r="D62" s="11">
        <v>3.2869999999999999</v>
      </c>
      <c r="E62" s="11">
        <v>21.37</v>
      </c>
      <c r="F62" s="11">
        <v>0.03</v>
      </c>
      <c r="G62" s="12">
        <v>0</v>
      </c>
      <c r="H62" s="11">
        <v>45</v>
      </c>
      <c r="I62" s="11" t="s">
        <v>45</v>
      </c>
      <c r="J62" s="11"/>
      <c r="K62" s="11">
        <v>21</v>
      </c>
      <c r="L62" s="11">
        <f t="shared" si="14"/>
        <v>0.37000000000000099</v>
      </c>
      <c r="M62" s="11">
        <f t="shared" si="15"/>
        <v>21.37</v>
      </c>
      <c r="N62" s="11"/>
      <c r="O62" s="11">
        <v>0</v>
      </c>
      <c r="P62" s="11"/>
      <c r="Q62" s="11">
        <f t="shared" si="16"/>
        <v>4.274</v>
      </c>
      <c r="R62" s="13"/>
      <c r="S62" s="13"/>
      <c r="T62" s="11"/>
      <c r="U62" s="11">
        <f t="shared" si="17"/>
        <v>7.0191857744501636E-3</v>
      </c>
      <c r="V62" s="11">
        <f t="shared" si="18"/>
        <v>7.0191857744501636E-3</v>
      </c>
      <c r="W62" s="11">
        <v>7.0801999999999996</v>
      </c>
      <c r="X62" s="11">
        <v>3.6334</v>
      </c>
      <c r="Y62" s="11">
        <v>5.3513999999999999</v>
      </c>
      <c r="Z62" s="11">
        <v>5.4882</v>
      </c>
      <c r="AA62" s="11">
        <v>4.4206000000000003</v>
      </c>
      <c r="AB62" s="11">
        <v>8.3469999999999995</v>
      </c>
      <c r="AC62" s="11">
        <v>2.5701999999999998</v>
      </c>
      <c r="AD62" s="11">
        <v>6.6150000000000002</v>
      </c>
      <c r="AE62" s="11">
        <v>6.3924000000000003</v>
      </c>
      <c r="AF62" s="11">
        <v>4.6736000000000004</v>
      </c>
      <c r="AG62" s="11"/>
      <c r="AH62" s="11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x14ac:dyDescent="0.25">
      <c r="A63" s="10" t="s">
        <v>100</v>
      </c>
      <c r="B63" s="10" t="s">
        <v>38</v>
      </c>
      <c r="C63" s="10">
        <v>31</v>
      </c>
      <c r="D63" s="10">
        <v>14</v>
      </c>
      <c r="E63" s="10">
        <v>42</v>
      </c>
      <c r="F63" s="10"/>
      <c r="G63" s="7">
        <v>0.41</v>
      </c>
      <c r="H63" s="10">
        <v>45</v>
      </c>
      <c r="I63" s="10" t="s">
        <v>39</v>
      </c>
      <c r="J63" s="10"/>
      <c r="K63" s="10">
        <v>39</v>
      </c>
      <c r="L63" s="10">
        <f t="shared" si="14"/>
        <v>3</v>
      </c>
      <c r="M63" s="10">
        <f t="shared" si="15"/>
        <v>42</v>
      </c>
      <c r="N63" s="10"/>
      <c r="O63" s="10">
        <v>169</v>
      </c>
      <c r="P63" s="10"/>
      <c r="Q63" s="10">
        <f t="shared" si="16"/>
        <v>8.4</v>
      </c>
      <c r="R63" s="4"/>
      <c r="S63" s="4"/>
      <c r="T63" s="10"/>
      <c r="U63" s="10">
        <f t="shared" si="17"/>
        <v>20.119047619047617</v>
      </c>
      <c r="V63" s="10">
        <f t="shared" si="18"/>
        <v>20.119047619047617</v>
      </c>
      <c r="W63" s="10">
        <v>19.8</v>
      </c>
      <c r="X63" s="10">
        <v>10.4</v>
      </c>
      <c r="Y63" s="10">
        <v>5.4</v>
      </c>
      <c r="Z63" s="10">
        <v>5.4</v>
      </c>
      <c r="AA63" s="10">
        <v>19.8</v>
      </c>
      <c r="AB63" s="10">
        <v>9.8000000000000007</v>
      </c>
      <c r="AC63" s="10">
        <v>9</v>
      </c>
      <c r="AD63" s="10">
        <v>13</v>
      </c>
      <c r="AE63" s="10">
        <v>8.8000000000000007</v>
      </c>
      <c r="AF63" s="10">
        <v>10.199999999999999</v>
      </c>
      <c r="AG63" s="10"/>
      <c r="AH63" s="10">
        <f>G63*R63</f>
        <v>0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5">
      <c r="A64" s="10" t="s">
        <v>101</v>
      </c>
      <c r="B64" s="10" t="s">
        <v>38</v>
      </c>
      <c r="C64" s="10">
        <v>47</v>
      </c>
      <c r="D64" s="10">
        <v>26</v>
      </c>
      <c r="E64" s="10">
        <v>26</v>
      </c>
      <c r="F64" s="10">
        <v>26</v>
      </c>
      <c r="G64" s="7">
        <v>0.41</v>
      </c>
      <c r="H64" s="10">
        <v>45</v>
      </c>
      <c r="I64" s="10" t="s">
        <v>39</v>
      </c>
      <c r="J64" s="10"/>
      <c r="K64" s="10">
        <v>27</v>
      </c>
      <c r="L64" s="10">
        <f t="shared" si="14"/>
        <v>-1</v>
      </c>
      <c r="M64" s="10">
        <f t="shared" si="15"/>
        <v>26</v>
      </c>
      <c r="N64" s="10"/>
      <c r="O64" s="10">
        <v>0</v>
      </c>
      <c r="P64" s="10"/>
      <c r="Q64" s="10">
        <f t="shared" si="16"/>
        <v>5.2</v>
      </c>
      <c r="R64" s="4">
        <f t="shared" ref="R63:R64" si="20">14*Q64-P64-O64-F64</f>
        <v>46.8</v>
      </c>
      <c r="S64" s="4"/>
      <c r="T64" s="10"/>
      <c r="U64" s="10">
        <f t="shared" si="17"/>
        <v>13.999999999999998</v>
      </c>
      <c r="V64" s="10">
        <f t="shared" si="18"/>
        <v>5</v>
      </c>
      <c r="W64" s="10">
        <v>-0.2</v>
      </c>
      <c r="X64" s="10">
        <v>3.8</v>
      </c>
      <c r="Y64" s="10">
        <v>10</v>
      </c>
      <c r="Z64" s="10">
        <v>3.6</v>
      </c>
      <c r="AA64" s="10">
        <v>0.4</v>
      </c>
      <c r="AB64" s="10">
        <v>10</v>
      </c>
      <c r="AC64" s="10">
        <v>2</v>
      </c>
      <c r="AD64" s="10">
        <v>4.8</v>
      </c>
      <c r="AE64" s="10">
        <v>4.4000000000000004</v>
      </c>
      <c r="AF64" s="10">
        <v>3.8</v>
      </c>
      <c r="AG64" s="10" t="s">
        <v>102</v>
      </c>
      <c r="AH64" s="10">
        <f>G64*R64</f>
        <v>19.187999999999999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x14ac:dyDescent="0.25">
      <c r="A65" s="11" t="s">
        <v>103</v>
      </c>
      <c r="B65" s="11" t="s">
        <v>38</v>
      </c>
      <c r="C65" s="11"/>
      <c r="D65" s="11">
        <v>48</v>
      </c>
      <c r="E65" s="11">
        <v>48</v>
      </c>
      <c r="F65" s="11"/>
      <c r="G65" s="12">
        <v>0</v>
      </c>
      <c r="H65" s="11" t="e">
        <v>#N/A</v>
      </c>
      <c r="I65" s="11" t="s">
        <v>45</v>
      </c>
      <c r="J65" s="11"/>
      <c r="K65" s="11"/>
      <c r="L65" s="11">
        <f t="shared" si="14"/>
        <v>48</v>
      </c>
      <c r="M65" s="11">
        <f t="shared" si="15"/>
        <v>0</v>
      </c>
      <c r="N65" s="11">
        <v>48</v>
      </c>
      <c r="O65" s="11">
        <v>0</v>
      </c>
      <c r="P65" s="11"/>
      <c r="Q65" s="11">
        <f t="shared" si="16"/>
        <v>0</v>
      </c>
      <c r="R65" s="13"/>
      <c r="S65" s="13"/>
      <c r="T65" s="11"/>
      <c r="U65" s="11" t="e">
        <f t="shared" si="17"/>
        <v>#DIV/0!</v>
      </c>
      <c r="V65" s="11" t="e">
        <f t="shared" si="18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/>
      <c r="AH65" s="11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5">
      <c r="A66" s="10" t="s">
        <v>104</v>
      </c>
      <c r="B66" s="10" t="s">
        <v>38</v>
      </c>
      <c r="C66" s="10">
        <v>26</v>
      </c>
      <c r="D66" s="10">
        <v>81</v>
      </c>
      <c r="E66" s="10">
        <v>26</v>
      </c>
      <c r="F66" s="10">
        <v>75</v>
      </c>
      <c r="G66" s="7">
        <v>0.33</v>
      </c>
      <c r="H66" s="10" t="e">
        <v>#N/A</v>
      </c>
      <c r="I66" s="10" t="s">
        <v>39</v>
      </c>
      <c r="J66" s="10"/>
      <c r="K66" s="10">
        <v>31</v>
      </c>
      <c r="L66" s="10">
        <f t="shared" si="14"/>
        <v>-5</v>
      </c>
      <c r="M66" s="10">
        <f t="shared" si="15"/>
        <v>26</v>
      </c>
      <c r="N66" s="10"/>
      <c r="O66" s="10">
        <v>17</v>
      </c>
      <c r="P66" s="10"/>
      <c r="Q66" s="10">
        <f t="shared" si="16"/>
        <v>5.2</v>
      </c>
      <c r="R66" s="4"/>
      <c r="S66" s="4"/>
      <c r="T66" s="10"/>
      <c r="U66" s="10">
        <f t="shared" si="17"/>
        <v>17.692307692307693</v>
      </c>
      <c r="V66" s="10">
        <f t="shared" si="18"/>
        <v>17.692307692307693</v>
      </c>
      <c r="W66" s="10">
        <v>8.1999999999999993</v>
      </c>
      <c r="X66" s="10">
        <v>11.4</v>
      </c>
      <c r="Y66" s="10">
        <v>3</v>
      </c>
      <c r="Z66" s="10">
        <v>9.1999999999999993</v>
      </c>
      <c r="AA66" s="10">
        <v>13.2</v>
      </c>
      <c r="AB66" s="10">
        <v>9.6</v>
      </c>
      <c r="AC66" s="10">
        <v>9</v>
      </c>
      <c r="AD66" s="10">
        <v>2</v>
      </c>
      <c r="AE66" s="10">
        <v>7.2</v>
      </c>
      <c r="AF66" s="10">
        <v>14.4</v>
      </c>
      <c r="AG66" s="10"/>
      <c r="AH66" s="10">
        <f t="shared" ref="AH66:AH75" si="21">G66*R66</f>
        <v>0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0" t="s">
        <v>105</v>
      </c>
      <c r="B67" s="10" t="s">
        <v>38</v>
      </c>
      <c r="C67" s="10">
        <v>13</v>
      </c>
      <c r="D67" s="10">
        <v>83</v>
      </c>
      <c r="E67" s="10">
        <v>32</v>
      </c>
      <c r="F67" s="10">
        <v>61</v>
      </c>
      <c r="G67" s="7">
        <v>0.33</v>
      </c>
      <c r="H67" s="10">
        <v>45</v>
      </c>
      <c r="I67" s="10" t="s">
        <v>39</v>
      </c>
      <c r="J67" s="10"/>
      <c r="K67" s="10">
        <v>35</v>
      </c>
      <c r="L67" s="10">
        <f t="shared" si="14"/>
        <v>-3</v>
      </c>
      <c r="M67" s="10">
        <f t="shared" si="15"/>
        <v>32</v>
      </c>
      <c r="N67" s="10"/>
      <c r="O67" s="10">
        <v>0</v>
      </c>
      <c r="P67" s="10"/>
      <c r="Q67" s="10">
        <f t="shared" si="16"/>
        <v>6.4</v>
      </c>
      <c r="R67" s="4">
        <f t="shared" ref="R66:R75" si="22">14*Q67-P67-O67-F67</f>
        <v>28.600000000000009</v>
      </c>
      <c r="S67" s="4"/>
      <c r="T67" s="10"/>
      <c r="U67" s="10">
        <f t="shared" si="17"/>
        <v>14</v>
      </c>
      <c r="V67" s="10">
        <f t="shared" si="18"/>
        <v>9.53125</v>
      </c>
      <c r="W67" s="10">
        <v>5.8</v>
      </c>
      <c r="X67" s="10">
        <v>13</v>
      </c>
      <c r="Y67" s="10">
        <v>0.4</v>
      </c>
      <c r="Z67" s="10">
        <v>0.6</v>
      </c>
      <c r="AA67" s="10">
        <v>11.4</v>
      </c>
      <c r="AB67" s="10">
        <v>7.2</v>
      </c>
      <c r="AC67" s="10">
        <v>6.4</v>
      </c>
      <c r="AD67" s="10">
        <v>9.8000000000000007</v>
      </c>
      <c r="AE67" s="10">
        <v>3.6</v>
      </c>
      <c r="AF67" s="10">
        <v>8.1999999999999993</v>
      </c>
      <c r="AG67" s="10"/>
      <c r="AH67" s="10">
        <f t="shared" si="21"/>
        <v>9.4380000000000024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5">
      <c r="A68" s="10" t="s">
        <v>106</v>
      </c>
      <c r="B68" s="10" t="s">
        <v>38</v>
      </c>
      <c r="C68" s="10">
        <v>127</v>
      </c>
      <c r="D68" s="10">
        <v>69</v>
      </c>
      <c r="E68" s="10">
        <v>170</v>
      </c>
      <c r="F68" s="10">
        <v>3</v>
      </c>
      <c r="G68" s="7">
        <v>0.33</v>
      </c>
      <c r="H68" s="10">
        <v>45</v>
      </c>
      <c r="I68" s="10" t="s">
        <v>39</v>
      </c>
      <c r="J68" s="10"/>
      <c r="K68" s="10">
        <v>171</v>
      </c>
      <c r="L68" s="10">
        <f t="shared" si="14"/>
        <v>-1</v>
      </c>
      <c r="M68" s="10">
        <f t="shared" si="15"/>
        <v>170</v>
      </c>
      <c r="N68" s="10"/>
      <c r="O68" s="10">
        <v>334</v>
      </c>
      <c r="P68" s="10"/>
      <c r="Q68" s="10">
        <f t="shared" si="16"/>
        <v>34</v>
      </c>
      <c r="R68" s="4">
        <f t="shared" si="22"/>
        <v>139</v>
      </c>
      <c r="S68" s="4"/>
      <c r="T68" s="10"/>
      <c r="U68" s="10">
        <f t="shared" si="17"/>
        <v>14</v>
      </c>
      <c r="V68" s="10">
        <f t="shared" si="18"/>
        <v>9.9117647058823533</v>
      </c>
      <c r="W68" s="10">
        <v>39.200000000000003</v>
      </c>
      <c r="X68" s="10">
        <v>25</v>
      </c>
      <c r="Y68" s="10">
        <v>33.200000000000003</v>
      </c>
      <c r="Z68" s="10">
        <v>27.8</v>
      </c>
      <c r="AA68" s="10">
        <v>31</v>
      </c>
      <c r="AB68" s="10">
        <v>45.4</v>
      </c>
      <c r="AC68" s="10">
        <v>9.8000000000000007</v>
      </c>
      <c r="AD68" s="10">
        <v>17.600000000000001</v>
      </c>
      <c r="AE68" s="10">
        <v>27</v>
      </c>
      <c r="AF68" s="10">
        <v>15.8</v>
      </c>
      <c r="AG68" s="10"/>
      <c r="AH68" s="10">
        <f t="shared" si="21"/>
        <v>45.870000000000005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x14ac:dyDescent="0.25">
      <c r="A69" s="10" t="s">
        <v>107</v>
      </c>
      <c r="B69" s="10" t="s">
        <v>38</v>
      </c>
      <c r="C69" s="10">
        <v>111</v>
      </c>
      <c r="D69" s="10">
        <v>231</v>
      </c>
      <c r="E69" s="10">
        <v>157</v>
      </c>
      <c r="F69" s="10">
        <v>114</v>
      </c>
      <c r="G69" s="7">
        <v>0.33</v>
      </c>
      <c r="H69" s="10">
        <v>45</v>
      </c>
      <c r="I69" s="10" t="s">
        <v>39</v>
      </c>
      <c r="J69" s="10"/>
      <c r="K69" s="10">
        <v>45</v>
      </c>
      <c r="L69" s="10">
        <f t="shared" si="14"/>
        <v>112</v>
      </c>
      <c r="M69" s="10">
        <f t="shared" si="15"/>
        <v>45</v>
      </c>
      <c r="N69" s="10">
        <v>112</v>
      </c>
      <c r="O69" s="10">
        <v>0</v>
      </c>
      <c r="P69" s="10"/>
      <c r="Q69" s="10">
        <f t="shared" si="16"/>
        <v>9</v>
      </c>
      <c r="R69" s="4">
        <f t="shared" si="22"/>
        <v>12</v>
      </c>
      <c r="S69" s="4"/>
      <c r="T69" s="10"/>
      <c r="U69" s="10">
        <f t="shared" si="17"/>
        <v>14</v>
      </c>
      <c r="V69" s="10">
        <f t="shared" si="18"/>
        <v>12.666666666666666</v>
      </c>
      <c r="W69" s="10">
        <v>3.4</v>
      </c>
      <c r="X69" s="10">
        <v>15</v>
      </c>
      <c r="Y69" s="10">
        <v>13.4</v>
      </c>
      <c r="Z69" s="10">
        <v>4.4000000000000004</v>
      </c>
      <c r="AA69" s="10">
        <v>10</v>
      </c>
      <c r="AB69" s="10">
        <v>14.6</v>
      </c>
      <c r="AC69" s="10">
        <v>8.1999999999999993</v>
      </c>
      <c r="AD69" s="10">
        <v>6</v>
      </c>
      <c r="AE69" s="10">
        <v>10.4</v>
      </c>
      <c r="AF69" s="10">
        <v>9</v>
      </c>
      <c r="AG69" s="10"/>
      <c r="AH69" s="10">
        <f t="shared" si="21"/>
        <v>3.96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0" t="s">
        <v>108</v>
      </c>
      <c r="B70" s="10" t="s">
        <v>38</v>
      </c>
      <c r="C70" s="10">
        <v>43</v>
      </c>
      <c r="D70" s="10">
        <v>165</v>
      </c>
      <c r="E70" s="10">
        <v>99</v>
      </c>
      <c r="F70" s="10">
        <v>96</v>
      </c>
      <c r="G70" s="7">
        <v>0.36</v>
      </c>
      <c r="H70" s="10">
        <v>45</v>
      </c>
      <c r="I70" s="10" t="s">
        <v>39</v>
      </c>
      <c r="J70" s="10"/>
      <c r="K70" s="10">
        <v>133</v>
      </c>
      <c r="L70" s="10">
        <f t="shared" ref="L70:L101" si="23">E70-K70</f>
        <v>-34</v>
      </c>
      <c r="M70" s="10">
        <f t="shared" ref="M70:M101" si="24">E70-N70</f>
        <v>99</v>
      </c>
      <c r="N70" s="10"/>
      <c r="O70" s="10">
        <v>280</v>
      </c>
      <c r="P70" s="10"/>
      <c r="Q70" s="10">
        <f t="shared" ref="Q70:Q101" si="25">M70/5</f>
        <v>19.8</v>
      </c>
      <c r="R70" s="4"/>
      <c r="S70" s="4"/>
      <c r="T70" s="10"/>
      <c r="U70" s="10">
        <f t="shared" ref="U70:U101" si="26">(F70+O70+P70+R70)/Q70</f>
        <v>18.98989898989899</v>
      </c>
      <c r="V70" s="10">
        <f t="shared" ref="V70:V101" si="27">(F70+O70+P70)/Q70</f>
        <v>18.98989898989899</v>
      </c>
      <c r="W70" s="10">
        <v>31.4</v>
      </c>
      <c r="X70" s="10">
        <v>23</v>
      </c>
      <c r="Y70" s="10">
        <v>26</v>
      </c>
      <c r="Z70" s="10">
        <v>20.2</v>
      </c>
      <c r="AA70" s="10">
        <v>24.2</v>
      </c>
      <c r="AB70" s="10">
        <v>43.8</v>
      </c>
      <c r="AC70" s="10">
        <v>21.6</v>
      </c>
      <c r="AD70" s="10">
        <v>24.6</v>
      </c>
      <c r="AE70" s="10">
        <v>33.6</v>
      </c>
      <c r="AF70" s="10">
        <v>23.6</v>
      </c>
      <c r="AG70" s="10"/>
      <c r="AH70" s="10">
        <f t="shared" si="21"/>
        <v>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x14ac:dyDescent="0.25">
      <c r="A71" s="10" t="s">
        <v>109</v>
      </c>
      <c r="B71" s="10" t="s">
        <v>41</v>
      </c>
      <c r="C71" s="10">
        <v>588.173</v>
      </c>
      <c r="D71" s="10">
        <v>2399.86</v>
      </c>
      <c r="E71" s="10">
        <v>1951.4590000000001</v>
      </c>
      <c r="F71" s="10">
        <v>652.79899999999998</v>
      </c>
      <c r="G71" s="7">
        <v>1</v>
      </c>
      <c r="H71" s="10">
        <v>45</v>
      </c>
      <c r="I71" s="10" t="s">
        <v>39</v>
      </c>
      <c r="J71" s="10"/>
      <c r="K71" s="10">
        <v>675</v>
      </c>
      <c r="L71" s="10">
        <f t="shared" si="23"/>
        <v>1276.4590000000001</v>
      </c>
      <c r="M71" s="10">
        <f t="shared" si="24"/>
        <v>748.37900000000013</v>
      </c>
      <c r="N71" s="10">
        <v>1203.08</v>
      </c>
      <c r="O71" s="10">
        <v>351</v>
      </c>
      <c r="P71" s="10"/>
      <c r="Q71" s="10">
        <f t="shared" si="25"/>
        <v>149.67580000000004</v>
      </c>
      <c r="R71" s="4">
        <f t="shared" si="22"/>
        <v>1091.6622000000007</v>
      </c>
      <c r="S71" s="4"/>
      <c r="T71" s="10"/>
      <c r="U71" s="10">
        <f t="shared" si="26"/>
        <v>14</v>
      </c>
      <c r="V71" s="10">
        <f t="shared" si="27"/>
        <v>6.7064882900241702</v>
      </c>
      <c r="W71" s="10">
        <v>105.1088</v>
      </c>
      <c r="X71" s="10">
        <v>134.00219999999999</v>
      </c>
      <c r="Y71" s="10">
        <v>142.73660000000001</v>
      </c>
      <c r="Z71" s="10">
        <v>95.061400000000006</v>
      </c>
      <c r="AA71" s="10">
        <v>107.208</v>
      </c>
      <c r="AB71" s="10">
        <v>131.41159999999999</v>
      </c>
      <c r="AC71" s="10">
        <v>95.568600000000004</v>
      </c>
      <c r="AD71" s="10">
        <v>131.2552</v>
      </c>
      <c r="AE71" s="10">
        <v>137.6628</v>
      </c>
      <c r="AF71" s="10">
        <v>107.2636</v>
      </c>
      <c r="AG71" s="10"/>
      <c r="AH71" s="10">
        <f t="shared" si="21"/>
        <v>1091.6622000000007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5">
      <c r="A72" s="10" t="s">
        <v>110</v>
      </c>
      <c r="B72" s="10" t="s">
        <v>38</v>
      </c>
      <c r="C72" s="10">
        <v>37</v>
      </c>
      <c r="D72" s="10">
        <v>121</v>
      </c>
      <c r="E72" s="10">
        <v>84</v>
      </c>
      <c r="F72" s="10">
        <v>54</v>
      </c>
      <c r="G72" s="7">
        <v>0.1</v>
      </c>
      <c r="H72" s="10">
        <v>60</v>
      </c>
      <c r="I72" s="10" t="s">
        <v>39</v>
      </c>
      <c r="J72" s="10"/>
      <c r="K72" s="10">
        <v>24</v>
      </c>
      <c r="L72" s="10">
        <f t="shared" si="23"/>
        <v>60</v>
      </c>
      <c r="M72" s="10">
        <f t="shared" si="24"/>
        <v>24</v>
      </c>
      <c r="N72" s="10">
        <v>60</v>
      </c>
      <c r="O72" s="10">
        <v>0</v>
      </c>
      <c r="P72" s="10"/>
      <c r="Q72" s="10">
        <f t="shared" si="25"/>
        <v>4.8</v>
      </c>
      <c r="R72" s="4">
        <f t="shared" si="22"/>
        <v>13.200000000000003</v>
      </c>
      <c r="S72" s="4"/>
      <c r="T72" s="10"/>
      <c r="U72" s="10">
        <f t="shared" si="26"/>
        <v>14.000000000000002</v>
      </c>
      <c r="V72" s="10">
        <f t="shared" si="27"/>
        <v>11.25</v>
      </c>
      <c r="W72" s="10">
        <v>3.6</v>
      </c>
      <c r="X72" s="10">
        <v>3</v>
      </c>
      <c r="Y72" s="10">
        <v>2.6</v>
      </c>
      <c r="Z72" s="10">
        <v>6.6</v>
      </c>
      <c r="AA72" s="10">
        <v>6</v>
      </c>
      <c r="AB72" s="10">
        <v>4.8</v>
      </c>
      <c r="AC72" s="10">
        <v>0</v>
      </c>
      <c r="AD72" s="10">
        <v>1.6</v>
      </c>
      <c r="AE72" s="10">
        <v>0.8</v>
      </c>
      <c r="AF72" s="10">
        <v>4.8</v>
      </c>
      <c r="AG72" s="10" t="s">
        <v>111</v>
      </c>
      <c r="AH72" s="10">
        <f t="shared" si="21"/>
        <v>1.3200000000000003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10" t="s">
        <v>112</v>
      </c>
      <c r="B73" s="10" t="s">
        <v>38</v>
      </c>
      <c r="C73" s="10"/>
      <c r="D73" s="10"/>
      <c r="E73" s="10"/>
      <c r="F73" s="10"/>
      <c r="G73" s="7">
        <v>0.4</v>
      </c>
      <c r="H73" s="10">
        <v>45</v>
      </c>
      <c r="I73" s="10" t="s">
        <v>39</v>
      </c>
      <c r="J73" s="10"/>
      <c r="K73" s="10"/>
      <c r="L73" s="10">
        <f t="shared" si="23"/>
        <v>0</v>
      </c>
      <c r="M73" s="10">
        <f t="shared" si="24"/>
        <v>0</v>
      </c>
      <c r="N73" s="10"/>
      <c r="O73" s="10">
        <v>0</v>
      </c>
      <c r="P73" s="10">
        <v>100</v>
      </c>
      <c r="Q73" s="10">
        <f t="shared" si="25"/>
        <v>0</v>
      </c>
      <c r="R73" s="4"/>
      <c r="S73" s="4"/>
      <c r="T73" s="10"/>
      <c r="U73" s="10" t="e">
        <f t="shared" si="26"/>
        <v>#DIV/0!</v>
      </c>
      <c r="V73" s="10" t="e">
        <f t="shared" si="27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 t="s">
        <v>57</v>
      </c>
      <c r="AH73" s="10">
        <f t="shared" si="21"/>
        <v>0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10" t="s">
        <v>113</v>
      </c>
      <c r="B74" s="10" t="s">
        <v>41</v>
      </c>
      <c r="C74" s="10">
        <v>150.82499999999999</v>
      </c>
      <c r="D74" s="10">
        <v>136.30500000000001</v>
      </c>
      <c r="E74" s="10">
        <v>58.734999999999999</v>
      </c>
      <c r="F74" s="10">
        <v>124.55500000000001</v>
      </c>
      <c r="G74" s="7">
        <v>1</v>
      </c>
      <c r="H74" s="10">
        <v>60</v>
      </c>
      <c r="I74" s="10" t="s">
        <v>39</v>
      </c>
      <c r="J74" s="10"/>
      <c r="K74" s="10">
        <v>57</v>
      </c>
      <c r="L74" s="10">
        <f t="shared" si="23"/>
        <v>1.7349999999999994</v>
      </c>
      <c r="M74" s="10">
        <f t="shared" si="24"/>
        <v>58.734999999999999</v>
      </c>
      <c r="N74" s="10"/>
      <c r="O74" s="10">
        <v>24</v>
      </c>
      <c r="P74" s="10"/>
      <c r="Q74" s="10">
        <f t="shared" si="25"/>
        <v>11.747</v>
      </c>
      <c r="R74" s="4">
        <f t="shared" si="22"/>
        <v>15.902999999999992</v>
      </c>
      <c r="S74" s="4"/>
      <c r="T74" s="10"/>
      <c r="U74" s="10">
        <f t="shared" si="26"/>
        <v>14</v>
      </c>
      <c r="V74" s="10">
        <f t="shared" si="27"/>
        <v>12.64620754235124</v>
      </c>
      <c r="W74" s="10">
        <v>12.051</v>
      </c>
      <c r="X74" s="10">
        <v>13.86</v>
      </c>
      <c r="Y74" s="10">
        <v>16.614999999999998</v>
      </c>
      <c r="Z74" s="10">
        <v>4.2210000000000001</v>
      </c>
      <c r="AA74" s="10">
        <v>14.983000000000001</v>
      </c>
      <c r="AB74" s="10">
        <v>12.590999999999999</v>
      </c>
      <c r="AC74" s="10">
        <v>10.573</v>
      </c>
      <c r="AD74" s="10">
        <v>9.6432000000000002</v>
      </c>
      <c r="AE74" s="10">
        <v>12.005000000000001</v>
      </c>
      <c r="AF74" s="10">
        <v>13.331</v>
      </c>
      <c r="AG74" s="10"/>
      <c r="AH74" s="10">
        <f t="shared" si="21"/>
        <v>15.902999999999992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x14ac:dyDescent="0.25">
      <c r="A75" s="10" t="s">
        <v>114</v>
      </c>
      <c r="B75" s="10" t="s">
        <v>41</v>
      </c>
      <c r="C75" s="10"/>
      <c r="D75" s="10"/>
      <c r="E75" s="10"/>
      <c r="F75" s="10"/>
      <c r="G75" s="7">
        <v>1</v>
      </c>
      <c r="H75" s="10">
        <v>90</v>
      </c>
      <c r="I75" s="9" t="s">
        <v>115</v>
      </c>
      <c r="J75" s="10"/>
      <c r="K75" s="10"/>
      <c r="L75" s="10">
        <f t="shared" si="23"/>
        <v>0</v>
      </c>
      <c r="M75" s="10">
        <f t="shared" si="24"/>
        <v>0</v>
      </c>
      <c r="N75" s="10"/>
      <c r="O75" s="10">
        <v>0</v>
      </c>
      <c r="P75" s="10"/>
      <c r="Q75" s="10">
        <f t="shared" si="25"/>
        <v>0</v>
      </c>
      <c r="R75" s="4">
        <v>0</v>
      </c>
      <c r="S75" s="4"/>
      <c r="T75" s="10"/>
      <c r="U75" s="10" t="e">
        <f t="shared" si="26"/>
        <v>#DIV/0!</v>
      </c>
      <c r="V75" s="10" t="e">
        <f t="shared" si="27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/>
      <c r="AH75" s="10">
        <f t="shared" si="21"/>
        <v>0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14" t="s">
        <v>116</v>
      </c>
      <c r="B76" s="14" t="s">
        <v>38</v>
      </c>
      <c r="C76" s="14"/>
      <c r="D76" s="14"/>
      <c r="E76" s="19">
        <f>-4+E120</f>
        <v>180</v>
      </c>
      <c r="F76" s="14"/>
      <c r="G76" s="15">
        <v>0</v>
      </c>
      <c r="H76" s="14" t="e">
        <v>#N/A</v>
      </c>
      <c r="I76" s="14" t="s">
        <v>39</v>
      </c>
      <c r="J76" s="14"/>
      <c r="K76" s="14"/>
      <c r="L76" s="14">
        <f t="shared" si="23"/>
        <v>180</v>
      </c>
      <c r="M76" s="14">
        <f t="shared" si="24"/>
        <v>30</v>
      </c>
      <c r="N76" s="19">
        <f>0+N120</f>
        <v>150</v>
      </c>
      <c r="O76" s="14">
        <v>0</v>
      </c>
      <c r="P76" s="14"/>
      <c r="Q76" s="14">
        <f t="shared" si="25"/>
        <v>6</v>
      </c>
      <c r="R76" s="16"/>
      <c r="S76" s="16"/>
      <c r="T76" s="14"/>
      <c r="U76" s="14">
        <f t="shared" si="26"/>
        <v>0</v>
      </c>
      <c r="V76" s="14">
        <f t="shared" si="27"/>
        <v>0</v>
      </c>
      <c r="W76" s="14">
        <v>21.2</v>
      </c>
      <c r="X76" s="14">
        <v>4.2</v>
      </c>
      <c r="Y76" s="14">
        <v>1.8</v>
      </c>
      <c r="Z76" s="14">
        <v>16</v>
      </c>
      <c r="AA76" s="14">
        <v>1</v>
      </c>
      <c r="AB76" s="14">
        <v>-1.4</v>
      </c>
      <c r="AC76" s="14">
        <v>11.8</v>
      </c>
      <c r="AD76" s="14">
        <v>3</v>
      </c>
      <c r="AE76" s="14">
        <v>6</v>
      </c>
      <c r="AF76" s="14">
        <v>7.8</v>
      </c>
      <c r="AG76" s="14" t="s">
        <v>117</v>
      </c>
      <c r="AH76" s="14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x14ac:dyDescent="0.25">
      <c r="A77" s="11" t="s">
        <v>118</v>
      </c>
      <c r="B77" s="11" t="s">
        <v>38</v>
      </c>
      <c r="C77" s="11"/>
      <c r="D77" s="11">
        <v>152</v>
      </c>
      <c r="E77" s="11">
        <v>152</v>
      </c>
      <c r="F77" s="11"/>
      <c r="G77" s="12">
        <v>0</v>
      </c>
      <c r="H77" s="11" t="e">
        <v>#N/A</v>
      </c>
      <c r="I77" s="11" t="s">
        <v>45</v>
      </c>
      <c r="J77" s="11"/>
      <c r="K77" s="11"/>
      <c r="L77" s="11">
        <f t="shared" si="23"/>
        <v>152</v>
      </c>
      <c r="M77" s="11">
        <f t="shared" si="24"/>
        <v>0</v>
      </c>
      <c r="N77" s="11">
        <v>152</v>
      </c>
      <c r="O77" s="11"/>
      <c r="P77" s="11"/>
      <c r="Q77" s="11">
        <f t="shared" si="25"/>
        <v>0</v>
      </c>
      <c r="R77" s="13"/>
      <c r="S77" s="13"/>
      <c r="T77" s="11"/>
      <c r="U77" s="11" t="e">
        <f t="shared" si="26"/>
        <v>#DIV/0!</v>
      </c>
      <c r="V77" s="11" t="e">
        <f t="shared" si="27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/>
      <c r="AH77" s="11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5">
      <c r="A78" s="11" t="s">
        <v>119</v>
      </c>
      <c r="B78" s="11" t="s">
        <v>38</v>
      </c>
      <c r="C78" s="11"/>
      <c r="D78" s="11">
        <v>56</v>
      </c>
      <c r="E78" s="11">
        <v>56</v>
      </c>
      <c r="F78" s="11"/>
      <c r="G78" s="12">
        <v>0</v>
      </c>
      <c r="H78" s="11" t="e">
        <v>#N/A</v>
      </c>
      <c r="I78" s="11" t="s">
        <v>45</v>
      </c>
      <c r="J78" s="11"/>
      <c r="K78" s="11"/>
      <c r="L78" s="11">
        <f t="shared" si="23"/>
        <v>56</v>
      </c>
      <c r="M78" s="11">
        <f t="shared" si="24"/>
        <v>0</v>
      </c>
      <c r="N78" s="11">
        <v>56</v>
      </c>
      <c r="O78" s="11">
        <v>0</v>
      </c>
      <c r="P78" s="11"/>
      <c r="Q78" s="11">
        <f t="shared" si="25"/>
        <v>0</v>
      </c>
      <c r="R78" s="13"/>
      <c r="S78" s="13"/>
      <c r="T78" s="11"/>
      <c r="U78" s="11" t="e">
        <f t="shared" si="26"/>
        <v>#DIV/0!</v>
      </c>
      <c r="V78" s="11" t="e">
        <f t="shared" si="27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/>
      <c r="AH78" s="11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x14ac:dyDescent="0.25">
      <c r="A79" s="10" t="s">
        <v>120</v>
      </c>
      <c r="B79" s="10" t="s">
        <v>41</v>
      </c>
      <c r="C79" s="10">
        <v>180.18700000000001</v>
      </c>
      <c r="D79" s="10">
        <v>127.96599999999999</v>
      </c>
      <c r="E79" s="10">
        <v>134.22800000000001</v>
      </c>
      <c r="F79" s="10">
        <v>74.72</v>
      </c>
      <c r="G79" s="7">
        <v>1</v>
      </c>
      <c r="H79" s="10">
        <v>45</v>
      </c>
      <c r="I79" s="10" t="s">
        <v>39</v>
      </c>
      <c r="J79" s="10"/>
      <c r="K79" s="10">
        <v>128</v>
      </c>
      <c r="L79" s="10">
        <f t="shared" si="23"/>
        <v>6.2280000000000086</v>
      </c>
      <c r="M79" s="10">
        <f t="shared" si="24"/>
        <v>134.22800000000001</v>
      </c>
      <c r="N79" s="10"/>
      <c r="O79" s="10">
        <v>337</v>
      </c>
      <c r="P79" s="10"/>
      <c r="Q79" s="10">
        <f t="shared" si="25"/>
        <v>26.845600000000001</v>
      </c>
      <c r="R79" s="4"/>
      <c r="S79" s="4"/>
      <c r="T79" s="10"/>
      <c r="U79" s="10">
        <f t="shared" si="26"/>
        <v>15.33659147122806</v>
      </c>
      <c r="V79" s="10">
        <f t="shared" si="27"/>
        <v>15.33659147122806</v>
      </c>
      <c r="W79" s="10">
        <v>37.5002</v>
      </c>
      <c r="X79" s="10">
        <v>27.477399999999999</v>
      </c>
      <c r="Y79" s="10">
        <v>33.110799999999998</v>
      </c>
      <c r="Z79" s="10">
        <v>32.638199999999998</v>
      </c>
      <c r="AA79" s="10">
        <v>38.726199999999999</v>
      </c>
      <c r="AB79" s="10">
        <v>34.983800000000002</v>
      </c>
      <c r="AC79" s="10">
        <v>0.34139999999999998</v>
      </c>
      <c r="AD79" s="10">
        <v>29.696999999999999</v>
      </c>
      <c r="AE79" s="10">
        <v>27.383400000000002</v>
      </c>
      <c r="AF79" s="10">
        <v>13.523199999999999</v>
      </c>
      <c r="AG79" s="10"/>
      <c r="AH79" s="10">
        <f t="shared" ref="AH79:AH89" si="28">G79*R79</f>
        <v>0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5">
      <c r="A80" s="10" t="s">
        <v>121</v>
      </c>
      <c r="B80" s="10" t="s">
        <v>38</v>
      </c>
      <c r="C80" s="10">
        <v>186</v>
      </c>
      <c r="D80" s="10">
        <v>1168</v>
      </c>
      <c r="E80" s="19">
        <f>893+E121</f>
        <v>917</v>
      </c>
      <c r="F80" s="19">
        <f>238+F121</f>
        <v>261</v>
      </c>
      <c r="G80" s="7">
        <v>0.41</v>
      </c>
      <c r="H80" s="10">
        <v>50</v>
      </c>
      <c r="I80" s="10" t="s">
        <v>39</v>
      </c>
      <c r="J80" s="10"/>
      <c r="K80" s="10">
        <v>632</v>
      </c>
      <c r="L80" s="10">
        <f t="shared" si="23"/>
        <v>285</v>
      </c>
      <c r="M80" s="10">
        <f t="shared" si="24"/>
        <v>657</v>
      </c>
      <c r="N80" s="10">
        <v>260</v>
      </c>
      <c r="O80" s="10">
        <v>900</v>
      </c>
      <c r="P80" s="10">
        <v>400</v>
      </c>
      <c r="Q80" s="10">
        <f t="shared" si="25"/>
        <v>131.4</v>
      </c>
      <c r="R80" s="4">
        <f t="shared" ref="R79:R89" si="29">14*Q80-P80-O80-F80</f>
        <v>278.60000000000014</v>
      </c>
      <c r="S80" s="4"/>
      <c r="T80" s="10"/>
      <c r="U80" s="10">
        <f t="shared" si="26"/>
        <v>14</v>
      </c>
      <c r="V80" s="10">
        <f t="shared" si="27"/>
        <v>11.879756468797565</v>
      </c>
      <c r="W80" s="10">
        <v>139.4</v>
      </c>
      <c r="X80" s="10">
        <v>109.8</v>
      </c>
      <c r="Y80" s="10">
        <v>121.2</v>
      </c>
      <c r="Z80" s="10">
        <v>100.2</v>
      </c>
      <c r="AA80" s="10">
        <v>102.6</v>
      </c>
      <c r="AB80" s="10">
        <v>142.19999999999999</v>
      </c>
      <c r="AC80" s="10">
        <v>2.2000000000000002</v>
      </c>
      <c r="AD80" s="10">
        <v>96</v>
      </c>
      <c r="AE80" s="10">
        <v>114.4</v>
      </c>
      <c r="AF80" s="10">
        <v>50.8</v>
      </c>
      <c r="AG80" s="10"/>
      <c r="AH80" s="10">
        <f t="shared" si="28"/>
        <v>114.22600000000006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0" t="s">
        <v>122</v>
      </c>
      <c r="B81" s="10" t="s">
        <v>41</v>
      </c>
      <c r="C81" s="10">
        <v>318.08199999999999</v>
      </c>
      <c r="D81" s="10">
        <v>1104.6479999999999</v>
      </c>
      <c r="E81" s="19">
        <f>880.111+E122</f>
        <v>912.90700000000004</v>
      </c>
      <c r="F81" s="19">
        <f>226.215+F122</f>
        <v>248.381</v>
      </c>
      <c r="G81" s="7">
        <v>1</v>
      </c>
      <c r="H81" s="10">
        <v>50</v>
      </c>
      <c r="I81" s="10" t="s">
        <v>39</v>
      </c>
      <c r="J81" s="10"/>
      <c r="K81" s="10">
        <v>242.5</v>
      </c>
      <c r="L81" s="10">
        <f t="shared" si="23"/>
        <v>670.40700000000004</v>
      </c>
      <c r="M81" s="10">
        <f t="shared" si="24"/>
        <v>290.08500000000004</v>
      </c>
      <c r="N81" s="10">
        <v>622.822</v>
      </c>
      <c r="O81" s="10">
        <v>580</v>
      </c>
      <c r="P81" s="10">
        <v>200</v>
      </c>
      <c r="Q81" s="10">
        <f t="shared" si="25"/>
        <v>58.01700000000001</v>
      </c>
      <c r="R81" s="4"/>
      <c r="S81" s="4"/>
      <c r="T81" s="10"/>
      <c r="U81" s="10">
        <f t="shared" si="26"/>
        <v>17.725511488012128</v>
      </c>
      <c r="V81" s="10">
        <f t="shared" si="27"/>
        <v>17.725511488012128</v>
      </c>
      <c r="W81" s="10">
        <v>85.480800000000002</v>
      </c>
      <c r="X81" s="10">
        <v>66.446799999999996</v>
      </c>
      <c r="Y81" s="10">
        <v>70.889200000000002</v>
      </c>
      <c r="Z81" s="10">
        <v>74.456999999999994</v>
      </c>
      <c r="AA81" s="10">
        <v>63.508800000000001</v>
      </c>
      <c r="AB81" s="10">
        <v>36.018599999999999</v>
      </c>
      <c r="AC81" s="10">
        <v>69.262799999999999</v>
      </c>
      <c r="AD81" s="10">
        <v>81.545000000000002</v>
      </c>
      <c r="AE81" s="10">
        <v>50.565399999999997</v>
      </c>
      <c r="AF81" s="10">
        <v>68.264600000000002</v>
      </c>
      <c r="AG81" s="10"/>
      <c r="AH81" s="10">
        <f t="shared" si="28"/>
        <v>0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0" t="s">
        <v>123</v>
      </c>
      <c r="B82" s="10" t="s">
        <v>38</v>
      </c>
      <c r="C82" s="10">
        <v>-8</v>
      </c>
      <c r="D82" s="10">
        <v>240</v>
      </c>
      <c r="E82" s="10">
        <v>28</v>
      </c>
      <c r="F82" s="10">
        <v>187</v>
      </c>
      <c r="G82" s="7">
        <v>0.35</v>
      </c>
      <c r="H82" s="10">
        <v>50</v>
      </c>
      <c r="I82" s="10" t="s">
        <v>39</v>
      </c>
      <c r="J82" s="10"/>
      <c r="K82" s="10">
        <v>30</v>
      </c>
      <c r="L82" s="10">
        <f t="shared" si="23"/>
        <v>-2</v>
      </c>
      <c r="M82" s="10">
        <f t="shared" si="24"/>
        <v>28</v>
      </c>
      <c r="N82" s="10"/>
      <c r="O82" s="10">
        <v>50</v>
      </c>
      <c r="P82" s="10"/>
      <c r="Q82" s="10">
        <f t="shared" si="25"/>
        <v>5.6</v>
      </c>
      <c r="R82" s="4"/>
      <c r="S82" s="4"/>
      <c r="T82" s="10"/>
      <c r="U82" s="10">
        <f t="shared" si="26"/>
        <v>42.321428571428577</v>
      </c>
      <c r="V82" s="10">
        <f t="shared" si="27"/>
        <v>42.321428571428577</v>
      </c>
      <c r="W82" s="10">
        <v>23.6</v>
      </c>
      <c r="X82" s="10">
        <v>20.8</v>
      </c>
      <c r="Y82" s="10">
        <v>13.6</v>
      </c>
      <c r="Z82" s="10">
        <v>20.2</v>
      </c>
      <c r="AA82" s="10">
        <v>18.600000000000001</v>
      </c>
      <c r="AB82" s="10">
        <v>22.8</v>
      </c>
      <c r="AC82" s="10">
        <v>24.6</v>
      </c>
      <c r="AD82" s="10">
        <v>27.6</v>
      </c>
      <c r="AE82" s="10">
        <v>39</v>
      </c>
      <c r="AF82" s="10">
        <v>32.6</v>
      </c>
      <c r="AG82" s="10"/>
      <c r="AH82" s="10">
        <f t="shared" si="28"/>
        <v>0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0" t="s">
        <v>124</v>
      </c>
      <c r="B83" s="10" t="s">
        <v>41</v>
      </c>
      <c r="C83" s="10">
        <v>124.41500000000001</v>
      </c>
      <c r="D83" s="10">
        <v>168.20699999999999</v>
      </c>
      <c r="E83" s="10">
        <v>97.334000000000003</v>
      </c>
      <c r="F83" s="10">
        <v>82.456999999999994</v>
      </c>
      <c r="G83" s="7">
        <v>1</v>
      </c>
      <c r="H83" s="10">
        <v>50</v>
      </c>
      <c r="I83" s="10" t="s">
        <v>39</v>
      </c>
      <c r="J83" s="10"/>
      <c r="K83" s="10">
        <v>93</v>
      </c>
      <c r="L83" s="10">
        <f t="shared" si="23"/>
        <v>4.3340000000000032</v>
      </c>
      <c r="M83" s="10">
        <f t="shared" si="24"/>
        <v>97.334000000000003</v>
      </c>
      <c r="N83" s="10"/>
      <c r="O83" s="10">
        <v>126</v>
      </c>
      <c r="P83" s="10"/>
      <c r="Q83" s="10">
        <f t="shared" si="25"/>
        <v>19.466799999999999</v>
      </c>
      <c r="R83" s="4">
        <f t="shared" si="29"/>
        <v>64.078199999999981</v>
      </c>
      <c r="S83" s="4"/>
      <c r="T83" s="10"/>
      <c r="U83" s="10">
        <f t="shared" si="26"/>
        <v>14</v>
      </c>
      <c r="V83" s="10">
        <f t="shared" si="27"/>
        <v>10.708334189491852</v>
      </c>
      <c r="W83" s="10">
        <v>19.0336</v>
      </c>
      <c r="X83" s="10">
        <v>18.823599999999999</v>
      </c>
      <c r="Y83" s="10">
        <v>20.316800000000001</v>
      </c>
      <c r="Z83" s="10">
        <v>18.8522</v>
      </c>
      <c r="AA83" s="10">
        <v>18.167200000000001</v>
      </c>
      <c r="AB83" s="10">
        <v>18.421800000000001</v>
      </c>
      <c r="AC83" s="10">
        <v>25.818999999999999</v>
      </c>
      <c r="AD83" s="10">
        <v>12.0862</v>
      </c>
      <c r="AE83" s="10">
        <v>26.2012</v>
      </c>
      <c r="AF83" s="10">
        <v>19.880400000000002</v>
      </c>
      <c r="AG83" s="10"/>
      <c r="AH83" s="10">
        <f t="shared" si="28"/>
        <v>64.078199999999981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10" t="s">
        <v>125</v>
      </c>
      <c r="B84" s="10" t="s">
        <v>38</v>
      </c>
      <c r="C84" s="10">
        <v>-33</v>
      </c>
      <c r="D84" s="10">
        <v>553</v>
      </c>
      <c r="E84" s="10">
        <v>450</v>
      </c>
      <c r="F84" s="10"/>
      <c r="G84" s="7">
        <v>0.4</v>
      </c>
      <c r="H84" s="10">
        <v>50</v>
      </c>
      <c r="I84" s="10" t="s">
        <v>39</v>
      </c>
      <c r="J84" s="10"/>
      <c r="K84" s="10">
        <v>382</v>
      </c>
      <c r="L84" s="10">
        <f t="shared" si="23"/>
        <v>68</v>
      </c>
      <c r="M84" s="10">
        <f t="shared" si="24"/>
        <v>270</v>
      </c>
      <c r="N84" s="10">
        <v>180</v>
      </c>
      <c r="O84" s="10">
        <v>350</v>
      </c>
      <c r="P84" s="10"/>
      <c r="Q84" s="10">
        <f t="shared" si="25"/>
        <v>54</v>
      </c>
      <c r="R84" s="4">
        <f t="shared" si="29"/>
        <v>406</v>
      </c>
      <c r="S84" s="4"/>
      <c r="T84" s="10"/>
      <c r="U84" s="10">
        <f t="shared" si="26"/>
        <v>14</v>
      </c>
      <c r="V84" s="10">
        <f t="shared" si="27"/>
        <v>6.4814814814814818</v>
      </c>
      <c r="W84" s="10">
        <v>42.4</v>
      </c>
      <c r="X84" s="10">
        <v>13.6</v>
      </c>
      <c r="Y84" s="10">
        <v>84.6</v>
      </c>
      <c r="Z84" s="10">
        <v>87.2</v>
      </c>
      <c r="AA84" s="10">
        <v>25.2</v>
      </c>
      <c r="AB84" s="10">
        <v>16</v>
      </c>
      <c r="AC84" s="10">
        <v>96.4</v>
      </c>
      <c r="AD84" s="10">
        <v>51</v>
      </c>
      <c r="AE84" s="10">
        <v>68.599999999999994</v>
      </c>
      <c r="AF84" s="10">
        <v>62.2</v>
      </c>
      <c r="AG84" s="10" t="s">
        <v>126</v>
      </c>
      <c r="AH84" s="10">
        <f t="shared" si="28"/>
        <v>162.4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x14ac:dyDescent="0.25">
      <c r="A85" s="10" t="s">
        <v>127</v>
      </c>
      <c r="B85" s="10" t="s">
        <v>38</v>
      </c>
      <c r="C85" s="10">
        <v>284</v>
      </c>
      <c r="D85" s="10">
        <v>983</v>
      </c>
      <c r="E85" s="10">
        <v>556</v>
      </c>
      <c r="F85" s="10">
        <v>431</v>
      </c>
      <c r="G85" s="7">
        <v>0.41</v>
      </c>
      <c r="H85" s="10">
        <v>50</v>
      </c>
      <c r="I85" s="10" t="s">
        <v>39</v>
      </c>
      <c r="J85" s="10"/>
      <c r="K85" s="10">
        <v>554</v>
      </c>
      <c r="L85" s="10">
        <f t="shared" si="23"/>
        <v>2</v>
      </c>
      <c r="M85" s="10">
        <f t="shared" si="24"/>
        <v>556</v>
      </c>
      <c r="N85" s="10"/>
      <c r="O85" s="10">
        <v>640</v>
      </c>
      <c r="P85" s="10">
        <v>190</v>
      </c>
      <c r="Q85" s="10">
        <f t="shared" si="25"/>
        <v>111.2</v>
      </c>
      <c r="R85" s="4">
        <f t="shared" si="29"/>
        <v>295.79999999999995</v>
      </c>
      <c r="S85" s="4"/>
      <c r="T85" s="10"/>
      <c r="U85" s="10">
        <f t="shared" si="26"/>
        <v>14</v>
      </c>
      <c r="V85" s="10">
        <f t="shared" si="27"/>
        <v>11.339928057553957</v>
      </c>
      <c r="W85" s="10">
        <v>121.4</v>
      </c>
      <c r="X85" s="10">
        <v>110</v>
      </c>
      <c r="Y85" s="10">
        <v>101.4</v>
      </c>
      <c r="Z85" s="10">
        <v>84.8</v>
      </c>
      <c r="AA85" s="10">
        <v>105.6</v>
      </c>
      <c r="AB85" s="10">
        <v>121.8</v>
      </c>
      <c r="AC85" s="10">
        <v>13</v>
      </c>
      <c r="AD85" s="10">
        <v>93</v>
      </c>
      <c r="AE85" s="10">
        <v>115.4</v>
      </c>
      <c r="AF85" s="10">
        <v>51.8</v>
      </c>
      <c r="AG85" s="10"/>
      <c r="AH85" s="10">
        <f t="shared" si="28"/>
        <v>121.27799999999998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5">
      <c r="A86" s="10" t="s">
        <v>128</v>
      </c>
      <c r="B86" s="10" t="s">
        <v>41</v>
      </c>
      <c r="C86" s="10">
        <v>338.92</v>
      </c>
      <c r="D86" s="10">
        <v>1118.721</v>
      </c>
      <c r="E86" s="10">
        <v>803.91600000000005</v>
      </c>
      <c r="F86" s="10">
        <v>355.47899999999998</v>
      </c>
      <c r="G86" s="7">
        <v>1</v>
      </c>
      <c r="H86" s="10">
        <v>50</v>
      </c>
      <c r="I86" s="10" t="s">
        <v>39</v>
      </c>
      <c r="J86" s="10"/>
      <c r="K86" s="10">
        <v>269.5</v>
      </c>
      <c r="L86" s="10">
        <f t="shared" si="23"/>
        <v>534.41600000000005</v>
      </c>
      <c r="M86" s="10">
        <f t="shared" si="24"/>
        <v>286.12400000000002</v>
      </c>
      <c r="N86" s="10">
        <v>517.79200000000003</v>
      </c>
      <c r="O86" s="10">
        <v>410</v>
      </c>
      <c r="P86" s="10"/>
      <c r="Q86" s="10">
        <f t="shared" si="25"/>
        <v>57.224800000000002</v>
      </c>
      <c r="R86" s="4">
        <f t="shared" si="29"/>
        <v>35.668200000000013</v>
      </c>
      <c r="S86" s="4"/>
      <c r="T86" s="10"/>
      <c r="U86" s="10">
        <f t="shared" si="26"/>
        <v>14.000000000000002</v>
      </c>
      <c r="V86" s="10">
        <f t="shared" si="27"/>
        <v>13.376700311752947</v>
      </c>
      <c r="W86" s="10">
        <v>66.688600000000008</v>
      </c>
      <c r="X86" s="10">
        <v>63.038200000000003</v>
      </c>
      <c r="Y86" s="10">
        <v>63.094200000000001</v>
      </c>
      <c r="Z86" s="10">
        <v>66.133600000000001</v>
      </c>
      <c r="AA86" s="10">
        <v>56.564799999999998</v>
      </c>
      <c r="AB86" s="10">
        <v>70.238600000000005</v>
      </c>
      <c r="AC86" s="10">
        <v>63.274999999999999</v>
      </c>
      <c r="AD86" s="10">
        <v>65.872399999999999</v>
      </c>
      <c r="AE86" s="10">
        <v>32.317799999999998</v>
      </c>
      <c r="AF86" s="10">
        <v>68.916799999999995</v>
      </c>
      <c r="AG86" s="10"/>
      <c r="AH86" s="10">
        <f t="shared" si="28"/>
        <v>35.668200000000013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10" t="s">
        <v>129</v>
      </c>
      <c r="B87" s="10" t="s">
        <v>38</v>
      </c>
      <c r="C87" s="10">
        <v>127</v>
      </c>
      <c r="D87" s="10">
        <v>182</v>
      </c>
      <c r="E87" s="10">
        <v>104</v>
      </c>
      <c r="F87" s="10">
        <v>172</v>
      </c>
      <c r="G87" s="7">
        <v>0.3</v>
      </c>
      <c r="H87" s="10">
        <v>50</v>
      </c>
      <c r="I87" s="10" t="s">
        <v>39</v>
      </c>
      <c r="J87" s="10"/>
      <c r="K87" s="10">
        <v>100</v>
      </c>
      <c r="L87" s="10">
        <f t="shared" si="23"/>
        <v>4</v>
      </c>
      <c r="M87" s="10">
        <f t="shared" si="24"/>
        <v>104</v>
      </c>
      <c r="N87" s="10"/>
      <c r="O87" s="10">
        <v>0</v>
      </c>
      <c r="P87" s="10"/>
      <c r="Q87" s="10">
        <f t="shared" si="25"/>
        <v>20.8</v>
      </c>
      <c r="R87" s="4">
        <f t="shared" si="29"/>
        <v>119.19999999999999</v>
      </c>
      <c r="S87" s="4"/>
      <c r="T87" s="10"/>
      <c r="U87" s="10">
        <f t="shared" si="26"/>
        <v>13.999999999999998</v>
      </c>
      <c r="V87" s="10">
        <f t="shared" si="27"/>
        <v>8.2692307692307683</v>
      </c>
      <c r="W87" s="10">
        <v>5</v>
      </c>
      <c r="X87" s="10">
        <v>19.8</v>
      </c>
      <c r="Y87" s="10">
        <v>18.600000000000001</v>
      </c>
      <c r="Z87" s="10">
        <v>9</v>
      </c>
      <c r="AA87" s="10">
        <v>-1</v>
      </c>
      <c r="AB87" s="10">
        <v>22.6</v>
      </c>
      <c r="AC87" s="10">
        <v>-0.8</v>
      </c>
      <c r="AD87" s="10">
        <v>9.6</v>
      </c>
      <c r="AE87" s="10">
        <v>16</v>
      </c>
      <c r="AF87" s="10">
        <v>9.8000000000000007</v>
      </c>
      <c r="AG87" s="10"/>
      <c r="AH87" s="10">
        <f t="shared" si="28"/>
        <v>35.76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5">
      <c r="A88" s="10" t="s">
        <v>130</v>
      </c>
      <c r="B88" s="10" t="s">
        <v>38</v>
      </c>
      <c r="C88" s="10"/>
      <c r="D88" s="10"/>
      <c r="E88" s="10"/>
      <c r="F88" s="10"/>
      <c r="G88" s="7">
        <v>0.14000000000000001</v>
      </c>
      <c r="H88" s="10">
        <v>50</v>
      </c>
      <c r="I88" s="10" t="s">
        <v>39</v>
      </c>
      <c r="J88" s="10"/>
      <c r="K88" s="10"/>
      <c r="L88" s="10">
        <f t="shared" si="23"/>
        <v>0</v>
      </c>
      <c r="M88" s="10">
        <f t="shared" si="24"/>
        <v>0</v>
      </c>
      <c r="N88" s="10"/>
      <c r="O88" s="10">
        <v>0</v>
      </c>
      <c r="P88" s="10">
        <v>100</v>
      </c>
      <c r="Q88" s="10">
        <f t="shared" si="25"/>
        <v>0</v>
      </c>
      <c r="R88" s="4"/>
      <c r="S88" s="4"/>
      <c r="T88" s="10"/>
      <c r="U88" s="10" t="e">
        <f t="shared" si="26"/>
        <v>#DIV/0!</v>
      </c>
      <c r="V88" s="10" t="e">
        <f t="shared" si="27"/>
        <v>#DIV/0!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 t="s">
        <v>57</v>
      </c>
      <c r="AH88" s="10">
        <f t="shared" si="28"/>
        <v>0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10" t="s">
        <v>131</v>
      </c>
      <c r="B89" s="10" t="s">
        <v>38</v>
      </c>
      <c r="C89" s="10">
        <v>121</v>
      </c>
      <c r="D89" s="10">
        <v>493</v>
      </c>
      <c r="E89" s="10">
        <v>395</v>
      </c>
      <c r="F89" s="10">
        <v>74</v>
      </c>
      <c r="G89" s="7">
        <v>0.18</v>
      </c>
      <c r="H89" s="10">
        <v>50</v>
      </c>
      <c r="I89" s="10" t="s">
        <v>39</v>
      </c>
      <c r="J89" s="10"/>
      <c r="K89" s="10">
        <v>198</v>
      </c>
      <c r="L89" s="10">
        <f t="shared" si="23"/>
        <v>197</v>
      </c>
      <c r="M89" s="10">
        <f t="shared" si="24"/>
        <v>195</v>
      </c>
      <c r="N89" s="10">
        <v>200</v>
      </c>
      <c r="O89" s="10">
        <v>260</v>
      </c>
      <c r="P89" s="10"/>
      <c r="Q89" s="10">
        <f t="shared" si="25"/>
        <v>39</v>
      </c>
      <c r="R89" s="4">
        <f t="shared" si="29"/>
        <v>212</v>
      </c>
      <c r="S89" s="4"/>
      <c r="T89" s="10"/>
      <c r="U89" s="10">
        <f t="shared" si="26"/>
        <v>14</v>
      </c>
      <c r="V89" s="10">
        <f t="shared" si="27"/>
        <v>8.5641025641025639</v>
      </c>
      <c r="W89" s="10">
        <v>34</v>
      </c>
      <c r="X89" s="10">
        <v>28.8</v>
      </c>
      <c r="Y89" s="10">
        <v>34.200000000000003</v>
      </c>
      <c r="Z89" s="10">
        <v>30.4</v>
      </c>
      <c r="AA89" s="10">
        <v>4.4000000000000004</v>
      </c>
      <c r="AB89" s="10">
        <v>22.8</v>
      </c>
      <c r="AC89" s="10">
        <v>16.600000000000001</v>
      </c>
      <c r="AD89" s="10">
        <v>8.8000000000000007</v>
      </c>
      <c r="AE89" s="10">
        <v>20</v>
      </c>
      <c r="AF89" s="10">
        <v>33.200000000000003</v>
      </c>
      <c r="AG89" s="10"/>
      <c r="AH89" s="10">
        <f t="shared" si="28"/>
        <v>38.159999999999997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5">
      <c r="A90" s="11" t="s">
        <v>132</v>
      </c>
      <c r="B90" s="11" t="s">
        <v>41</v>
      </c>
      <c r="C90" s="11"/>
      <c r="D90" s="11">
        <v>20.196000000000002</v>
      </c>
      <c r="E90" s="11">
        <v>1.349</v>
      </c>
      <c r="F90" s="11">
        <v>18.847000000000001</v>
      </c>
      <c r="G90" s="12">
        <v>0</v>
      </c>
      <c r="H90" s="11" t="e">
        <v>#N/A</v>
      </c>
      <c r="I90" s="11" t="s">
        <v>45</v>
      </c>
      <c r="J90" s="11"/>
      <c r="K90" s="11">
        <v>1.3</v>
      </c>
      <c r="L90" s="11">
        <f t="shared" si="23"/>
        <v>4.8999999999999932E-2</v>
      </c>
      <c r="M90" s="11">
        <f t="shared" si="24"/>
        <v>1.349</v>
      </c>
      <c r="N90" s="11"/>
      <c r="O90" s="11"/>
      <c r="P90" s="11"/>
      <c r="Q90" s="11">
        <f t="shared" si="25"/>
        <v>0.26979999999999998</v>
      </c>
      <c r="R90" s="13"/>
      <c r="S90" s="13"/>
      <c r="T90" s="11"/>
      <c r="U90" s="11">
        <f t="shared" si="26"/>
        <v>69.855448480355832</v>
      </c>
      <c r="V90" s="11">
        <f t="shared" si="27"/>
        <v>69.855448480355832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/>
      <c r="AH90" s="11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0" t="s">
        <v>133</v>
      </c>
      <c r="B91" s="10" t="s">
        <v>38</v>
      </c>
      <c r="C91" s="10">
        <v>140</v>
      </c>
      <c r="D91" s="10">
        <v>16</v>
      </c>
      <c r="E91" s="10">
        <v>55</v>
      </c>
      <c r="F91" s="10">
        <v>85</v>
      </c>
      <c r="G91" s="7">
        <v>0.4</v>
      </c>
      <c r="H91" s="10">
        <v>60</v>
      </c>
      <c r="I91" s="10" t="s">
        <v>39</v>
      </c>
      <c r="J91" s="10"/>
      <c r="K91" s="10">
        <v>55</v>
      </c>
      <c r="L91" s="10">
        <f t="shared" si="23"/>
        <v>0</v>
      </c>
      <c r="M91" s="10">
        <f t="shared" si="24"/>
        <v>55</v>
      </c>
      <c r="N91" s="10"/>
      <c r="O91" s="10">
        <v>47</v>
      </c>
      <c r="P91" s="10"/>
      <c r="Q91" s="10">
        <f t="shared" si="25"/>
        <v>11</v>
      </c>
      <c r="R91" s="4">
        <f t="shared" ref="R91:R92" si="30">14*Q91-P91-O91-F91</f>
        <v>22</v>
      </c>
      <c r="S91" s="4"/>
      <c r="T91" s="10"/>
      <c r="U91" s="10">
        <f t="shared" si="26"/>
        <v>14</v>
      </c>
      <c r="V91" s="10">
        <f t="shared" si="27"/>
        <v>12</v>
      </c>
      <c r="W91" s="10">
        <v>12.6</v>
      </c>
      <c r="X91" s="10">
        <v>0.4</v>
      </c>
      <c r="Y91" s="10">
        <v>14.2</v>
      </c>
      <c r="Z91" s="10">
        <v>9.8000000000000007</v>
      </c>
      <c r="AA91" s="10">
        <v>2.4</v>
      </c>
      <c r="AB91" s="10">
        <v>12.4</v>
      </c>
      <c r="AC91" s="10">
        <v>5</v>
      </c>
      <c r="AD91" s="10">
        <v>4.4000000000000004</v>
      </c>
      <c r="AE91" s="10">
        <v>9.4</v>
      </c>
      <c r="AF91" s="10">
        <v>6.2</v>
      </c>
      <c r="AG91" s="10"/>
      <c r="AH91" s="10">
        <f>G91*R91</f>
        <v>8.8000000000000007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5">
      <c r="A92" s="10" t="s">
        <v>134</v>
      </c>
      <c r="B92" s="10" t="s">
        <v>41</v>
      </c>
      <c r="C92" s="10">
        <v>82.525000000000006</v>
      </c>
      <c r="D92" s="10">
        <v>73.754999999999995</v>
      </c>
      <c r="E92" s="10">
        <v>123.047</v>
      </c>
      <c r="F92" s="10">
        <v>23.286000000000001</v>
      </c>
      <c r="G92" s="7">
        <v>1</v>
      </c>
      <c r="H92" s="10" t="e">
        <v>#N/A</v>
      </c>
      <c r="I92" s="10" t="s">
        <v>39</v>
      </c>
      <c r="J92" s="10"/>
      <c r="K92" s="10">
        <v>52.08</v>
      </c>
      <c r="L92" s="10">
        <f t="shared" si="23"/>
        <v>70.966999999999999</v>
      </c>
      <c r="M92" s="10">
        <f t="shared" si="24"/>
        <v>56.954999999999998</v>
      </c>
      <c r="N92" s="10">
        <v>66.091999999999999</v>
      </c>
      <c r="O92" s="10">
        <v>87</v>
      </c>
      <c r="P92" s="10"/>
      <c r="Q92" s="10">
        <f t="shared" si="25"/>
        <v>11.391</v>
      </c>
      <c r="R92" s="4">
        <f t="shared" si="30"/>
        <v>49.187999999999988</v>
      </c>
      <c r="S92" s="4"/>
      <c r="T92" s="10"/>
      <c r="U92" s="10">
        <f t="shared" si="26"/>
        <v>13.999999999999998</v>
      </c>
      <c r="V92" s="10">
        <f t="shared" si="27"/>
        <v>9.6818540953384247</v>
      </c>
      <c r="W92" s="10">
        <v>11.128399999999999</v>
      </c>
      <c r="X92" s="10">
        <v>5.2055999999999996</v>
      </c>
      <c r="Y92" s="10">
        <v>9.8434000000000008</v>
      </c>
      <c r="Z92" s="10">
        <v>11.0268</v>
      </c>
      <c r="AA92" s="10">
        <v>5.9359999999999999</v>
      </c>
      <c r="AB92" s="10">
        <v>9.7655999999999992</v>
      </c>
      <c r="AC92" s="10">
        <v>2.7431999999999999</v>
      </c>
      <c r="AD92" s="10">
        <v>3.7538</v>
      </c>
      <c r="AE92" s="10">
        <v>7.9573999999999998</v>
      </c>
      <c r="AF92" s="10">
        <v>4.5717999999999996</v>
      </c>
      <c r="AG92" s="10"/>
      <c r="AH92" s="10">
        <f>G92*R92</f>
        <v>49.187999999999988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1" t="s">
        <v>135</v>
      </c>
      <c r="B93" s="11" t="s">
        <v>38</v>
      </c>
      <c r="C93" s="11">
        <v>23</v>
      </c>
      <c r="D93" s="11"/>
      <c r="E93" s="11">
        <v>4</v>
      </c>
      <c r="F93" s="11">
        <v>19</v>
      </c>
      <c r="G93" s="12">
        <v>0</v>
      </c>
      <c r="H93" s="11" t="e">
        <v>#N/A</v>
      </c>
      <c r="I93" s="11" t="s">
        <v>45</v>
      </c>
      <c r="J93" s="11"/>
      <c r="K93" s="11">
        <v>4</v>
      </c>
      <c r="L93" s="11">
        <f t="shared" si="23"/>
        <v>0</v>
      </c>
      <c r="M93" s="11">
        <f t="shared" si="24"/>
        <v>4</v>
      </c>
      <c r="N93" s="11"/>
      <c r="O93" s="11">
        <v>0</v>
      </c>
      <c r="P93" s="11"/>
      <c r="Q93" s="11">
        <f t="shared" si="25"/>
        <v>0.8</v>
      </c>
      <c r="R93" s="13"/>
      <c r="S93" s="13"/>
      <c r="T93" s="11"/>
      <c r="U93" s="11">
        <f t="shared" si="26"/>
        <v>23.75</v>
      </c>
      <c r="V93" s="11">
        <f t="shared" si="27"/>
        <v>23.75</v>
      </c>
      <c r="W93" s="11">
        <v>0.2</v>
      </c>
      <c r="X93" s="11">
        <v>1.2</v>
      </c>
      <c r="Y93" s="11">
        <v>2.8</v>
      </c>
      <c r="Z93" s="11">
        <v>0.6</v>
      </c>
      <c r="AA93" s="11">
        <v>1.2</v>
      </c>
      <c r="AB93" s="11">
        <v>1.6</v>
      </c>
      <c r="AC93" s="11">
        <v>-0.6</v>
      </c>
      <c r="AD93" s="11">
        <v>1.4</v>
      </c>
      <c r="AE93" s="11">
        <v>-0.2</v>
      </c>
      <c r="AF93" s="11">
        <v>0.8</v>
      </c>
      <c r="AG93" s="11"/>
      <c r="AH93" s="11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1" t="s">
        <v>136</v>
      </c>
      <c r="B94" s="11" t="s">
        <v>41</v>
      </c>
      <c r="C94" s="11">
        <v>4.92</v>
      </c>
      <c r="D94" s="11">
        <v>0.109</v>
      </c>
      <c r="E94" s="11">
        <v>2.5289999999999999</v>
      </c>
      <c r="F94" s="11">
        <v>2.5</v>
      </c>
      <c r="G94" s="12">
        <v>0</v>
      </c>
      <c r="H94" s="11" t="e">
        <v>#N/A</v>
      </c>
      <c r="I94" s="11" t="s">
        <v>45</v>
      </c>
      <c r="J94" s="11"/>
      <c r="K94" s="11">
        <v>2.4</v>
      </c>
      <c r="L94" s="11">
        <f t="shared" si="23"/>
        <v>0.129</v>
      </c>
      <c r="M94" s="11">
        <f t="shared" si="24"/>
        <v>2.5289999999999999</v>
      </c>
      <c r="N94" s="11"/>
      <c r="O94" s="11">
        <v>0</v>
      </c>
      <c r="P94" s="11"/>
      <c r="Q94" s="11">
        <f t="shared" si="25"/>
        <v>0.50580000000000003</v>
      </c>
      <c r="R94" s="13"/>
      <c r="S94" s="13"/>
      <c r="T94" s="11"/>
      <c r="U94" s="11">
        <f t="shared" si="26"/>
        <v>4.9426650850138394</v>
      </c>
      <c r="V94" s="11">
        <f t="shared" si="27"/>
        <v>4.9426650850138394</v>
      </c>
      <c r="W94" s="11">
        <v>0.33600000000000002</v>
      </c>
      <c r="X94" s="11">
        <v>0.67379999999999995</v>
      </c>
      <c r="Y94" s="11">
        <v>0</v>
      </c>
      <c r="Z94" s="11">
        <v>-0.1744</v>
      </c>
      <c r="AA94" s="11">
        <v>1.3426</v>
      </c>
      <c r="AB94" s="11">
        <v>0</v>
      </c>
      <c r="AC94" s="11">
        <v>1.8548</v>
      </c>
      <c r="AD94" s="11">
        <v>1.3506</v>
      </c>
      <c r="AE94" s="11">
        <v>0.50839999999999996</v>
      </c>
      <c r="AF94" s="11">
        <v>1.3688</v>
      </c>
      <c r="AG94" s="11" t="s">
        <v>137</v>
      </c>
      <c r="AH94" s="11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0" t="s">
        <v>138</v>
      </c>
      <c r="B95" s="10" t="s">
        <v>38</v>
      </c>
      <c r="C95" s="10">
        <v>57</v>
      </c>
      <c r="D95" s="10">
        <v>68</v>
      </c>
      <c r="E95" s="10">
        <v>29</v>
      </c>
      <c r="F95" s="10">
        <v>67</v>
      </c>
      <c r="G95" s="7">
        <v>0.22</v>
      </c>
      <c r="H95" s="10" t="e">
        <v>#N/A</v>
      </c>
      <c r="I95" s="10" t="s">
        <v>39</v>
      </c>
      <c r="J95" s="10"/>
      <c r="K95" s="10">
        <v>31</v>
      </c>
      <c r="L95" s="10">
        <f t="shared" si="23"/>
        <v>-2</v>
      </c>
      <c r="M95" s="10">
        <f t="shared" si="24"/>
        <v>29</v>
      </c>
      <c r="N95" s="10"/>
      <c r="O95" s="10">
        <v>0</v>
      </c>
      <c r="P95" s="10"/>
      <c r="Q95" s="10">
        <f t="shared" si="25"/>
        <v>5.8</v>
      </c>
      <c r="R95" s="4">
        <f t="shared" ref="R95:R96" si="31">14*Q95-P95-O95-F95</f>
        <v>14.200000000000003</v>
      </c>
      <c r="S95" s="4"/>
      <c r="T95" s="10"/>
      <c r="U95" s="10">
        <f t="shared" si="26"/>
        <v>14.000000000000002</v>
      </c>
      <c r="V95" s="10">
        <f t="shared" si="27"/>
        <v>11.551724137931036</v>
      </c>
      <c r="W95" s="10">
        <v>3</v>
      </c>
      <c r="X95" s="10">
        <v>2.8</v>
      </c>
      <c r="Y95" s="10">
        <v>0</v>
      </c>
      <c r="Z95" s="10">
        <v>0</v>
      </c>
      <c r="AA95" s="10">
        <v>4.2</v>
      </c>
      <c r="AB95" s="10">
        <v>6.6</v>
      </c>
      <c r="AC95" s="10">
        <v>9</v>
      </c>
      <c r="AD95" s="10">
        <v>14</v>
      </c>
      <c r="AE95" s="10">
        <v>11.2</v>
      </c>
      <c r="AF95" s="10">
        <v>13.4</v>
      </c>
      <c r="AG95" s="10"/>
      <c r="AH95" s="10">
        <f>G95*R95</f>
        <v>3.1240000000000006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0" t="s">
        <v>139</v>
      </c>
      <c r="B96" s="10" t="s">
        <v>38</v>
      </c>
      <c r="C96" s="10"/>
      <c r="D96" s="10">
        <v>140</v>
      </c>
      <c r="E96" s="10">
        <v>9</v>
      </c>
      <c r="F96" s="10">
        <v>130</v>
      </c>
      <c r="G96" s="7">
        <v>0.84</v>
      </c>
      <c r="H96" s="10">
        <v>50</v>
      </c>
      <c r="I96" s="10" t="s">
        <v>39</v>
      </c>
      <c r="J96" s="10"/>
      <c r="K96" s="10">
        <v>14.8</v>
      </c>
      <c r="L96" s="10">
        <f t="shared" si="23"/>
        <v>-5.8000000000000007</v>
      </c>
      <c r="M96" s="10">
        <f t="shared" si="24"/>
        <v>9</v>
      </c>
      <c r="N96" s="10"/>
      <c r="O96" s="10">
        <v>25</v>
      </c>
      <c r="P96" s="10"/>
      <c r="Q96" s="10">
        <f t="shared" si="25"/>
        <v>1.8</v>
      </c>
      <c r="R96" s="4"/>
      <c r="S96" s="4"/>
      <c r="T96" s="10"/>
      <c r="U96" s="10">
        <f t="shared" si="26"/>
        <v>86.111111111111114</v>
      </c>
      <c r="V96" s="10">
        <f t="shared" si="27"/>
        <v>86.111111111111114</v>
      </c>
      <c r="W96" s="10">
        <v>11.8</v>
      </c>
      <c r="X96" s="10">
        <v>12.2</v>
      </c>
      <c r="Y96" s="10">
        <v>1</v>
      </c>
      <c r="Z96" s="10">
        <v>8.8000000000000007</v>
      </c>
      <c r="AA96" s="10">
        <v>6.8</v>
      </c>
      <c r="AB96" s="10">
        <v>4.8608000000000002</v>
      </c>
      <c r="AC96" s="10">
        <v>7</v>
      </c>
      <c r="AD96" s="10">
        <v>12</v>
      </c>
      <c r="AE96" s="10">
        <v>6.2</v>
      </c>
      <c r="AF96" s="10">
        <v>8.6</v>
      </c>
      <c r="AG96" s="10"/>
      <c r="AH96" s="10">
        <f>G96*R96</f>
        <v>0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1" t="s">
        <v>140</v>
      </c>
      <c r="B97" s="11" t="s">
        <v>41</v>
      </c>
      <c r="C97" s="11">
        <v>5.0140000000000002</v>
      </c>
      <c r="D97" s="11">
        <v>8.0000000000000002E-3</v>
      </c>
      <c r="E97" s="11">
        <v>3.5270000000000001</v>
      </c>
      <c r="F97" s="11">
        <v>1.4950000000000001</v>
      </c>
      <c r="G97" s="12">
        <v>0</v>
      </c>
      <c r="H97" s="11">
        <v>120</v>
      </c>
      <c r="I97" s="11" t="s">
        <v>45</v>
      </c>
      <c r="J97" s="11"/>
      <c r="K97" s="11">
        <v>3.5</v>
      </c>
      <c r="L97" s="11">
        <f t="shared" si="23"/>
        <v>2.7000000000000135E-2</v>
      </c>
      <c r="M97" s="11">
        <f t="shared" si="24"/>
        <v>3.5270000000000001</v>
      </c>
      <c r="N97" s="11"/>
      <c r="O97" s="11">
        <v>0</v>
      </c>
      <c r="P97" s="11"/>
      <c r="Q97" s="11">
        <f t="shared" si="25"/>
        <v>0.70540000000000003</v>
      </c>
      <c r="R97" s="13"/>
      <c r="S97" s="13"/>
      <c r="T97" s="11"/>
      <c r="U97" s="11">
        <f t="shared" si="26"/>
        <v>2.1193648993478877</v>
      </c>
      <c r="V97" s="11">
        <f t="shared" si="27"/>
        <v>2.1193648993478877</v>
      </c>
      <c r="W97" s="11">
        <v>0.40699999999999997</v>
      </c>
      <c r="X97" s="11">
        <v>1.4157999999999999</v>
      </c>
      <c r="Y97" s="11">
        <v>1.4952000000000001</v>
      </c>
      <c r="Z97" s="11">
        <v>0.70899999999999996</v>
      </c>
      <c r="AA97" s="11">
        <v>2.6494</v>
      </c>
      <c r="AB97" s="11">
        <v>0.31019999999999998</v>
      </c>
      <c r="AC97" s="11">
        <v>0</v>
      </c>
      <c r="AD97" s="11">
        <v>0</v>
      </c>
      <c r="AE97" s="11">
        <v>0</v>
      </c>
      <c r="AF97" s="11">
        <v>0</v>
      </c>
      <c r="AG97" s="17" t="s">
        <v>141</v>
      </c>
      <c r="AH97" s="11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0" t="s">
        <v>142</v>
      </c>
      <c r="B98" s="10" t="s">
        <v>38</v>
      </c>
      <c r="C98" s="10">
        <v>510</v>
      </c>
      <c r="D98" s="10">
        <v>928</v>
      </c>
      <c r="E98" s="10">
        <v>882</v>
      </c>
      <c r="F98" s="10">
        <v>307</v>
      </c>
      <c r="G98" s="7">
        <v>0.35</v>
      </c>
      <c r="H98" s="10">
        <v>50</v>
      </c>
      <c r="I98" s="10" t="s">
        <v>39</v>
      </c>
      <c r="J98" s="10"/>
      <c r="K98" s="10">
        <v>451</v>
      </c>
      <c r="L98" s="10">
        <f t="shared" si="23"/>
        <v>431</v>
      </c>
      <c r="M98" s="10">
        <f t="shared" si="24"/>
        <v>450</v>
      </c>
      <c r="N98" s="10">
        <v>432</v>
      </c>
      <c r="O98" s="10">
        <v>404</v>
      </c>
      <c r="P98" s="10">
        <v>100</v>
      </c>
      <c r="Q98" s="10">
        <f t="shared" si="25"/>
        <v>90</v>
      </c>
      <c r="R98" s="4">
        <f>14*Q98-P98-O98-F98</f>
        <v>449</v>
      </c>
      <c r="S98" s="4"/>
      <c r="T98" s="10"/>
      <c r="U98" s="10">
        <f t="shared" si="26"/>
        <v>14</v>
      </c>
      <c r="V98" s="10">
        <f t="shared" si="27"/>
        <v>9.0111111111111111</v>
      </c>
      <c r="W98" s="10">
        <v>83.4</v>
      </c>
      <c r="X98" s="10">
        <v>44</v>
      </c>
      <c r="Y98" s="10">
        <v>86.2</v>
      </c>
      <c r="Z98" s="10">
        <v>80</v>
      </c>
      <c r="AA98" s="10">
        <v>27.6</v>
      </c>
      <c r="AB98" s="10">
        <v>106</v>
      </c>
      <c r="AC98" s="10">
        <v>3</v>
      </c>
      <c r="AD98" s="10">
        <v>67.8</v>
      </c>
      <c r="AE98" s="10">
        <v>88.6</v>
      </c>
      <c r="AF98" s="10">
        <v>53</v>
      </c>
      <c r="AG98" s="10"/>
      <c r="AH98" s="10">
        <f>G98*R98</f>
        <v>157.14999999999998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x14ac:dyDescent="0.25">
      <c r="A99" s="11" t="s">
        <v>143</v>
      </c>
      <c r="B99" s="11" t="s">
        <v>41</v>
      </c>
      <c r="C99" s="11"/>
      <c r="D99" s="11">
        <v>55.88</v>
      </c>
      <c r="E99" s="11">
        <v>55.88</v>
      </c>
      <c r="F99" s="11"/>
      <c r="G99" s="12">
        <v>0</v>
      </c>
      <c r="H99" s="11" t="e">
        <v>#N/A</v>
      </c>
      <c r="I99" s="11" t="s">
        <v>45</v>
      </c>
      <c r="J99" s="11"/>
      <c r="K99" s="11"/>
      <c r="L99" s="11">
        <f t="shared" si="23"/>
        <v>55.88</v>
      </c>
      <c r="M99" s="11">
        <f t="shared" si="24"/>
        <v>0</v>
      </c>
      <c r="N99" s="11">
        <v>55.88</v>
      </c>
      <c r="O99" s="11">
        <v>0</v>
      </c>
      <c r="P99" s="11"/>
      <c r="Q99" s="11">
        <f t="shared" si="25"/>
        <v>0</v>
      </c>
      <c r="R99" s="13"/>
      <c r="S99" s="13"/>
      <c r="T99" s="11"/>
      <c r="U99" s="11" t="e">
        <f t="shared" si="26"/>
        <v>#DIV/0!</v>
      </c>
      <c r="V99" s="11" t="e">
        <f t="shared" si="27"/>
        <v>#DIV/0!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/>
      <c r="AH99" s="11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0" t="s">
        <v>144</v>
      </c>
      <c r="B100" s="10" t="s">
        <v>41</v>
      </c>
      <c r="C100" s="10">
        <v>535.51800000000003</v>
      </c>
      <c r="D100" s="10">
        <v>574.04999999999995</v>
      </c>
      <c r="E100" s="10">
        <v>572.56500000000005</v>
      </c>
      <c r="F100" s="10">
        <v>319.262</v>
      </c>
      <c r="G100" s="7">
        <v>1</v>
      </c>
      <c r="H100" s="10">
        <v>50</v>
      </c>
      <c r="I100" s="10" t="s">
        <v>39</v>
      </c>
      <c r="J100" s="10"/>
      <c r="K100" s="10">
        <v>361.5</v>
      </c>
      <c r="L100" s="10">
        <f t="shared" si="23"/>
        <v>211.06500000000005</v>
      </c>
      <c r="M100" s="10">
        <f t="shared" si="24"/>
        <v>370.80000000000007</v>
      </c>
      <c r="N100" s="10">
        <v>201.76499999999999</v>
      </c>
      <c r="O100" s="10">
        <v>420</v>
      </c>
      <c r="P100" s="10"/>
      <c r="Q100" s="10">
        <f t="shared" si="25"/>
        <v>74.160000000000011</v>
      </c>
      <c r="R100" s="4">
        <f t="shared" ref="R100:R101" si="32">14*Q100-P100-O100-F100</f>
        <v>298.97800000000024</v>
      </c>
      <c r="S100" s="4"/>
      <c r="T100" s="10"/>
      <c r="U100" s="10">
        <f t="shared" si="26"/>
        <v>14.000000000000002</v>
      </c>
      <c r="V100" s="10">
        <f t="shared" si="27"/>
        <v>9.9684735706580341</v>
      </c>
      <c r="W100" s="10">
        <v>70.231799999999993</v>
      </c>
      <c r="X100" s="10">
        <v>47.411000000000001</v>
      </c>
      <c r="Y100" s="10">
        <v>71.923599999999993</v>
      </c>
      <c r="Z100" s="10">
        <v>67.934399999999997</v>
      </c>
      <c r="AA100" s="10">
        <v>61.039000000000001</v>
      </c>
      <c r="AB100" s="10">
        <v>55.732799999999997</v>
      </c>
      <c r="AC100" s="10">
        <v>59.5792</v>
      </c>
      <c r="AD100" s="10">
        <v>41.268999999999998</v>
      </c>
      <c r="AE100" s="10">
        <v>66.400400000000005</v>
      </c>
      <c r="AF100" s="10">
        <v>52.758600000000001</v>
      </c>
      <c r="AG100" s="10"/>
      <c r="AH100" s="10">
        <f>G100*R100</f>
        <v>298.97800000000024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x14ac:dyDescent="0.25">
      <c r="A101" s="10" t="s">
        <v>145</v>
      </c>
      <c r="B101" s="10" t="s">
        <v>38</v>
      </c>
      <c r="C101" s="10">
        <v>619</v>
      </c>
      <c r="D101" s="10">
        <v>1202</v>
      </c>
      <c r="E101" s="10">
        <v>715</v>
      </c>
      <c r="F101" s="10">
        <v>467</v>
      </c>
      <c r="G101" s="7">
        <v>0.35</v>
      </c>
      <c r="H101" s="10">
        <v>50</v>
      </c>
      <c r="I101" s="10" t="s">
        <v>39</v>
      </c>
      <c r="J101" s="10"/>
      <c r="K101" s="10">
        <v>570</v>
      </c>
      <c r="L101" s="10">
        <f t="shared" si="23"/>
        <v>145</v>
      </c>
      <c r="M101" s="10">
        <f t="shared" si="24"/>
        <v>563</v>
      </c>
      <c r="N101" s="10">
        <v>152</v>
      </c>
      <c r="O101" s="10">
        <v>510</v>
      </c>
      <c r="P101" s="10">
        <v>190</v>
      </c>
      <c r="Q101" s="10">
        <f t="shared" si="25"/>
        <v>112.6</v>
      </c>
      <c r="R101" s="4">
        <f t="shared" si="32"/>
        <v>409.39999999999986</v>
      </c>
      <c r="S101" s="4"/>
      <c r="T101" s="10"/>
      <c r="U101" s="10">
        <f t="shared" si="26"/>
        <v>14</v>
      </c>
      <c r="V101" s="10">
        <f t="shared" si="27"/>
        <v>10.364120781527532</v>
      </c>
      <c r="W101" s="10">
        <v>110.6</v>
      </c>
      <c r="X101" s="10">
        <v>108</v>
      </c>
      <c r="Y101" s="10">
        <v>117.4</v>
      </c>
      <c r="Z101" s="10">
        <v>103.4</v>
      </c>
      <c r="AA101" s="10">
        <v>99.4</v>
      </c>
      <c r="AB101" s="10">
        <v>109.6</v>
      </c>
      <c r="AC101" s="10">
        <v>96.8</v>
      </c>
      <c r="AD101" s="10">
        <v>99.6</v>
      </c>
      <c r="AE101" s="10">
        <v>99.6</v>
      </c>
      <c r="AF101" s="10">
        <v>96.2</v>
      </c>
      <c r="AG101" s="10"/>
      <c r="AH101" s="10">
        <f>G101*R101</f>
        <v>143.28999999999994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1" t="s">
        <v>146</v>
      </c>
      <c r="B102" s="11" t="s">
        <v>38</v>
      </c>
      <c r="C102" s="11"/>
      <c r="D102" s="11">
        <v>32</v>
      </c>
      <c r="E102" s="11">
        <v>32</v>
      </c>
      <c r="F102" s="11"/>
      <c r="G102" s="12">
        <v>0</v>
      </c>
      <c r="H102" s="11" t="e">
        <v>#N/A</v>
      </c>
      <c r="I102" s="11" t="s">
        <v>45</v>
      </c>
      <c r="J102" s="11"/>
      <c r="K102" s="11"/>
      <c r="L102" s="11">
        <f t="shared" ref="L102:L133" si="33">E102-K102</f>
        <v>32</v>
      </c>
      <c r="M102" s="11">
        <f t="shared" ref="M102:M133" si="34">E102-N102</f>
        <v>0</v>
      </c>
      <c r="N102" s="11">
        <v>32</v>
      </c>
      <c r="O102" s="11">
        <v>0</v>
      </c>
      <c r="P102" s="11"/>
      <c r="Q102" s="11">
        <f t="shared" ref="Q102:Q122" si="35">M102/5</f>
        <v>0</v>
      </c>
      <c r="R102" s="13"/>
      <c r="S102" s="13"/>
      <c r="T102" s="11"/>
      <c r="U102" s="11" t="e">
        <f t="shared" ref="U102:U122" si="36">(F102+O102+P102+R102)/Q102</f>
        <v>#DIV/0!</v>
      </c>
      <c r="V102" s="11" t="e">
        <f t="shared" ref="V102:V122" si="37">(F102+O102+P102)/Q102</f>
        <v>#DIV/0!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/>
      <c r="AH102" s="11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0" t="s">
        <v>147</v>
      </c>
      <c r="B103" s="10" t="s">
        <v>38</v>
      </c>
      <c r="C103" s="10">
        <v>14</v>
      </c>
      <c r="D103" s="10">
        <v>3</v>
      </c>
      <c r="E103" s="10">
        <v>12</v>
      </c>
      <c r="F103" s="10"/>
      <c r="G103" s="7">
        <v>0.3</v>
      </c>
      <c r="H103" s="10">
        <v>45</v>
      </c>
      <c r="I103" s="10" t="s">
        <v>39</v>
      </c>
      <c r="J103" s="10"/>
      <c r="K103" s="10">
        <v>50</v>
      </c>
      <c r="L103" s="10">
        <f t="shared" si="33"/>
        <v>-38</v>
      </c>
      <c r="M103" s="10">
        <f t="shared" si="34"/>
        <v>12</v>
      </c>
      <c r="N103" s="10"/>
      <c r="O103" s="10">
        <v>150</v>
      </c>
      <c r="P103" s="10"/>
      <c r="Q103" s="10">
        <f t="shared" si="35"/>
        <v>2.4</v>
      </c>
      <c r="R103" s="4"/>
      <c r="S103" s="4"/>
      <c r="T103" s="10"/>
      <c r="U103" s="10">
        <f t="shared" si="36"/>
        <v>62.5</v>
      </c>
      <c r="V103" s="10">
        <f t="shared" si="37"/>
        <v>62.5</v>
      </c>
      <c r="W103" s="10">
        <v>15.2</v>
      </c>
      <c r="X103" s="10">
        <v>4</v>
      </c>
      <c r="Y103" s="10">
        <v>7.4</v>
      </c>
      <c r="Z103" s="10">
        <v>17.2</v>
      </c>
      <c r="AA103" s="10">
        <v>6.2</v>
      </c>
      <c r="AB103" s="10">
        <v>2.4</v>
      </c>
      <c r="AC103" s="10">
        <v>12</v>
      </c>
      <c r="AD103" s="10">
        <v>3</v>
      </c>
      <c r="AE103" s="10">
        <v>0</v>
      </c>
      <c r="AF103" s="10">
        <v>9.4</v>
      </c>
      <c r="AG103" s="10"/>
      <c r="AH103" s="10">
        <f t="shared" ref="AH103:AH110" si="38">G103*R103</f>
        <v>0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0" t="s">
        <v>148</v>
      </c>
      <c r="B104" s="10" t="s">
        <v>38</v>
      </c>
      <c r="C104" s="10"/>
      <c r="D104" s="10"/>
      <c r="E104" s="10"/>
      <c r="F104" s="10"/>
      <c r="G104" s="7">
        <v>0.18</v>
      </c>
      <c r="H104" s="10" t="e">
        <v>#N/A</v>
      </c>
      <c r="I104" s="10" t="s">
        <v>39</v>
      </c>
      <c r="J104" s="10"/>
      <c r="K104" s="10"/>
      <c r="L104" s="10">
        <f t="shared" si="33"/>
        <v>0</v>
      </c>
      <c r="M104" s="10">
        <f t="shared" si="34"/>
        <v>0</v>
      </c>
      <c r="N104" s="10"/>
      <c r="O104" s="10">
        <v>0</v>
      </c>
      <c r="P104" s="10"/>
      <c r="Q104" s="10">
        <f t="shared" si="35"/>
        <v>0</v>
      </c>
      <c r="R104" s="4">
        <v>20</v>
      </c>
      <c r="S104" s="4"/>
      <c r="T104" s="10"/>
      <c r="U104" s="10" t="e">
        <f t="shared" si="36"/>
        <v>#DIV/0!</v>
      </c>
      <c r="V104" s="10" t="e">
        <f t="shared" si="37"/>
        <v>#DIV/0!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9.1999999999999993</v>
      </c>
      <c r="AF104" s="10">
        <v>14.6</v>
      </c>
      <c r="AG104" s="9" t="s">
        <v>149</v>
      </c>
      <c r="AH104" s="10">
        <f t="shared" si="38"/>
        <v>3.5999999999999996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0" t="s">
        <v>150</v>
      </c>
      <c r="B105" s="10" t="s">
        <v>38</v>
      </c>
      <c r="C105" s="10"/>
      <c r="D105" s="10"/>
      <c r="E105" s="10"/>
      <c r="F105" s="10"/>
      <c r="G105" s="7">
        <v>0.18</v>
      </c>
      <c r="H105" s="10" t="e">
        <v>#N/A</v>
      </c>
      <c r="I105" s="10" t="s">
        <v>39</v>
      </c>
      <c r="J105" s="10"/>
      <c r="K105" s="10"/>
      <c r="L105" s="10">
        <f t="shared" si="33"/>
        <v>0</v>
      </c>
      <c r="M105" s="10">
        <f t="shared" si="34"/>
        <v>0</v>
      </c>
      <c r="N105" s="10"/>
      <c r="O105" s="10">
        <v>0</v>
      </c>
      <c r="P105" s="10"/>
      <c r="Q105" s="10">
        <f t="shared" si="35"/>
        <v>0</v>
      </c>
      <c r="R105" s="4">
        <v>20</v>
      </c>
      <c r="S105" s="4"/>
      <c r="T105" s="10"/>
      <c r="U105" s="10" t="e">
        <f t="shared" si="36"/>
        <v>#DIV/0!</v>
      </c>
      <c r="V105" s="10" t="e">
        <f t="shared" si="37"/>
        <v>#DIV/0!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3.2</v>
      </c>
      <c r="AE105" s="10">
        <v>14.4</v>
      </c>
      <c r="AF105" s="10">
        <v>13.8</v>
      </c>
      <c r="AG105" s="9" t="s">
        <v>149</v>
      </c>
      <c r="AH105" s="10">
        <f t="shared" si="38"/>
        <v>3.5999999999999996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0" t="s">
        <v>151</v>
      </c>
      <c r="B106" s="10" t="s">
        <v>38</v>
      </c>
      <c r="C106" s="10"/>
      <c r="D106" s="10"/>
      <c r="E106" s="10"/>
      <c r="F106" s="10"/>
      <c r="G106" s="7">
        <v>0.18</v>
      </c>
      <c r="H106" s="10" t="e">
        <v>#N/A</v>
      </c>
      <c r="I106" s="10" t="s">
        <v>39</v>
      </c>
      <c r="J106" s="10"/>
      <c r="K106" s="10"/>
      <c r="L106" s="10">
        <f t="shared" si="33"/>
        <v>0</v>
      </c>
      <c r="M106" s="10">
        <f t="shared" si="34"/>
        <v>0</v>
      </c>
      <c r="N106" s="10"/>
      <c r="O106" s="10">
        <v>0</v>
      </c>
      <c r="P106" s="10"/>
      <c r="Q106" s="10">
        <f t="shared" si="35"/>
        <v>0</v>
      </c>
      <c r="R106" s="4">
        <v>20</v>
      </c>
      <c r="S106" s="4"/>
      <c r="T106" s="10"/>
      <c r="U106" s="10" t="e">
        <f t="shared" si="36"/>
        <v>#DIV/0!</v>
      </c>
      <c r="V106" s="10" t="e">
        <f t="shared" si="37"/>
        <v>#DIV/0!</v>
      </c>
      <c r="W106" s="10">
        <v>0</v>
      </c>
      <c r="X106" s="10">
        <v>0</v>
      </c>
      <c r="Y106" s="10">
        <v>0</v>
      </c>
      <c r="Z106" s="10">
        <v>0</v>
      </c>
      <c r="AA106" s="10">
        <v>-0.2</v>
      </c>
      <c r="AB106" s="10">
        <v>0</v>
      </c>
      <c r="AC106" s="10">
        <v>0</v>
      </c>
      <c r="AD106" s="10">
        <v>0</v>
      </c>
      <c r="AE106" s="10">
        <v>15.2</v>
      </c>
      <c r="AF106" s="10">
        <v>8.8000000000000007</v>
      </c>
      <c r="AG106" s="9" t="s">
        <v>149</v>
      </c>
      <c r="AH106" s="10">
        <f t="shared" si="38"/>
        <v>3.5999999999999996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0" t="s">
        <v>152</v>
      </c>
      <c r="B107" s="10" t="s">
        <v>38</v>
      </c>
      <c r="C107" s="10"/>
      <c r="D107" s="10"/>
      <c r="E107" s="10"/>
      <c r="F107" s="10"/>
      <c r="G107" s="7">
        <v>0.18</v>
      </c>
      <c r="H107" s="10" t="e">
        <v>#N/A</v>
      </c>
      <c r="I107" s="10" t="s">
        <v>39</v>
      </c>
      <c r="J107" s="10"/>
      <c r="K107" s="10"/>
      <c r="L107" s="10">
        <f t="shared" si="33"/>
        <v>0</v>
      </c>
      <c r="M107" s="10">
        <f t="shared" si="34"/>
        <v>0</v>
      </c>
      <c r="N107" s="10"/>
      <c r="O107" s="10">
        <v>0</v>
      </c>
      <c r="P107" s="10"/>
      <c r="Q107" s="10">
        <f t="shared" si="35"/>
        <v>0</v>
      </c>
      <c r="R107" s="4">
        <v>20</v>
      </c>
      <c r="S107" s="4"/>
      <c r="T107" s="10"/>
      <c r="U107" s="10" t="e">
        <f t="shared" si="36"/>
        <v>#DIV/0!</v>
      </c>
      <c r="V107" s="10" t="e">
        <f t="shared" si="37"/>
        <v>#DIV/0!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9" t="s">
        <v>149</v>
      </c>
      <c r="AH107" s="10">
        <f t="shared" si="38"/>
        <v>3.5999999999999996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5">
      <c r="A108" s="10" t="s">
        <v>153</v>
      </c>
      <c r="B108" s="10" t="s">
        <v>38</v>
      </c>
      <c r="C108" s="10"/>
      <c r="D108" s="10">
        <v>32</v>
      </c>
      <c r="E108" s="10">
        <v>1</v>
      </c>
      <c r="F108" s="10">
        <v>31</v>
      </c>
      <c r="G108" s="7">
        <v>0.18</v>
      </c>
      <c r="H108" s="10">
        <v>120</v>
      </c>
      <c r="I108" s="10" t="s">
        <v>39</v>
      </c>
      <c r="J108" s="10"/>
      <c r="K108" s="10">
        <v>2</v>
      </c>
      <c r="L108" s="10">
        <f t="shared" si="33"/>
        <v>-1</v>
      </c>
      <c r="M108" s="10">
        <f t="shared" si="34"/>
        <v>1</v>
      </c>
      <c r="N108" s="10"/>
      <c r="O108" s="10">
        <v>0</v>
      </c>
      <c r="P108" s="10"/>
      <c r="Q108" s="10">
        <f t="shared" si="35"/>
        <v>0.2</v>
      </c>
      <c r="R108" s="4"/>
      <c r="S108" s="4"/>
      <c r="T108" s="10"/>
      <c r="U108" s="10">
        <f t="shared" si="36"/>
        <v>155</v>
      </c>
      <c r="V108" s="10">
        <f t="shared" si="37"/>
        <v>155</v>
      </c>
      <c r="W108" s="10">
        <v>0</v>
      </c>
      <c r="X108" s="10">
        <v>0</v>
      </c>
      <c r="Y108" s="10">
        <v>0</v>
      </c>
      <c r="Z108" s="10">
        <v>0</v>
      </c>
      <c r="AA108" s="10">
        <v>6</v>
      </c>
      <c r="AB108" s="10">
        <v>3.6</v>
      </c>
      <c r="AC108" s="10">
        <v>0</v>
      </c>
      <c r="AD108" s="10">
        <v>0</v>
      </c>
      <c r="AE108" s="10">
        <v>0</v>
      </c>
      <c r="AF108" s="10">
        <v>0</v>
      </c>
      <c r="AG108" s="10"/>
      <c r="AH108" s="10">
        <f t="shared" si="38"/>
        <v>0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10" t="s">
        <v>154</v>
      </c>
      <c r="B109" s="10" t="s">
        <v>38</v>
      </c>
      <c r="C109" s="10"/>
      <c r="D109" s="10"/>
      <c r="E109" s="10"/>
      <c r="F109" s="10"/>
      <c r="G109" s="7">
        <v>0.3</v>
      </c>
      <c r="H109" s="10">
        <v>60</v>
      </c>
      <c r="I109" s="10" t="s">
        <v>39</v>
      </c>
      <c r="J109" s="10"/>
      <c r="K109" s="10"/>
      <c r="L109" s="10">
        <f t="shared" si="33"/>
        <v>0</v>
      </c>
      <c r="M109" s="10">
        <f t="shared" si="34"/>
        <v>0</v>
      </c>
      <c r="N109" s="10"/>
      <c r="O109" s="10">
        <v>0</v>
      </c>
      <c r="P109" s="10">
        <v>100</v>
      </c>
      <c r="Q109" s="10">
        <f t="shared" si="35"/>
        <v>0</v>
      </c>
      <c r="R109" s="4"/>
      <c r="S109" s="4"/>
      <c r="T109" s="10"/>
      <c r="U109" s="10" t="e">
        <f t="shared" si="36"/>
        <v>#DIV/0!</v>
      </c>
      <c r="V109" s="10" t="e">
        <f t="shared" si="37"/>
        <v>#DIV/0!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 t="s">
        <v>57</v>
      </c>
      <c r="AH109" s="10">
        <f t="shared" si="38"/>
        <v>0</v>
      </c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5">
      <c r="A110" s="10" t="s">
        <v>155</v>
      </c>
      <c r="B110" s="10" t="s">
        <v>38</v>
      </c>
      <c r="C110" s="10">
        <v>368</v>
      </c>
      <c r="D110" s="10">
        <v>699</v>
      </c>
      <c r="E110" s="10">
        <v>543</v>
      </c>
      <c r="F110" s="10">
        <v>348</v>
      </c>
      <c r="G110" s="7">
        <v>0.28000000000000003</v>
      </c>
      <c r="H110" s="10">
        <v>50</v>
      </c>
      <c r="I110" s="10" t="s">
        <v>39</v>
      </c>
      <c r="J110" s="10"/>
      <c r="K110" s="10">
        <v>463</v>
      </c>
      <c r="L110" s="10">
        <f t="shared" si="33"/>
        <v>80</v>
      </c>
      <c r="M110" s="10">
        <f t="shared" si="34"/>
        <v>463</v>
      </c>
      <c r="N110" s="10">
        <v>80</v>
      </c>
      <c r="O110" s="10">
        <v>460</v>
      </c>
      <c r="P110" s="10"/>
      <c r="Q110" s="10">
        <f t="shared" si="35"/>
        <v>92.6</v>
      </c>
      <c r="R110" s="4">
        <f t="shared" ref="R103:R110" si="39">14*Q110-P110-O110-F110</f>
        <v>488.39999999999986</v>
      </c>
      <c r="S110" s="4"/>
      <c r="T110" s="10"/>
      <c r="U110" s="10">
        <f t="shared" si="36"/>
        <v>14</v>
      </c>
      <c r="V110" s="10">
        <f t="shared" si="37"/>
        <v>8.7257019438444932</v>
      </c>
      <c r="W110" s="10">
        <v>83.2</v>
      </c>
      <c r="X110" s="10">
        <v>82.8</v>
      </c>
      <c r="Y110" s="10">
        <v>74.2</v>
      </c>
      <c r="Z110" s="10">
        <v>88.2</v>
      </c>
      <c r="AA110" s="10">
        <v>88.2</v>
      </c>
      <c r="AB110" s="10">
        <v>99</v>
      </c>
      <c r="AC110" s="10">
        <v>70.400000000000006</v>
      </c>
      <c r="AD110" s="10">
        <v>75</v>
      </c>
      <c r="AE110" s="10">
        <v>62.8</v>
      </c>
      <c r="AF110" s="10">
        <v>81</v>
      </c>
      <c r="AG110" s="10" t="s">
        <v>156</v>
      </c>
      <c r="AH110" s="10">
        <f t="shared" si="38"/>
        <v>136.75199999999998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x14ac:dyDescent="0.25">
      <c r="A111" s="11" t="s">
        <v>157</v>
      </c>
      <c r="B111" s="11" t="s">
        <v>38</v>
      </c>
      <c r="C111" s="11"/>
      <c r="D111" s="11">
        <v>152</v>
      </c>
      <c r="E111" s="11">
        <v>152</v>
      </c>
      <c r="F111" s="11"/>
      <c r="G111" s="12">
        <v>0</v>
      </c>
      <c r="H111" s="11" t="e">
        <v>#N/A</v>
      </c>
      <c r="I111" s="11" t="s">
        <v>45</v>
      </c>
      <c r="J111" s="11"/>
      <c r="K111" s="11"/>
      <c r="L111" s="11">
        <f t="shared" si="33"/>
        <v>152</v>
      </c>
      <c r="M111" s="11">
        <f t="shared" si="34"/>
        <v>0</v>
      </c>
      <c r="N111" s="11">
        <v>152</v>
      </c>
      <c r="O111" s="11"/>
      <c r="P111" s="11"/>
      <c r="Q111" s="11">
        <f t="shared" si="35"/>
        <v>0</v>
      </c>
      <c r="R111" s="13"/>
      <c r="S111" s="13"/>
      <c r="T111" s="11"/>
      <c r="U111" s="11" t="e">
        <f t="shared" si="36"/>
        <v>#DIV/0!</v>
      </c>
      <c r="V111" s="11" t="e">
        <f t="shared" si="37"/>
        <v>#DIV/0!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/>
      <c r="AH111" s="11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5">
      <c r="A112" s="10" t="s">
        <v>158</v>
      </c>
      <c r="B112" s="10" t="s">
        <v>38</v>
      </c>
      <c r="C112" s="10">
        <v>262</v>
      </c>
      <c r="D112" s="10">
        <v>1042</v>
      </c>
      <c r="E112" s="10">
        <v>779</v>
      </c>
      <c r="F112" s="10">
        <v>269</v>
      </c>
      <c r="G112" s="7">
        <v>0.28000000000000003</v>
      </c>
      <c r="H112" s="10">
        <v>45</v>
      </c>
      <c r="I112" s="10" t="s">
        <v>39</v>
      </c>
      <c r="J112" s="10"/>
      <c r="K112" s="10">
        <v>488</v>
      </c>
      <c r="L112" s="10">
        <f t="shared" si="33"/>
        <v>291</v>
      </c>
      <c r="M112" s="10">
        <f t="shared" si="34"/>
        <v>483</v>
      </c>
      <c r="N112" s="10">
        <v>296</v>
      </c>
      <c r="O112" s="10">
        <v>480</v>
      </c>
      <c r="P112" s="10"/>
      <c r="Q112" s="10">
        <f t="shared" si="35"/>
        <v>96.6</v>
      </c>
      <c r="R112" s="4">
        <f t="shared" ref="R112:R113" si="40">14*Q112-P112-O112-F112</f>
        <v>603.39999999999986</v>
      </c>
      <c r="S112" s="4"/>
      <c r="T112" s="10"/>
      <c r="U112" s="10">
        <f t="shared" si="36"/>
        <v>14</v>
      </c>
      <c r="V112" s="10">
        <f t="shared" si="37"/>
        <v>7.7536231884057978</v>
      </c>
      <c r="W112" s="10">
        <v>80</v>
      </c>
      <c r="X112" s="10">
        <v>80</v>
      </c>
      <c r="Y112" s="10">
        <v>86.8</v>
      </c>
      <c r="Z112" s="10">
        <v>78.8</v>
      </c>
      <c r="AA112" s="10">
        <v>80.599999999999994</v>
      </c>
      <c r="AB112" s="10">
        <v>106.4</v>
      </c>
      <c r="AC112" s="10">
        <v>66.8</v>
      </c>
      <c r="AD112" s="10">
        <v>79.8</v>
      </c>
      <c r="AE112" s="10">
        <v>87.2</v>
      </c>
      <c r="AF112" s="10">
        <v>93.2</v>
      </c>
      <c r="AG112" s="10" t="s">
        <v>159</v>
      </c>
      <c r="AH112" s="10">
        <f>G112*R112</f>
        <v>168.95199999999997</v>
      </c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x14ac:dyDescent="0.25">
      <c r="A113" s="10" t="s">
        <v>160</v>
      </c>
      <c r="B113" s="10" t="s">
        <v>38</v>
      </c>
      <c r="C113" s="10">
        <v>10</v>
      </c>
      <c r="D113" s="10">
        <v>338</v>
      </c>
      <c r="E113" s="10">
        <v>160</v>
      </c>
      <c r="F113" s="10">
        <v>172</v>
      </c>
      <c r="G113" s="7">
        <v>0.28000000000000003</v>
      </c>
      <c r="H113" s="10">
        <v>45</v>
      </c>
      <c r="I113" s="10" t="s">
        <v>39</v>
      </c>
      <c r="J113" s="10"/>
      <c r="K113" s="10">
        <v>147</v>
      </c>
      <c r="L113" s="10">
        <f t="shared" si="33"/>
        <v>13</v>
      </c>
      <c r="M113" s="10">
        <f t="shared" si="34"/>
        <v>80</v>
      </c>
      <c r="N113" s="10">
        <v>80</v>
      </c>
      <c r="O113" s="10">
        <v>230</v>
      </c>
      <c r="P113" s="10"/>
      <c r="Q113" s="10">
        <f t="shared" si="35"/>
        <v>16</v>
      </c>
      <c r="R113" s="4"/>
      <c r="S113" s="4"/>
      <c r="T113" s="10"/>
      <c r="U113" s="10">
        <f t="shared" si="36"/>
        <v>25.125</v>
      </c>
      <c r="V113" s="10">
        <f t="shared" si="37"/>
        <v>25.125</v>
      </c>
      <c r="W113" s="10">
        <v>33.4</v>
      </c>
      <c r="X113" s="10">
        <v>29.4</v>
      </c>
      <c r="Y113" s="10">
        <v>23.6</v>
      </c>
      <c r="Z113" s="10">
        <v>32.200000000000003</v>
      </c>
      <c r="AA113" s="10">
        <v>16.8</v>
      </c>
      <c r="AB113" s="10">
        <v>33.6</v>
      </c>
      <c r="AC113" s="10">
        <v>28</v>
      </c>
      <c r="AD113" s="10">
        <v>24.6</v>
      </c>
      <c r="AE113" s="10">
        <v>26.2</v>
      </c>
      <c r="AF113" s="10">
        <v>41.2</v>
      </c>
      <c r="AG113" s="10" t="s">
        <v>161</v>
      </c>
      <c r="AH113" s="10">
        <f>G113*R113</f>
        <v>0</v>
      </c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1" t="s">
        <v>162</v>
      </c>
      <c r="B114" s="11" t="s">
        <v>38</v>
      </c>
      <c r="C114" s="11"/>
      <c r="D114" s="11">
        <v>112</v>
      </c>
      <c r="E114" s="11">
        <v>112</v>
      </c>
      <c r="F114" s="11"/>
      <c r="G114" s="12">
        <v>0</v>
      </c>
      <c r="H114" s="11" t="e">
        <v>#N/A</v>
      </c>
      <c r="I114" s="11" t="s">
        <v>45</v>
      </c>
      <c r="J114" s="11"/>
      <c r="K114" s="11"/>
      <c r="L114" s="11">
        <f t="shared" si="33"/>
        <v>112</v>
      </c>
      <c r="M114" s="11">
        <f t="shared" si="34"/>
        <v>0</v>
      </c>
      <c r="N114" s="11">
        <v>112</v>
      </c>
      <c r="O114" s="11"/>
      <c r="P114" s="11"/>
      <c r="Q114" s="11">
        <f t="shared" si="35"/>
        <v>0</v>
      </c>
      <c r="R114" s="13"/>
      <c r="S114" s="13"/>
      <c r="T114" s="11"/>
      <c r="U114" s="11" t="e">
        <f t="shared" si="36"/>
        <v>#DIV/0!</v>
      </c>
      <c r="V114" s="11" t="e">
        <f t="shared" si="37"/>
        <v>#DIV/0!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/>
      <c r="AH114" s="11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1" t="s">
        <v>163</v>
      </c>
      <c r="B115" s="11" t="s">
        <v>38</v>
      </c>
      <c r="C115" s="11"/>
      <c r="D115" s="11">
        <v>16</v>
      </c>
      <c r="E115" s="11">
        <v>16</v>
      </c>
      <c r="F115" s="11"/>
      <c r="G115" s="12">
        <v>0</v>
      </c>
      <c r="H115" s="11" t="e">
        <v>#N/A</v>
      </c>
      <c r="I115" s="11" t="s">
        <v>45</v>
      </c>
      <c r="J115" s="11"/>
      <c r="K115" s="11"/>
      <c r="L115" s="11">
        <f t="shared" si="33"/>
        <v>16</v>
      </c>
      <c r="M115" s="11">
        <f t="shared" si="34"/>
        <v>0</v>
      </c>
      <c r="N115" s="11">
        <v>16</v>
      </c>
      <c r="O115" s="11">
        <v>0</v>
      </c>
      <c r="P115" s="11"/>
      <c r="Q115" s="11">
        <f t="shared" si="35"/>
        <v>0</v>
      </c>
      <c r="R115" s="13"/>
      <c r="S115" s="13"/>
      <c r="T115" s="11"/>
      <c r="U115" s="11" t="e">
        <f t="shared" si="36"/>
        <v>#DIV/0!</v>
      </c>
      <c r="V115" s="11" t="e">
        <f t="shared" si="37"/>
        <v>#DIV/0!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/>
      <c r="AH115" s="11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5">
      <c r="A116" s="10" t="s">
        <v>164</v>
      </c>
      <c r="B116" s="10" t="s">
        <v>38</v>
      </c>
      <c r="C116" s="10">
        <v>63</v>
      </c>
      <c r="D116" s="10">
        <v>587</v>
      </c>
      <c r="E116" s="10">
        <v>448</v>
      </c>
      <c r="F116" s="10">
        <v>201</v>
      </c>
      <c r="G116" s="7">
        <v>0.28000000000000003</v>
      </c>
      <c r="H116" s="10">
        <v>45</v>
      </c>
      <c r="I116" s="10" t="s">
        <v>39</v>
      </c>
      <c r="J116" s="10"/>
      <c r="K116" s="10">
        <v>175</v>
      </c>
      <c r="L116" s="10">
        <f t="shared" si="33"/>
        <v>273</v>
      </c>
      <c r="M116" s="10">
        <f t="shared" si="34"/>
        <v>160</v>
      </c>
      <c r="N116" s="10">
        <v>288</v>
      </c>
      <c r="O116" s="10">
        <v>430</v>
      </c>
      <c r="P116" s="10">
        <v>100</v>
      </c>
      <c r="Q116" s="10">
        <f t="shared" si="35"/>
        <v>32</v>
      </c>
      <c r="R116" s="4"/>
      <c r="S116" s="4"/>
      <c r="T116" s="10"/>
      <c r="U116" s="10">
        <f t="shared" si="36"/>
        <v>22.84375</v>
      </c>
      <c r="V116" s="10">
        <f t="shared" si="37"/>
        <v>22.84375</v>
      </c>
      <c r="W116" s="10">
        <v>57.8</v>
      </c>
      <c r="X116" s="10">
        <v>44.2</v>
      </c>
      <c r="Y116" s="10">
        <v>40.799999999999997</v>
      </c>
      <c r="Z116" s="10">
        <v>63.2</v>
      </c>
      <c r="AA116" s="10">
        <v>38.200000000000003</v>
      </c>
      <c r="AB116" s="10">
        <v>68.2</v>
      </c>
      <c r="AC116" s="10">
        <v>46.8</v>
      </c>
      <c r="AD116" s="10">
        <v>48.6</v>
      </c>
      <c r="AE116" s="10">
        <v>44.4</v>
      </c>
      <c r="AF116" s="10">
        <v>46.6</v>
      </c>
      <c r="AG116" s="10" t="s">
        <v>165</v>
      </c>
      <c r="AH116" s="10">
        <f>G116*R116</f>
        <v>0</v>
      </c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x14ac:dyDescent="0.25">
      <c r="A117" s="11" t="s">
        <v>166</v>
      </c>
      <c r="B117" s="11" t="s">
        <v>38</v>
      </c>
      <c r="C117" s="11">
        <v>14</v>
      </c>
      <c r="D117" s="11">
        <v>246</v>
      </c>
      <c r="E117" s="11">
        <v>198</v>
      </c>
      <c r="F117" s="11">
        <v>34</v>
      </c>
      <c r="G117" s="12">
        <v>0</v>
      </c>
      <c r="H117" s="11">
        <v>45</v>
      </c>
      <c r="I117" s="11" t="s">
        <v>45</v>
      </c>
      <c r="J117" s="11"/>
      <c r="K117" s="11">
        <v>157</v>
      </c>
      <c r="L117" s="11">
        <f t="shared" si="33"/>
        <v>41</v>
      </c>
      <c r="M117" s="11">
        <f t="shared" si="34"/>
        <v>118</v>
      </c>
      <c r="N117" s="11">
        <v>80</v>
      </c>
      <c r="O117" s="11">
        <v>0</v>
      </c>
      <c r="P117" s="11"/>
      <c r="Q117" s="11">
        <f t="shared" si="35"/>
        <v>23.6</v>
      </c>
      <c r="R117" s="13"/>
      <c r="S117" s="13"/>
      <c r="T117" s="11"/>
      <c r="U117" s="11">
        <f t="shared" si="36"/>
        <v>1.4406779661016949</v>
      </c>
      <c r="V117" s="11">
        <f t="shared" si="37"/>
        <v>1.4406779661016949</v>
      </c>
      <c r="W117" s="11">
        <v>26.8</v>
      </c>
      <c r="X117" s="11">
        <v>19</v>
      </c>
      <c r="Y117" s="11">
        <v>11.2</v>
      </c>
      <c r="Z117" s="11">
        <v>24.6</v>
      </c>
      <c r="AA117" s="11">
        <v>7.4</v>
      </c>
      <c r="AB117" s="11">
        <v>9.1999999999999993</v>
      </c>
      <c r="AC117" s="11">
        <v>18</v>
      </c>
      <c r="AD117" s="11">
        <v>6</v>
      </c>
      <c r="AE117" s="11">
        <v>0</v>
      </c>
      <c r="AF117" s="11">
        <v>9.6</v>
      </c>
      <c r="AG117" s="11"/>
      <c r="AH117" s="11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5">
      <c r="A118" s="11" t="s">
        <v>167</v>
      </c>
      <c r="B118" s="11" t="s">
        <v>38</v>
      </c>
      <c r="C118" s="11">
        <v>152</v>
      </c>
      <c r="D118" s="11">
        <v>17</v>
      </c>
      <c r="E118" s="11">
        <v>58</v>
      </c>
      <c r="F118" s="11">
        <v>94</v>
      </c>
      <c r="G118" s="12">
        <v>0</v>
      </c>
      <c r="H118" s="11" t="e">
        <v>#N/A</v>
      </c>
      <c r="I118" s="11" t="s">
        <v>45</v>
      </c>
      <c r="J118" s="11"/>
      <c r="K118" s="11">
        <v>59</v>
      </c>
      <c r="L118" s="11">
        <f t="shared" si="33"/>
        <v>-1</v>
      </c>
      <c r="M118" s="11">
        <f t="shared" si="34"/>
        <v>58</v>
      </c>
      <c r="N118" s="11"/>
      <c r="O118" s="11">
        <v>0</v>
      </c>
      <c r="P118" s="11"/>
      <c r="Q118" s="11">
        <f t="shared" si="35"/>
        <v>11.6</v>
      </c>
      <c r="R118" s="13"/>
      <c r="S118" s="13"/>
      <c r="T118" s="11"/>
      <c r="U118" s="11">
        <f t="shared" si="36"/>
        <v>8.1034482758620694</v>
      </c>
      <c r="V118" s="11">
        <f t="shared" si="37"/>
        <v>8.1034482758620694</v>
      </c>
      <c r="W118" s="11">
        <v>9.1999999999999993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 t="s">
        <v>168</v>
      </c>
      <c r="AH118" s="11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0" t="s">
        <v>169</v>
      </c>
      <c r="B119" s="10" t="s">
        <v>38</v>
      </c>
      <c r="C119" s="10">
        <v>166</v>
      </c>
      <c r="D119" s="10"/>
      <c r="E119" s="10"/>
      <c r="F119" s="10"/>
      <c r="G119" s="7">
        <v>0.3</v>
      </c>
      <c r="H119" s="10" t="e">
        <v>#N/A</v>
      </c>
      <c r="I119" s="10" t="s">
        <v>39</v>
      </c>
      <c r="J119" s="10"/>
      <c r="K119" s="10">
        <v>23</v>
      </c>
      <c r="L119" s="10">
        <f t="shared" si="33"/>
        <v>-23</v>
      </c>
      <c r="M119" s="10">
        <f t="shared" si="34"/>
        <v>0</v>
      </c>
      <c r="N119" s="10"/>
      <c r="O119" s="10">
        <v>0</v>
      </c>
      <c r="P119" s="10"/>
      <c r="Q119" s="10">
        <f t="shared" si="35"/>
        <v>0</v>
      </c>
      <c r="R119" s="4">
        <v>20</v>
      </c>
      <c r="S119" s="4"/>
      <c r="T119" s="10"/>
      <c r="U119" s="10" t="e">
        <f t="shared" si="36"/>
        <v>#DIV/0!</v>
      </c>
      <c r="V119" s="10" t="e">
        <f t="shared" si="37"/>
        <v>#DIV/0!</v>
      </c>
      <c r="W119" s="10">
        <v>4.4000000000000004</v>
      </c>
      <c r="X119" s="10">
        <v>3.8</v>
      </c>
      <c r="Y119" s="10">
        <v>4.4000000000000004</v>
      </c>
      <c r="Z119" s="10">
        <v>9</v>
      </c>
      <c r="AA119" s="10">
        <v>12.6</v>
      </c>
      <c r="AB119" s="10">
        <v>8</v>
      </c>
      <c r="AC119" s="10">
        <v>0</v>
      </c>
      <c r="AD119" s="10">
        <v>0</v>
      </c>
      <c r="AE119" s="10">
        <v>0</v>
      </c>
      <c r="AF119" s="10">
        <v>0</v>
      </c>
      <c r="AG119" s="18"/>
      <c r="AH119" s="10">
        <f>G119*R119</f>
        <v>6</v>
      </c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5">
      <c r="A120" s="11" t="s">
        <v>170</v>
      </c>
      <c r="B120" s="11" t="s">
        <v>38</v>
      </c>
      <c r="C120" s="11">
        <v>37</v>
      </c>
      <c r="D120" s="11">
        <v>150</v>
      </c>
      <c r="E120" s="19">
        <v>184</v>
      </c>
      <c r="F120" s="11"/>
      <c r="G120" s="12">
        <v>0</v>
      </c>
      <c r="H120" s="11" t="e">
        <v>#N/A</v>
      </c>
      <c r="I120" s="11" t="s">
        <v>45</v>
      </c>
      <c r="J120" s="11" t="s">
        <v>116</v>
      </c>
      <c r="K120" s="11">
        <v>48</v>
      </c>
      <c r="L120" s="11">
        <f t="shared" si="33"/>
        <v>136</v>
      </c>
      <c r="M120" s="11">
        <f t="shared" si="34"/>
        <v>34</v>
      </c>
      <c r="N120" s="19">
        <v>150</v>
      </c>
      <c r="O120" s="11">
        <v>0</v>
      </c>
      <c r="P120" s="11"/>
      <c r="Q120" s="11">
        <f t="shared" si="35"/>
        <v>6.8</v>
      </c>
      <c r="R120" s="13"/>
      <c r="S120" s="13"/>
      <c r="T120" s="11"/>
      <c r="U120" s="11">
        <f t="shared" si="36"/>
        <v>0</v>
      </c>
      <c r="V120" s="11">
        <f t="shared" si="37"/>
        <v>0</v>
      </c>
      <c r="W120" s="11">
        <v>21.2</v>
      </c>
      <c r="X120" s="11">
        <v>4.2</v>
      </c>
      <c r="Y120" s="11">
        <v>2</v>
      </c>
      <c r="Z120" s="11">
        <v>16.399999999999999</v>
      </c>
      <c r="AA120" s="11">
        <v>1.2</v>
      </c>
      <c r="AB120" s="11">
        <v>1.6</v>
      </c>
      <c r="AC120" s="11">
        <v>0</v>
      </c>
      <c r="AD120" s="11">
        <v>0</v>
      </c>
      <c r="AE120" s="11">
        <v>0</v>
      </c>
      <c r="AF120" s="11">
        <v>0</v>
      </c>
      <c r="AG120" s="11" t="s">
        <v>171</v>
      </c>
      <c r="AH120" s="11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x14ac:dyDescent="0.25">
      <c r="A121" s="14" t="s">
        <v>172</v>
      </c>
      <c r="B121" s="14" t="s">
        <v>38</v>
      </c>
      <c r="C121" s="14">
        <v>27</v>
      </c>
      <c r="D121" s="14">
        <v>20</v>
      </c>
      <c r="E121" s="19">
        <v>24</v>
      </c>
      <c r="F121" s="19">
        <v>23</v>
      </c>
      <c r="G121" s="15">
        <v>0</v>
      </c>
      <c r="H121" s="14" t="e">
        <v>#N/A</v>
      </c>
      <c r="I121" s="14" t="s">
        <v>173</v>
      </c>
      <c r="J121" s="14" t="s">
        <v>121</v>
      </c>
      <c r="K121" s="14">
        <v>24</v>
      </c>
      <c r="L121" s="14">
        <f t="shared" si="33"/>
        <v>0</v>
      </c>
      <c r="M121" s="14">
        <f t="shared" si="34"/>
        <v>24</v>
      </c>
      <c r="N121" s="14"/>
      <c r="O121" s="14">
        <v>0</v>
      </c>
      <c r="P121" s="14"/>
      <c r="Q121" s="14">
        <f t="shared" si="35"/>
        <v>4.8</v>
      </c>
      <c r="R121" s="16"/>
      <c r="S121" s="16"/>
      <c r="T121" s="14"/>
      <c r="U121" s="14">
        <f t="shared" si="36"/>
        <v>4.791666666666667</v>
      </c>
      <c r="V121" s="14">
        <f t="shared" si="37"/>
        <v>4.791666666666667</v>
      </c>
      <c r="W121" s="14">
        <v>4.2</v>
      </c>
      <c r="X121" s="14">
        <v>4.4000000000000004</v>
      </c>
      <c r="Y121" s="14">
        <v>5.6</v>
      </c>
      <c r="Z121" s="14">
        <v>3.2</v>
      </c>
      <c r="AA121" s="14">
        <v>3.2</v>
      </c>
      <c r="AB121" s="14">
        <v>3.8</v>
      </c>
      <c r="AC121" s="14">
        <v>0.8</v>
      </c>
      <c r="AD121" s="14">
        <v>3.6</v>
      </c>
      <c r="AE121" s="14">
        <v>2.8</v>
      </c>
      <c r="AF121" s="14">
        <v>5</v>
      </c>
      <c r="AG121" s="14"/>
      <c r="AH121" s="14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5">
      <c r="A122" s="14" t="s">
        <v>174</v>
      </c>
      <c r="B122" s="14" t="s">
        <v>41</v>
      </c>
      <c r="C122" s="14">
        <v>24.934999999999999</v>
      </c>
      <c r="D122" s="14">
        <v>30.027000000000001</v>
      </c>
      <c r="E122" s="19">
        <v>32.795999999999999</v>
      </c>
      <c r="F122" s="19">
        <v>22.166</v>
      </c>
      <c r="G122" s="15">
        <v>0</v>
      </c>
      <c r="H122" s="14" t="e">
        <v>#N/A</v>
      </c>
      <c r="I122" s="14" t="s">
        <v>173</v>
      </c>
      <c r="J122" s="14" t="s">
        <v>122</v>
      </c>
      <c r="K122" s="14">
        <v>28.5</v>
      </c>
      <c r="L122" s="14">
        <f t="shared" si="33"/>
        <v>4.2959999999999994</v>
      </c>
      <c r="M122" s="14">
        <f t="shared" si="34"/>
        <v>32.795999999999999</v>
      </c>
      <c r="N122" s="14"/>
      <c r="O122" s="14">
        <v>0</v>
      </c>
      <c r="P122" s="14"/>
      <c r="Q122" s="14">
        <f t="shared" si="35"/>
        <v>6.5591999999999997</v>
      </c>
      <c r="R122" s="16"/>
      <c r="S122" s="16"/>
      <c r="T122" s="14"/>
      <c r="U122" s="14">
        <f t="shared" si="36"/>
        <v>3.3793755336016589</v>
      </c>
      <c r="V122" s="14">
        <f t="shared" si="37"/>
        <v>3.3793755336016589</v>
      </c>
      <c r="W122" s="14">
        <v>8.4855999999999998</v>
      </c>
      <c r="X122" s="14">
        <v>4.0481999999999996</v>
      </c>
      <c r="Y122" s="14">
        <v>6.7953999999999999</v>
      </c>
      <c r="Z122" s="14">
        <v>6.8453999999999997</v>
      </c>
      <c r="AA122" s="14">
        <v>6.5023999999999997</v>
      </c>
      <c r="AB122" s="14">
        <v>3.0152000000000001</v>
      </c>
      <c r="AC122" s="14">
        <v>4.3094000000000001</v>
      </c>
      <c r="AD122" s="14">
        <v>3.0771999999999999</v>
      </c>
      <c r="AE122" s="14">
        <v>4.0233999999999996</v>
      </c>
      <c r="AF122" s="14">
        <v>1.8595999999999999</v>
      </c>
      <c r="AG122" s="14"/>
      <c r="AH122" s="14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 spans="1:49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 spans="1:49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 spans="1:49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 spans="1:49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 spans="1:49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 spans="1:49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 spans="1:49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</row>
    <row r="493" spans="1:49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</row>
    <row r="494" spans="1:49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</row>
    <row r="495" spans="1:49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</row>
    <row r="496" spans="1:49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</row>
    <row r="497" spans="1:49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</row>
    <row r="498" spans="1:49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</row>
    <row r="499" spans="1:49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</row>
  </sheetData>
  <autoFilter ref="A3:AH122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2025-07-29T09:09:10Z</dcterms:created>
  <dcterms:modified xsi:type="dcterms:W3CDTF">2025-07-29T09:30:32Z</dcterms:modified>
</cp:coreProperties>
</file>