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FFF02FE-54F3-43B3-9434-17EB626749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3" i="1" s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O520" i="1" s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Y249" i="1" s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3" i="1" s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N84" i="1"/>
  <c r="BM84" i="1"/>
  <c r="Z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Z44" i="1" s="1"/>
  <c r="BN42" i="1"/>
  <c r="BP42" i="1"/>
  <c r="Y45" i="1"/>
  <c r="D520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0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4" i="1"/>
  <c r="Y205" i="1"/>
  <c r="BP196" i="1"/>
  <c r="BN196" i="1"/>
  <c r="Z196" i="1"/>
  <c r="F9" i="1"/>
  <c r="J9" i="1"/>
  <c r="Y2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0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BP198" i="1"/>
  <c r="BN198" i="1"/>
  <c r="Z198" i="1"/>
  <c r="G520" i="1"/>
  <c r="Y133" i="1"/>
  <c r="Z200" i="1"/>
  <c r="BN200" i="1"/>
  <c r="Z202" i="1"/>
  <c r="BN202" i="1"/>
  <c r="Z208" i="1"/>
  <c r="Z216" i="1" s="1"/>
  <c r="BN208" i="1"/>
  <c r="BP208" i="1"/>
  <c r="Z210" i="1"/>
  <c r="BN210" i="1"/>
  <c r="Z212" i="1"/>
  <c r="BN212" i="1"/>
  <c r="Z214" i="1"/>
  <c r="BN214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Y258" i="1"/>
  <c r="BP263" i="1"/>
  <c r="BN263" i="1"/>
  <c r="Z263" i="1"/>
  <c r="Z266" i="1" s="1"/>
  <c r="Y274" i="1"/>
  <c r="Y273" i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Z341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BP220" i="1"/>
  <c r="BN220" i="1"/>
  <c r="Z220" i="1"/>
  <c r="Z221" i="1" s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Z258" i="1" s="1"/>
  <c r="Z273" i="1"/>
  <c r="BP271" i="1"/>
  <c r="BN271" i="1"/>
  <c r="Z271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Z321" i="1" s="1"/>
  <c r="Z334" i="1"/>
  <c r="BP332" i="1"/>
  <c r="BN332" i="1"/>
  <c r="Z332" i="1"/>
  <c r="BP347" i="1"/>
  <c r="BN347" i="1"/>
  <c r="Z347" i="1"/>
  <c r="BP351" i="1"/>
  <c r="BN351" i="1"/>
  <c r="Z351" i="1"/>
  <c r="Z353" i="1" s="1"/>
  <c r="BP372" i="1"/>
  <c r="BN372" i="1"/>
  <c r="Z372" i="1"/>
  <c r="Z375" i="1" s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Z315" i="1"/>
  <c r="Z249" i="1"/>
  <c r="Z232" i="1"/>
  <c r="Z307" i="1"/>
  <c r="Z178" i="1"/>
  <c r="Z92" i="1"/>
  <c r="Z65" i="1"/>
  <c r="Z32" i="1"/>
  <c r="Y514" i="1"/>
  <c r="Y511" i="1"/>
  <c r="Z488" i="1"/>
  <c r="Z466" i="1"/>
  <c r="Y510" i="1"/>
  <c r="Z204" i="1"/>
  <c r="Z172" i="1"/>
  <c r="Z122" i="1"/>
  <c r="Y512" i="1"/>
  <c r="Z515" i="1"/>
  <c r="Y513" i="1" l="1"/>
</calcChain>
</file>

<file path=xl/sharedStrings.xml><?xml version="1.0" encoding="utf-8"?>
<sst xmlns="http://schemas.openxmlformats.org/spreadsheetml/2006/main" count="2280" uniqueCount="814">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</sst>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45871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 t="s">
        <v>19</v>
      </c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20</v>
      </c>
      <c r="Q8" s="695">
        <v>0.375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21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45"/>
      <c r="R10" s="746"/>
      <c r="U10" s="24" t="s">
        <v>23</v>
      </c>
      <c r="V10" s="614" t="s">
        <v>24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5"/>
      <c r="R11" s="686"/>
      <c r="U11" s="24" t="s">
        <v>27</v>
      </c>
      <c r="V11" s="83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05" t="s">
        <v>38</v>
      </c>
      <c r="D17" s="609" t="s">
        <v>39</v>
      </c>
      <c r="E17" s="666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5"/>
      <c r="R17" s="665"/>
      <c r="S17" s="665"/>
      <c r="T17" s="666"/>
      <c r="U17" s="897" t="s">
        <v>51</v>
      </c>
      <c r="V17" s="578"/>
      <c r="W17" s="609" t="s">
        <v>52</v>
      </c>
      <c r="X17" s="609" t="s">
        <v>53</v>
      </c>
      <c r="Y17" s="895" t="s">
        <v>54</v>
      </c>
      <c r="Z17" s="804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0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300</v>
      </c>
      <c r="Y41" s="568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440</v>
      </c>
      <c r="Y42" s="568">
        <f>IFERROR(IF(X42="",0,CEILING((X42/$H42),1)*$H42),"")</f>
        <v>440</v>
      </c>
      <c r="Z42" s="36">
        <f>IFERROR(IF(Y42=0,"",ROUNDUP(Y42/H42,0)*0.00902),"")</f>
        <v>0.99219999999999997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463.1</v>
      </c>
      <c r="BN42" s="64">
        <f>IFERROR(Y42*I42/H42,"0")</f>
        <v>463.1</v>
      </c>
      <c r="BO42" s="64">
        <f>IFERROR(1/J42*(X42/H42),"0")</f>
        <v>0.83333333333333337</v>
      </c>
      <c r="BP42" s="64">
        <f>IFERROR(1/J42*(Y42/H42),"0")</f>
        <v>0.83333333333333337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137.77777777777777</v>
      </c>
      <c r="Y44" s="569">
        <f>IFERROR(Y41/H41,"0")+IFERROR(Y42/H42,"0")+IFERROR(Y43/H43,"0")</f>
        <v>138</v>
      </c>
      <c r="Z44" s="569">
        <f>IFERROR(IF(Z41="",0,Z41),"0")+IFERROR(IF(Z42="",0,Z42),"0")+IFERROR(IF(Z43="",0,Z43),"0")</f>
        <v>1.5236399999999999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740</v>
      </c>
      <c r="Y45" s="569">
        <f>IFERROR(SUM(Y41:Y43),"0")</f>
        <v>742.40000000000009</v>
      </c>
      <c r="Z45" s="37"/>
      <c r="AA45" s="570"/>
      <c r="AB45" s="570"/>
      <c r="AC45" s="570"/>
    </row>
    <row r="46" spans="1:68" ht="14.25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500</v>
      </c>
      <c r="Y53" s="568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540</v>
      </c>
      <c r="Y57" s="56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166.2962962962963</v>
      </c>
      <c r="Y58" s="569">
        <f>IFERROR(Y52/H52,"0")+IFERROR(Y53/H53,"0")+IFERROR(Y54/H54,"0")+IFERROR(Y55/H55,"0")+IFERROR(Y56/H56,"0")+IFERROR(Y57/H57,"0")</f>
        <v>167</v>
      </c>
      <c r="Z58" s="569">
        <f>IFERROR(IF(Z52="",0,Z52),"0")+IFERROR(IF(Z53="",0,Z53),"0")+IFERROR(IF(Z54="",0,Z54),"0")+IFERROR(IF(Z55="",0,Z55),"0")+IFERROR(IF(Z56="",0,Z56),"0")+IFERROR(IF(Z57="",0,Z57),"0")</f>
        <v>1.9744600000000001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1040</v>
      </c>
      <c r="Y59" s="569">
        <f>IFERROR(SUM(Y52:Y57),"0")</f>
        <v>1047.5999999999999</v>
      </c>
      <c r="Z59" s="37"/>
      <c r="AA59" s="570"/>
      <c r="AB59" s="570"/>
      <c r="AC59" s="570"/>
    </row>
    <row r="60" spans="1:68" ht="14.25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250</v>
      </c>
      <c r="Y61" s="56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90</v>
      </c>
      <c r="Y64" s="56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56.481481481481474</v>
      </c>
      <c r="Y65" s="569">
        <f>IFERROR(Y61/H61,"0")+IFERROR(Y62/H62,"0")+IFERROR(Y63/H63,"0")+IFERROR(Y64/H64,"0")</f>
        <v>58</v>
      </c>
      <c r="Z65" s="569">
        <f>IFERROR(IF(Z61="",0,Z61),"0")+IFERROR(IF(Z62="",0,Z62),"0")+IFERROR(IF(Z63="",0,Z63),"0")+IFERROR(IF(Z64="",0,Z64),"0")</f>
        <v>0.67686000000000002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340</v>
      </c>
      <c r="Y66" s="569">
        <f>IFERROR(SUM(Y61:Y64),"0")</f>
        <v>351.00000000000006</v>
      </c>
      <c r="Z66" s="37"/>
      <c r="AA66" s="570"/>
      <c r="AB66" s="570"/>
      <c r="AC66" s="570"/>
    </row>
    <row r="67" spans="1:68" ht="14.25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50</v>
      </c>
      <c r="Y83" s="56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6.4102564102564106</v>
      </c>
      <c r="Y85" s="569">
        <f>IFERROR(Y83/H83,"0")+IFERROR(Y84/H84,"0")</f>
        <v>7</v>
      </c>
      <c r="Z85" s="569">
        <f>IFERROR(IF(Z83="",0,Z83),"0")+IFERROR(IF(Z84="",0,Z84),"0")</f>
        <v>0.13286000000000001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50</v>
      </c>
      <c r="Y86" s="569">
        <f>IFERROR(SUM(Y83:Y84),"0")</f>
        <v>54.6</v>
      </c>
      <c r="Z86" s="37"/>
      <c r="AA86" s="570"/>
      <c r="AB86" s="570"/>
      <c r="AC86" s="570"/>
    </row>
    <row r="87" spans="1:68" ht="16.5" customHeight="1" x14ac:dyDescent="0.25">
      <c r="A87" s="611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200</v>
      </c>
      <c r="Y89" s="56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225</v>
      </c>
      <c r="Y91" s="56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68.518518518518519</v>
      </c>
      <c r="Y92" s="569">
        <f>IFERROR(Y89/H89,"0")+IFERROR(Y90/H90,"0")+IFERROR(Y91/H91,"0")</f>
        <v>69</v>
      </c>
      <c r="Z92" s="569">
        <f>IFERROR(IF(Z89="",0,Z89),"0")+IFERROR(IF(Z90="",0,Z90),"0")+IFERROR(IF(Z91="",0,Z91),"0")</f>
        <v>0.81162000000000001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425</v>
      </c>
      <c r="Y93" s="569">
        <f>IFERROR(SUM(Y89:Y91),"0")</f>
        <v>430.20000000000005</v>
      </c>
      <c r="Z93" s="37"/>
      <c r="AA93" s="570"/>
      <c r="AB93" s="570"/>
      <c r="AC93" s="570"/>
    </row>
    <row r="94" spans="1:68" ht="14.25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6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250</v>
      </c>
      <c r="Y95" s="568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197.53086419753086</v>
      </c>
      <c r="Y101" s="569">
        <f>IFERROR(Y95/H95,"0")+IFERROR(Y96/H96,"0")+IFERROR(Y97/H97,"0")+IFERROR(Y98/H98,"0")+IFERROR(Y99/H99,"0")+IFERROR(Y100/H100,"0")</f>
        <v>198</v>
      </c>
      <c r="Z101" s="569">
        <f>IFERROR(IF(Z95="",0,Z95),"0")+IFERROR(IF(Z96="",0,Z96),"0")+IFERROR(IF(Z97="",0,Z97),"0")+IFERROR(IF(Z98="",0,Z98),"0")+IFERROR(IF(Z99="",0,Z99),"0")+IFERROR(IF(Z100="",0,Z100),"0")</f>
        <v>1.6755499999999999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700</v>
      </c>
      <c r="Y102" s="569">
        <f>IFERROR(SUM(Y95:Y100),"0")</f>
        <v>702</v>
      </c>
      <c r="Z102" s="37"/>
      <c r="AA102" s="570"/>
      <c r="AB102" s="570"/>
      <c r="AC102" s="570"/>
    </row>
    <row r="103" spans="1:68" ht="16.5" customHeight="1" x14ac:dyDescent="0.25">
      <c r="A103" s="611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180</v>
      </c>
      <c r="Y105" s="568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187.24999999999997</v>
      </c>
      <c r="BN105" s="64">
        <f>IFERROR(Y105*I105/H105,"0")</f>
        <v>190.995</v>
      </c>
      <c r="BO105" s="64">
        <f>IFERROR(1/J105*(X105/H105),"0")</f>
        <v>0.26041666666666663</v>
      </c>
      <c r="BP105" s="64">
        <f>IFERROR(1/J105*(Y105/H105),"0")</f>
        <v>0.265625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675</v>
      </c>
      <c r="Y107" s="568">
        <f>IFERROR(IF(X107="",0,CEILING((X107/$H107),1)*$H107),"")</f>
        <v>675</v>
      </c>
      <c r="Z107" s="36">
        <f>IFERROR(IF(Y107=0,"",ROUNDUP(Y107/H107,0)*0.00902),"")</f>
        <v>1.353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706.5</v>
      </c>
      <c r="BN107" s="64">
        <f>IFERROR(Y107*I107/H107,"0")</f>
        <v>706.5</v>
      </c>
      <c r="BO107" s="64">
        <f>IFERROR(1/J107*(X107/H107),"0")</f>
        <v>1.1363636363636365</v>
      </c>
      <c r="BP107" s="64">
        <f>IFERROR(1/J107*(Y107/H107),"0")</f>
        <v>1.1363636363636365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166.66666666666666</v>
      </c>
      <c r="Y109" s="569">
        <f>IFERROR(Y105/H105,"0")+IFERROR(Y106/H106,"0")+IFERROR(Y107/H107,"0")+IFERROR(Y108/H108,"0")</f>
        <v>167</v>
      </c>
      <c r="Z109" s="569">
        <f>IFERROR(IF(Z105="",0,Z105),"0")+IFERROR(IF(Z106="",0,Z106),"0")+IFERROR(IF(Z107="",0,Z107),"0")+IFERROR(IF(Z108="",0,Z108),"0")</f>
        <v>1.6756599999999999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855</v>
      </c>
      <c r="Y110" s="569">
        <f>IFERROR(SUM(Y105:Y108),"0")</f>
        <v>858.6</v>
      </c>
      <c r="Z110" s="37"/>
      <c r="AA110" s="570"/>
      <c r="AB110" s="570"/>
      <c r="AC110" s="570"/>
    </row>
    <row r="111" spans="1:68" ht="14.25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1200</v>
      </c>
      <c r="Y118" s="568">
        <f>IFERROR(IF(X118="",0,CEILING((X118/$H118),1)*$H118),"")</f>
        <v>1206.8999999999999</v>
      </c>
      <c r="Z118" s="36">
        <f>IFERROR(IF(Y118=0,"",ROUNDUP(Y118/H118,0)*0.01898),"")</f>
        <v>2.82802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1275.9999999999998</v>
      </c>
      <c r="BN118" s="64">
        <f>IFERROR(Y118*I118/H118,"0")</f>
        <v>1283.337</v>
      </c>
      <c r="BO118" s="64">
        <f>IFERROR(1/J118*(X118/H118),"0")</f>
        <v>2.3148148148148149</v>
      </c>
      <c r="BP118" s="64">
        <f>IFERROR(1/J118*(Y118/H118),"0")</f>
        <v>2.328125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450</v>
      </c>
      <c r="Y120" s="568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36</v>
      </c>
      <c r="Y121" s="568">
        <f>IFERROR(IF(X121="",0,CEILING((X121/$H121),1)*$H121),"")</f>
        <v>36</v>
      </c>
      <c r="Z121" s="36">
        <f>IFERROR(IF(Y121=0,"",ROUNDUP(Y121/H121,0)*0.00651),"")</f>
        <v>0.13020000000000001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39.6</v>
      </c>
      <c r="BN121" s="64">
        <f>IFERROR(Y121*I121/H121,"0")</f>
        <v>39.6</v>
      </c>
      <c r="BO121" s="64">
        <f>IFERROR(1/J121*(X121/H121),"0")</f>
        <v>0.1098901098901099</v>
      </c>
      <c r="BP121" s="64">
        <f>IFERROR(1/J121*(Y121/H121),"0")</f>
        <v>0.1098901098901099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334.81481481481478</v>
      </c>
      <c r="Y122" s="569">
        <f>IFERROR(Y118/H118,"0")+IFERROR(Y119/H119,"0")+IFERROR(Y120/H120,"0")+IFERROR(Y121/H121,"0")</f>
        <v>336</v>
      </c>
      <c r="Z122" s="569">
        <f>IFERROR(IF(Z118="",0,Z118),"0")+IFERROR(IF(Z119="",0,Z119),"0")+IFERROR(IF(Z120="",0,Z120),"0")+IFERROR(IF(Z121="",0,Z121),"0")</f>
        <v>4.0453900000000003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1686</v>
      </c>
      <c r="Y123" s="569">
        <f>IFERROR(SUM(Y118:Y121),"0")</f>
        <v>1693.8</v>
      </c>
      <c r="Z123" s="37"/>
      <c r="AA123" s="570"/>
      <c r="AB123" s="570"/>
      <c r="AC123" s="570"/>
    </row>
    <row r="124" spans="1:68" ht="14.25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26.4</v>
      </c>
      <c r="Y126" s="568">
        <f>IFERROR(IF(X126="",0,CEILING((X126/$H126),1)*$H126),"")</f>
        <v>27.72</v>
      </c>
      <c r="Z126" s="36">
        <f>IFERROR(IF(Y126=0,"",ROUNDUP(Y126/H126,0)*0.00651),"")</f>
        <v>9.1139999999999999E-2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29.84</v>
      </c>
      <c r="BN126" s="64">
        <f>IFERROR(Y126*I126/H126,"0")</f>
        <v>31.332000000000001</v>
      </c>
      <c r="BO126" s="64">
        <f>IFERROR(1/J126*(X126/H126),"0")</f>
        <v>7.3260073260073263E-2</v>
      </c>
      <c r="BP126" s="64">
        <f>IFERROR(1/J126*(Y126/H126),"0")</f>
        <v>7.6923076923076927E-2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13.333333333333332</v>
      </c>
      <c r="Y127" s="569">
        <f>IFERROR(Y125/H125,"0")+IFERROR(Y126/H126,"0")</f>
        <v>14</v>
      </c>
      <c r="Z127" s="569">
        <f>IFERROR(IF(Z125="",0,Z125),"0")+IFERROR(IF(Z126="",0,Z126),"0")</f>
        <v>9.1139999999999999E-2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26.4</v>
      </c>
      <c r="Y128" s="569">
        <f>IFERROR(SUM(Y125:Y126),"0")</f>
        <v>27.72</v>
      </c>
      <c r="Z128" s="37"/>
      <c r="AA128" s="570"/>
      <c r="AB128" s="570"/>
      <c r="AC128" s="570"/>
    </row>
    <row r="129" spans="1:68" ht="16.5" customHeight="1" x14ac:dyDescent="0.25">
      <c r="A129" s="611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80</v>
      </c>
      <c r="Y132" s="568">
        <f>IFERROR(IF(X132="",0,CEILING((X132/$H132),1)*$H132),"")</f>
        <v>80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84.499999999999986</v>
      </c>
      <c r="BN132" s="64">
        <f>IFERROR(Y132*I132/H132,"0")</f>
        <v>84.499999999999986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80</v>
      </c>
      <c r="Y134" s="569">
        <f>IFERROR(SUM(Y131:Y132),"0")</f>
        <v>80</v>
      </c>
      <c r="Z134" s="37"/>
      <c r="AA134" s="570"/>
      <c r="AB134" s="570"/>
      <c r="AC134" s="570"/>
    </row>
    <row r="135" spans="1:68" ht="14.25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49.5</v>
      </c>
      <c r="Y142" s="568">
        <f>IFERROR(IF(X142="",0,CEILING((X142/$H142),1)*$H142),"")</f>
        <v>50.160000000000004</v>
      </c>
      <c r="Z142" s="36">
        <f>IFERROR(IF(Y142=0,"",ROUNDUP(Y142/H142,0)*0.00651),"")</f>
        <v>0.12369000000000001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54.524999999999999</v>
      </c>
      <c r="BN142" s="64">
        <f>IFERROR(Y142*I142/H142,"0")</f>
        <v>55.252000000000002</v>
      </c>
      <c r="BO142" s="64">
        <f>IFERROR(1/J142*(X142/H142),"0")</f>
        <v>0.10302197802197803</v>
      </c>
      <c r="BP142" s="64">
        <f>IFERROR(1/J142*(Y142/H142),"0")</f>
        <v>0.1043956043956044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18.75</v>
      </c>
      <c r="Y143" s="569">
        <f>IFERROR(Y141/H141,"0")+IFERROR(Y142/H142,"0")</f>
        <v>19</v>
      </c>
      <c r="Z143" s="569">
        <f>IFERROR(IF(Z141="",0,Z141),"0")+IFERROR(IF(Z142="",0,Z142),"0")</f>
        <v>0.12369000000000001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49.5</v>
      </c>
      <c r="Y144" s="569">
        <f>IFERROR(SUM(Y141:Y142),"0")</f>
        <v>50.160000000000004</v>
      </c>
      <c r="Z144" s="37"/>
      <c r="AA144" s="570"/>
      <c r="AB144" s="570"/>
      <c r="AC144" s="570"/>
    </row>
    <row r="145" spans="1:68" ht="16.5" customHeight="1" x14ac:dyDescent="0.25">
      <c r="A145" s="611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259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100</v>
      </c>
      <c r="Y163" s="568">
        <f t="shared" ref="Y163:Y171" si="21">IFERROR(IF(X163="",0,CEILING((X163/$H163),1)*$H163),"")</f>
        <v>100.80000000000001</v>
      </c>
      <c r="Z163" s="36">
        <f>IFERROR(IF(Y163=0,"",ROUNDUP(Y163/H163,0)*0.00902),"")</f>
        <v>0.21648000000000001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106.42857142857143</v>
      </c>
      <c r="BN163" s="64">
        <f t="shared" ref="BN163:BN171" si="23">IFERROR(Y163*I163/H163,"0")</f>
        <v>107.28</v>
      </c>
      <c r="BO163" s="64">
        <f t="shared" ref="BO163:BO171" si="24">IFERROR(1/J163*(X163/H163),"0")</f>
        <v>0.18037518037518038</v>
      </c>
      <c r="BP163" s="64">
        <f t="shared" ref="BP163:BP171" si="25">IFERROR(1/J163*(Y163/H163),"0")</f>
        <v>0.18181818181818182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70</v>
      </c>
      <c r="Y164" s="568">
        <f t="shared" si="21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74.499999999999986</v>
      </c>
      <c r="BN164" s="64">
        <f t="shared" si="23"/>
        <v>75.989999999999995</v>
      </c>
      <c r="BO164" s="64">
        <f t="shared" si="24"/>
        <v>0.12626262626262624</v>
      </c>
      <c r="BP164" s="64">
        <f t="shared" si="25"/>
        <v>0.12878787878787878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200</v>
      </c>
      <c r="Y165" s="568">
        <f t="shared" si="21"/>
        <v>201.60000000000002</v>
      </c>
      <c r="Z165" s="36">
        <f>IFERROR(IF(Y165=0,"",ROUNDUP(Y165/H165,0)*0.00902),"")</f>
        <v>0.43296000000000001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210</v>
      </c>
      <c r="BN165" s="64">
        <f t="shared" si="23"/>
        <v>211.68000000000004</v>
      </c>
      <c r="BO165" s="64">
        <f t="shared" si="24"/>
        <v>0.36075036075036077</v>
      </c>
      <c r="BP165" s="64">
        <f t="shared" si="25"/>
        <v>0.36363636363636365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35</v>
      </c>
      <c r="Y166" s="568">
        <f t="shared" si="21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37.166666666666664</v>
      </c>
      <c r="BN166" s="64">
        <f t="shared" si="23"/>
        <v>37.910000000000004</v>
      </c>
      <c r="BO166" s="64">
        <f t="shared" si="24"/>
        <v>7.1225071225071226E-2</v>
      </c>
      <c r="BP166" s="64">
        <f t="shared" si="25"/>
        <v>7.2649572649572655E-2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35</v>
      </c>
      <c r="Y167" s="568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175</v>
      </c>
      <c r="Y169" s="568">
        <f t="shared" si="21"/>
        <v>176.4</v>
      </c>
      <c r="Z169" s="36">
        <f>IFERROR(IF(Y169=0,"",ROUNDUP(Y169/H169,0)*0.00502),"")</f>
        <v>0.42168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183.33333333333334</v>
      </c>
      <c r="BN169" s="64">
        <f t="shared" si="23"/>
        <v>184.8</v>
      </c>
      <c r="BO169" s="64">
        <f t="shared" si="24"/>
        <v>0.35612535612535612</v>
      </c>
      <c r="BP169" s="64">
        <f t="shared" si="25"/>
        <v>0.35897435897435903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204.76190476190476</v>
      </c>
      <c r="Y172" s="569">
        <f>IFERROR(Y163/H163,"0")+IFERROR(Y164/H164,"0")+IFERROR(Y165/H165,"0")+IFERROR(Y166/H166,"0")+IFERROR(Y167/H167,"0")+IFERROR(Y168/H168,"0")+IFERROR(Y169/H169,"0")+IFERROR(Y170/H170,"0")+IFERROR(Y171/H171,"0")</f>
        <v>207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1.39514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615</v>
      </c>
      <c r="Y173" s="569">
        <f>IFERROR(SUM(Y163:Y171),"0")</f>
        <v>621.6</v>
      </c>
      <c r="Z173" s="37"/>
      <c r="AA173" s="570"/>
      <c r="AB173" s="570"/>
      <c r="AC173" s="570"/>
    </row>
    <row r="174" spans="1:68" ht="14.25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90</v>
      </c>
      <c r="Y196" s="568">
        <f t="shared" ref="Y196:Y203" si="26">IFERROR(IF(X196="",0,CEILING((X196/$H196),1)*$H196),"")</f>
        <v>91.800000000000011</v>
      </c>
      <c r="Z196" s="36">
        <f>IFERROR(IF(Y196=0,"",ROUNDUP(Y196/H196,0)*0.00902),"")</f>
        <v>0.15334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93.5</v>
      </c>
      <c r="BN196" s="64">
        <f t="shared" ref="BN196:BN203" si="28">IFERROR(Y196*I196/H196,"0")</f>
        <v>95.37</v>
      </c>
      <c r="BO196" s="64">
        <f t="shared" ref="BO196:BO203" si="29">IFERROR(1/J196*(X196/H196),"0")</f>
        <v>0.12626262626262624</v>
      </c>
      <c r="BP196" s="64">
        <f t="shared" ref="BP196:BP203" si="30">IFERROR(1/J196*(Y196/H196),"0")</f>
        <v>0.12878787878787878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30</v>
      </c>
      <c r="Y200" s="568">
        <f t="shared" si="26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32.166666666666664</v>
      </c>
      <c r="BN200" s="64">
        <f t="shared" si="28"/>
        <v>32.81</v>
      </c>
      <c r="BO200" s="64">
        <f t="shared" si="29"/>
        <v>7.122507122507124E-2</v>
      </c>
      <c r="BP200" s="64">
        <f t="shared" si="30"/>
        <v>7.2649572649572655E-2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60</v>
      </c>
      <c r="Y202" s="568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66.666666666666657</v>
      </c>
      <c r="Y204" s="569">
        <f>IFERROR(Y196/H196,"0")+IFERROR(Y197/H197,"0")+IFERROR(Y198/H198,"0")+IFERROR(Y199/H199,"0")+IFERROR(Y200/H200,"0")+IFERROR(Y201/H201,"0")+IFERROR(Y202/H202,"0")+IFERROR(Y203/H203,"0")</f>
        <v>68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0.40936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180</v>
      </c>
      <c r="Y205" s="569">
        <f>IFERROR(SUM(Y196:Y203),"0")</f>
        <v>183.60000000000002</v>
      </c>
      <c r="Z205" s="37"/>
      <c r="AA205" s="570"/>
      <c r="AB205" s="570"/>
      <c r="AC205" s="570"/>
    </row>
    <row r="206" spans="1:68" ht="14.25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350</v>
      </c>
      <c r="Y209" s="568">
        <f t="shared" si="31"/>
        <v>356.7</v>
      </c>
      <c r="Z209" s="36">
        <f>IFERROR(IF(Y209=0,"",ROUNDUP(Y209/H209,0)*0.01898),"")</f>
        <v>0.77817999999999998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370.87931034482756</v>
      </c>
      <c r="BN209" s="64">
        <f t="shared" si="33"/>
        <v>377.97899999999998</v>
      </c>
      <c r="BO209" s="64">
        <f t="shared" si="34"/>
        <v>0.62859195402298851</v>
      </c>
      <c r="BP209" s="64">
        <f t="shared" si="35"/>
        <v>0.640625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160</v>
      </c>
      <c r="Y210" s="568">
        <f t="shared" si="31"/>
        <v>160.79999999999998</v>
      </c>
      <c r="Z210" s="36">
        <f t="shared" ref="Z210:Z215" si="36">IFERROR(IF(Y210=0,"",ROUNDUP(Y210/H210,0)*0.00651),"")</f>
        <v>0.43617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178</v>
      </c>
      <c r="BN210" s="64">
        <f t="shared" si="33"/>
        <v>178.89</v>
      </c>
      <c r="BO210" s="64">
        <f t="shared" si="34"/>
        <v>0.36630036630036633</v>
      </c>
      <c r="BP210" s="64">
        <f t="shared" si="35"/>
        <v>0.36813186813186816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280</v>
      </c>
      <c r="Y212" s="568">
        <f t="shared" si="31"/>
        <v>280.8</v>
      </c>
      <c r="Z212" s="36">
        <f t="shared" si="36"/>
        <v>0.76167000000000007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309.40000000000003</v>
      </c>
      <c r="BN212" s="64">
        <f t="shared" si="33"/>
        <v>310.28400000000005</v>
      </c>
      <c r="BO212" s="64">
        <f t="shared" si="34"/>
        <v>0.64102564102564108</v>
      </c>
      <c r="BP212" s="64">
        <f t="shared" si="35"/>
        <v>0.64285714285714302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180</v>
      </c>
      <c r="Y214" s="568">
        <f t="shared" si="31"/>
        <v>180</v>
      </c>
      <c r="Z214" s="36">
        <f t="shared" si="36"/>
        <v>0.48825000000000002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198.9</v>
      </c>
      <c r="BN214" s="64">
        <f t="shared" si="33"/>
        <v>198.9</v>
      </c>
      <c r="BO214" s="64">
        <f t="shared" si="34"/>
        <v>0.41208791208791212</v>
      </c>
      <c r="BP214" s="64">
        <f t="shared" si="35"/>
        <v>0.41208791208791212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298.56321839080459</v>
      </c>
      <c r="Y216" s="569">
        <f>IFERROR(Y207/H207,"0")+IFERROR(Y208/H208,"0")+IFERROR(Y209/H209,"0")+IFERROR(Y210/H210,"0")+IFERROR(Y211/H211,"0")+IFERROR(Y212/H212,"0")+IFERROR(Y213/H213,"0")+IFERROR(Y214/H214,"0")+IFERROR(Y215/H215,"0")</f>
        <v>300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2.46427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970</v>
      </c>
      <c r="Y217" s="569">
        <f>IFERROR(SUM(Y207:Y215),"0")</f>
        <v>978.3</v>
      </c>
      <c r="Z217" s="37"/>
      <c r="AA217" s="570"/>
      <c r="AB217" s="570"/>
      <c r="AC217" s="570"/>
    </row>
    <row r="218" spans="1:68" ht="14.25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20</v>
      </c>
      <c r="Y219" s="568">
        <f>IFERROR(IF(X219="",0,CEILING((X219/$H219),1)*$H219),"")</f>
        <v>21.599999999999998</v>
      </c>
      <c r="Z219" s="36">
        <f>IFERROR(IF(Y219=0,"",ROUNDUP(Y219/H219,0)*0.00651),"")</f>
        <v>5.8590000000000003E-2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22.100000000000005</v>
      </c>
      <c r="BN219" s="64">
        <f>IFERROR(Y219*I219/H219,"0")</f>
        <v>23.868000000000002</v>
      </c>
      <c r="BO219" s="64">
        <f>IFERROR(1/J219*(X219/H219),"0")</f>
        <v>4.5787545787545791E-2</v>
      </c>
      <c r="BP219" s="64">
        <f>IFERROR(1/J219*(Y219/H219),"0")</f>
        <v>4.9450549450549455E-2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8.3333333333333339</v>
      </c>
      <c r="Y221" s="569">
        <f>IFERROR(Y219/H219,"0")+IFERROR(Y220/H220,"0")</f>
        <v>9</v>
      </c>
      <c r="Z221" s="569">
        <f>IFERROR(IF(Z219="",0,Z219),"0")+IFERROR(IF(Z220="",0,Z220),"0")</f>
        <v>5.8590000000000003E-2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20</v>
      </c>
      <c r="Y222" s="569">
        <f>IFERROR(SUM(Y219:Y220),"0")</f>
        <v>21.599999999999998</v>
      </c>
      <c r="Z222" s="37"/>
      <c r="AA222" s="570"/>
      <c r="AB222" s="570"/>
      <c r="AC222" s="570"/>
    </row>
    <row r="223" spans="1:68" ht="16.5" customHeight="1" x14ac:dyDescent="0.25">
      <c r="A223" s="611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32</v>
      </c>
      <c r="Y228" s="568">
        <f t="shared" si="37"/>
        <v>32</v>
      </c>
      <c r="Z228" s="36">
        <f>IFERROR(IF(Y228=0,"",ROUNDUP(Y228/H228,0)*0.00902),"")</f>
        <v>7.2160000000000002E-2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33.68</v>
      </c>
      <c r="BN228" s="64">
        <f t="shared" si="39"/>
        <v>33.68</v>
      </c>
      <c r="BO228" s="64">
        <f t="shared" si="40"/>
        <v>6.0606060606060608E-2</v>
      </c>
      <c r="BP228" s="64">
        <f t="shared" si="41"/>
        <v>6.0606060606060608E-2</v>
      </c>
    </row>
    <row r="229" spans="1:68" ht="27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8</v>
      </c>
      <c r="Y232" s="569">
        <f>IFERROR(Y225/H225,"0")+IFERROR(Y226/H226,"0")+IFERROR(Y227/H227,"0")+IFERROR(Y228/H228,"0")+IFERROR(Y229/H229,"0")+IFERROR(Y230/H230,"0")+IFERROR(Y231/H231,"0")</f>
        <v>8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7.2160000000000002E-2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32</v>
      </c>
      <c r="Y233" s="569">
        <f>IFERROR(SUM(Y225:Y231),"0")</f>
        <v>32</v>
      </c>
      <c r="Z233" s="37"/>
      <c r="AA233" s="570"/>
      <c r="AB233" s="570"/>
      <c r="AC233" s="570"/>
    </row>
    <row r="234" spans="1:68" ht="14.25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49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0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7.0000000000000009</v>
      </c>
      <c r="Y245" s="568">
        <f>IFERROR(IF(X245="",0,CEILING((X245/$H245),1)*$H245),"")</f>
        <v>7.2</v>
      </c>
      <c r="Z245" s="36">
        <f>IFERROR(IF(Y245=0,"",ROUNDUP(Y245/H245,0)*0.0059),"")</f>
        <v>2.3599999999999999E-2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7.6805555555555571</v>
      </c>
      <c r="BN245" s="64">
        <f>IFERROR(Y245*I245/H245,"0")</f>
        <v>7.9</v>
      </c>
      <c r="BO245" s="64">
        <f>IFERROR(1/J245*(X245/H245),"0")</f>
        <v>1.800411522633745E-2</v>
      </c>
      <c r="BP245" s="64">
        <f>IFERROR(1/J245*(Y245/H245),"0")</f>
        <v>1.8518518518518517E-2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3.8888888888888893</v>
      </c>
      <c r="Y249" s="569">
        <f>IFERROR(Y244/H244,"0")+IFERROR(Y245/H245,"0")+IFERROR(Y246/H246,"0")+IFERROR(Y247/H247,"0")+IFERROR(Y248/H248,"0")</f>
        <v>4</v>
      </c>
      <c r="Z249" s="569">
        <f>IFERROR(IF(Z244="",0,Z244),"0")+IFERROR(IF(Z245="",0,Z245),"0")+IFERROR(IF(Z246="",0,Z246),"0")+IFERROR(IF(Z247="",0,Z247),"0")+IFERROR(IF(Z248="",0,Z248),"0")</f>
        <v>2.3599999999999999E-2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7.0000000000000009</v>
      </c>
      <c r="Y250" s="569">
        <f>IFERROR(SUM(Y244:Y248),"0")</f>
        <v>7.2</v>
      </c>
      <c r="Z250" s="37"/>
      <c r="AA250" s="570"/>
      <c r="AB250" s="570"/>
      <c r="AC250" s="570"/>
    </row>
    <row r="251" spans="1:68" ht="16.5" customHeight="1" x14ac:dyDescent="0.25">
      <c r="A251" s="611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320</v>
      </c>
      <c r="Y272" s="568">
        <f>IFERROR(IF(X272="",0,CEILING((X272/$H272),1)*$H272),"")</f>
        <v>321.59999999999997</v>
      </c>
      <c r="Z272" s="36">
        <f>IFERROR(IF(Y272=0,"",ROUNDUP(Y272/H272,0)*0.00651),"")</f>
        <v>0.87234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344</v>
      </c>
      <c r="BN272" s="64">
        <f>IFERROR(Y272*I272/H272,"0")</f>
        <v>345.71999999999997</v>
      </c>
      <c r="BO272" s="64">
        <f>IFERROR(1/J272*(X272/H272),"0")</f>
        <v>0.73260073260073266</v>
      </c>
      <c r="BP272" s="64">
        <f>IFERROR(1/J272*(Y272/H272),"0")</f>
        <v>0.73626373626373631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133.33333333333334</v>
      </c>
      <c r="Y273" s="569">
        <f>IFERROR(Y270/H270,"0")+IFERROR(Y271/H271,"0")+IFERROR(Y272/H272,"0")</f>
        <v>134</v>
      </c>
      <c r="Z273" s="569">
        <f>IFERROR(IF(Z270="",0,Z270),"0")+IFERROR(IF(Z271="",0,Z271),"0")+IFERROR(IF(Z272="",0,Z272),"0")</f>
        <v>0.87234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320</v>
      </c>
      <c r="Y274" s="569">
        <f>IFERROR(SUM(Y270:Y272),"0")</f>
        <v>321.59999999999997</v>
      </c>
      <c r="Z274" s="37"/>
      <c r="AA274" s="570"/>
      <c r="AB274" s="570"/>
      <c r="AC274" s="570"/>
    </row>
    <row r="275" spans="1:68" ht="16.5" customHeight="1" x14ac:dyDescent="0.25">
      <c r="A275" s="611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210</v>
      </c>
      <c r="Y304" s="568">
        <f t="shared" si="47"/>
        <v>210</v>
      </c>
      <c r="Z304" s="36">
        <f>IFERROR(IF(Y304=0,"",ROUNDUP(Y304/H304,0)*0.00502),"")</f>
        <v>0.502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220.00000000000003</v>
      </c>
      <c r="BN304" s="64">
        <f t="shared" si="49"/>
        <v>220.00000000000003</v>
      </c>
      <c r="BO304" s="64">
        <f t="shared" si="50"/>
        <v>0.42735042735042739</v>
      </c>
      <c r="BP304" s="64">
        <f t="shared" si="51"/>
        <v>0.42735042735042739</v>
      </c>
    </row>
    <row r="305" spans="1:68" ht="27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18</v>
      </c>
      <c r="Y306" s="568">
        <f t="shared" si="47"/>
        <v>18</v>
      </c>
      <c r="Z306" s="36">
        <f>IFERROR(IF(Y306=0,"",ROUNDUP(Y306/H306,0)*0.00651),"")</f>
        <v>6.5100000000000005E-2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20.279999999999998</v>
      </c>
      <c r="BN306" s="64">
        <f t="shared" si="49"/>
        <v>20.279999999999998</v>
      </c>
      <c r="BO306" s="64">
        <f t="shared" si="50"/>
        <v>5.4945054945054951E-2</v>
      </c>
      <c r="BP306" s="64">
        <f t="shared" si="51"/>
        <v>5.4945054945054951E-2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110</v>
      </c>
      <c r="Y307" s="569">
        <f>IFERROR(Y300/H300,"0")+IFERROR(Y301/H301,"0")+IFERROR(Y302/H302,"0")+IFERROR(Y303/H303,"0")+IFERROR(Y304/H304,"0")+IFERROR(Y305/H305,"0")+IFERROR(Y306/H306,"0")</f>
        <v>110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0.56710000000000005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228</v>
      </c>
      <c r="Y308" s="569">
        <f>IFERROR(SUM(Y300:Y306),"0")</f>
        <v>228</v>
      </c>
      <c r="Z308" s="37"/>
      <c r="AA308" s="570"/>
      <c r="AB308" s="570"/>
      <c r="AC308" s="570"/>
    </row>
    <row r="309" spans="1:68" ht="14.25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850</v>
      </c>
      <c r="Y319" s="568">
        <f>IFERROR(IF(X319="",0,CEILING((X319/$H319),1)*$H319),"")</f>
        <v>850.19999999999993</v>
      </c>
      <c r="Z319" s="36">
        <f>IFERROR(IF(Y319=0,"",ROUNDUP(Y319/H319,0)*0.01898),"")</f>
        <v>2.0688200000000001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906.55769230769238</v>
      </c>
      <c r="BN319" s="64">
        <f>IFERROR(Y319*I319/H319,"0")</f>
        <v>906.77099999999996</v>
      </c>
      <c r="BO319" s="64">
        <f>IFERROR(1/J319*(X319/H319),"0")</f>
        <v>1.702724358974359</v>
      </c>
      <c r="BP319" s="64">
        <f>IFERROR(1/J319*(Y319/H319),"0")</f>
        <v>1.703125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108.97435897435898</v>
      </c>
      <c r="Y321" s="569">
        <f>IFERROR(Y318/H318,"0")+IFERROR(Y319/H319,"0")+IFERROR(Y320/H320,"0")</f>
        <v>109</v>
      </c>
      <c r="Z321" s="569">
        <f>IFERROR(IF(Z318="",0,Z318),"0")+IFERROR(IF(Z319="",0,Z319),"0")+IFERROR(IF(Z320="",0,Z320),"0")</f>
        <v>2.0688200000000001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850</v>
      </c>
      <c r="Y322" s="569">
        <f>IFERROR(SUM(Y318:Y320),"0")</f>
        <v>850.19999999999993</v>
      </c>
      <c r="Z322" s="37"/>
      <c r="AA322" s="570"/>
      <c r="AB322" s="570"/>
      <c r="AC322" s="570"/>
    </row>
    <row r="323" spans="1:68" ht="14.25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5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735</v>
      </c>
      <c r="Y339" s="568">
        <f>IFERROR(IF(X339="",0,CEILING((X339/$H339),1)*$H339),"")</f>
        <v>735</v>
      </c>
      <c r="Z339" s="36">
        <f>IFERROR(IF(Y339=0,"",ROUNDUP(Y339/H339,0)*0.00651),"")</f>
        <v>2.2785000000000002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823.19999999999982</v>
      </c>
      <c r="BN339" s="64">
        <f>IFERROR(Y339*I339/H339,"0")</f>
        <v>823.19999999999982</v>
      </c>
      <c r="BO339" s="64">
        <f>IFERROR(1/J339*(X339/H339),"0")</f>
        <v>1.9230769230769231</v>
      </c>
      <c r="BP339" s="64">
        <f>IFERROR(1/J339*(Y339/H339),"0")</f>
        <v>1.9230769230769231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315</v>
      </c>
      <c r="Y340" s="568">
        <f>IFERROR(IF(X340="",0,CEILING((X340/$H340),1)*$H340),"")</f>
        <v>315</v>
      </c>
      <c r="Z340" s="36">
        <f>IFERROR(IF(Y340=0,"",ROUNDUP(Y340/H340,0)*0.00651),"")</f>
        <v>0.97650000000000003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350.99999999999994</v>
      </c>
      <c r="BN340" s="64">
        <f>IFERROR(Y340*I340/H340,"0")</f>
        <v>350.99999999999994</v>
      </c>
      <c r="BO340" s="64">
        <f>IFERROR(1/J340*(X340/H340),"0")</f>
        <v>0.82417582417582425</v>
      </c>
      <c r="BP340" s="64">
        <f>IFERROR(1/J340*(Y340/H340),"0")</f>
        <v>0.82417582417582425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500</v>
      </c>
      <c r="Y341" s="569">
        <f>IFERROR(Y338/H338,"0")+IFERROR(Y339/H339,"0")+IFERROR(Y340/H340,"0")</f>
        <v>500</v>
      </c>
      <c r="Z341" s="569">
        <f>IFERROR(IF(Z338="",0,Z338),"0")+IFERROR(IF(Z339="",0,Z339),"0")+IFERROR(IF(Z340="",0,Z340),"0")</f>
        <v>3.2550000000000003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1050</v>
      </c>
      <c r="Y342" s="569">
        <f>IFERROR(SUM(Y338:Y340),"0")</f>
        <v>1050</v>
      </c>
      <c r="Z342" s="37"/>
      <c r="AA342" s="570"/>
      <c r="AB342" s="570"/>
      <c r="AC342" s="570"/>
    </row>
    <row r="343" spans="1:68" ht="27.75" customHeight="1" x14ac:dyDescent="0.2">
      <c r="A343" s="650" t="s">
        <v>547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700</v>
      </c>
      <c r="Y347" s="568">
        <f t="shared" si="52"/>
        <v>705</v>
      </c>
      <c r="Z347" s="36">
        <f>IFERROR(IF(Y347=0,"",ROUNDUP(Y347/H347,0)*0.02175),"")</f>
        <v>1.0222499999999999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722.4</v>
      </c>
      <c r="BN347" s="64">
        <f t="shared" si="54"/>
        <v>727.56</v>
      </c>
      <c r="BO347" s="64">
        <f t="shared" si="55"/>
        <v>0.9722222222222221</v>
      </c>
      <c r="BP347" s="64">
        <f t="shared" si="56"/>
        <v>0.97916666666666663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700</v>
      </c>
      <c r="Y348" s="568">
        <f t="shared" si="52"/>
        <v>705</v>
      </c>
      <c r="Z348" s="36">
        <f>IFERROR(IF(Y348=0,"",ROUNDUP(Y348/H348,0)*0.02175),"")</f>
        <v>1.0222499999999999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722.4</v>
      </c>
      <c r="BN348" s="64">
        <f t="shared" si="54"/>
        <v>727.56</v>
      </c>
      <c r="BO348" s="64">
        <f t="shared" si="55"/>
        <v>0.9722222222222221</v>
      </c>
      <c r="BP348" s="64">
        <f t="shared" si="56"/>
        <v>0.97916666666666663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1800</v>
      </c>
      <c r="Y349" s="568">
        <f t="shared" si="52"/>
        <v>1800</v>
      </c>
      <c r="Z349" s="36">
        <f>IFERROR(IF(Y349=0,"",ROUNDUP(Y349/H349,0)*0.02175),"")</f>
        <v>2.61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1857.6</v>
      </c>
      <c r="BN349" s="64">
        <f t="shared" si="54"/>
        <v>1857.6</v>
      </c>
      <c r="BO349" s="64">
        <f t="shared" si="55"/>
        <v>2.5</v>
      </c>
      <c r="BP349" s="64">
        <f t="shared" si="56"/>
        <v>2.5</v>
      </c>
    </row>
    <row r="350" spans="1:68" ht="27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313.33333333333331</v>
      </c>
      <c r="Y353" s="569">
        <f>IFERROR(Y346/H346,"0")+IFERROR(Y347/H347,"0")+IFERROR(Y348/H348,"0")+IFERROR(Y349/H349,"0")+IFERROR(Y350/H350,"0")+IFERROR(Y351/H351,"0")+IFERROR(Y352/H352,"0")</f>
        <v>314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6.8294999999999995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4700</v>
      </c>
      <c r="Y354" s="569">
        <f>IFERROR(SUM(Y346:Y352),"0")</f>
        <v>4710</v>
      </c>
      <c r="Z354" s="37"/>
      <c r="AA354" s="570"/>
      <c r="AB354" s="570"/>
      <c r="AC354" s="570"/>
    </row>
    <row r="355" spans="1:68" ht="14.25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1100</v>
      </c>
      <c r="Y356" s="568">
        <f>IFERROR(IF(X356="",0,CEILING((X356/$H356),1)*$H356),"")</f>
        <v>1110</v>
      </c>
      <c r="Z356" s="36">
        <f>IFERROR(IF(Y356=0,"",ROUNDUP(Y356/H356,0)*0.02175),"")</f>
        <v>1.6094999999999999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1135.2</v>
      </c>
      <c r="BN356" s="64">
        <f>IFERROR(Y356*I356/H356,"0")</f>
        <v>1145.52</v>
      </c>
      <c r="BO356" s="64">
        <f>IFERROR(1/J356*(X356/H356),"0")</f>
        <v>1.5277777777777777</v>
      </c>
      <c r="BP356" s="64">
        <f>IFERROR(1/J356*(Y356/H356),"0")</f>
        <v>1.5416666666666665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24</v>
      </c>
      <c r="Y357" s="568">
        <f>IFERROR(IF(X357="",0,CEILING((X357/$H357),1)*$H357),"")</f>
        <v>24</v>
      </c>
      <c r="Z357" s="36">
        <f>IFERROR(IF(Y357=0,"",ROUNDUP(Y357/H357,0)*0.00902),"")</f>
        <v>5.4120000000000001E-2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25.259999999999998</v>
      </c>
      <c r="BN357" s="64">
        <f>IFERROR(Y357*I357/H357,"0")</f>
        <v>25.259999999999998</v>
      </c>
      <c r="BO357" s="64">
        <f>IFERROR(1/J357*(X357/H357),"0")</f>
        <v>4.5454545454545456E-2</v>
      </c>
      <c r="BP357" s="64">
        <f>IFERROR(1/J357*(Y357/H357),"0")</f>
        <v>4.5454545454545456E-2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79.333333333333329</v>
      </c>
      <c r="Y358" s="569">
        <f>IFERROR(Y356/H356,"0")+IFERROR(Y357/H357,"0")</f>
        <v>80</v>
      </c>
      <c r="Z358" s="569">
        <f>IFERROR(IF(Z356="",0,Z356),"0")+IFERROR(IF(Z357="",0,Z357),"0")</f>
        <v>1.6636199999999999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1124</v>
      </c>
      <c r="Y359" s="569">
        <f>IFERROR(SUM(Y356:Y357),"0")</f>
        <v>1134</v>
      </c>
      <c r="Z359" s="37"/>
      <c r="AA359" s="570"/>
      <c r="AB359" s="570"/>
      <c r="AC359" s="570"/>
    </row>
    <row r="360" spans="1:68" ht="14.25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150</v>
      </c>
      <c r="Y362" s="568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158.64999999999998</v>
      </c>
      <c r="BN362" s="64">
        <f>IFERROR(Y362*I362/H362,"0")</f>
        <v>161.82299999999998</v>
      </c>
      <c r="BO362" s="64">
        <f>IFERROR(1/J362*(X362/H362),"0")</f>
        <v>0.26041666666666669</v>
      </c>
      <c r="BP362" s="64">
        <f>IFERROR(1/J362*(Y362/H362),"0")</f>
        <v>0.265625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16.666666666666668</v>
      </c>
      <c r="Y363" s="569">
        <f>IFERROR(Y361/H361,"0")+IFERROR(Y362/H362,"0")</f>
        <v>17</v>
      </c>
      <c r="Z363" s="569">
        <f>IFERROR(IF(Z361="",0,Z361),"0")+IFERROR(IF(Z362="",0,Z362),"0")</f>
        <v>0.32266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150</v>
      </c>
      <c r="Y364" s="569">
        <f>IFERROR(SUM(Y361:Y362),"0")</f>
        <v>153</v>
      </c>
      <c r="Z364" s="37"/>
      <c r="AA364" s="570"/>
      <c r="AB364" s="570"/>
      <c r="AC364" s="570"/>
    </row>
    <row r="365" spans="1:68" ht="14.25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30</v>
      </c>
      <c r="Y366" s="568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3.3333333333333335</v>
      </c>
      <c r="Y367" s="569">
        <f>IFERROR(Y366/H366,"0")</f>
        <v>4</v>
      </c>
      <c r="Z367" s="569">
        <f>IFERROR(IF(Z366="",0,Z366),"0")</f>
        <v>7.5920000000000001E-2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30</v>
      </c>
      <c r="Y368" s="569">
        <f>IFERROR(SUM(Y366:Y366),"0")</f>
        <v>36</v>
      </c>
      <c r="Z368" s="37"/>
      <c r="AA368" s="570"/>
      <c r="AB368" s="570"/>
      <c r="AC368" s="570"/>
    </row>
    <row r="369" spans="1:68" ht="16.5" customHeight="1" x14ac:dyDescent="0.25">
      <c r="A369" s="611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50</v>
      </c>
      <c r="Y373" s="568">
        <f>IFERROR(IF(X373="",0,CEILING((X373/$H373),1)*$H373),"")</f>
        <v>60</v>
      </c>
      <c r="Z373" s="36">
        <f>IFERROR(IF(Y373=0,"",ROUNDUP(Y373/H373,0)*0.01898),"")</f>
        <v>9.4899999999999998E-2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51.8125</v>
      </c>
      <c r="BN373" s="64">
        <f>IFERROR(Y373*I373/H373,"0")</f>
        <v>62.175000000000004</v>
      </c>
      <c r="BO373" s="64">
        <f>IFERROR(1/J373*(X373/H373),"0")</f>
        <v>6.5104166666666671E-2</v>
      </c>
      <c r="BP373" s="64">
        <f>IFERROR(1/J373*(Y373/H373),"0")</f>
        <v>7.8125E-2</v>
      </c>
    </row>
    <row r="374" spans="1:68" ht="37.5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4.166666666666667</v>
      </c>
      <c r="Y375" s="569">
        <f>IFERROR(Y371/H371,"0")+IFERROR(Y372/H372,"0")+IFERROR(Y373/H373,"0")+IFERROR(Y374/H374,"0")</f>
        <v>5</v>
      </c>
      <c r="Z375" s="569">
        <f>IFERROR(IF(Z371="",0,Z371),"0")+IFERROR(IF(Z372="",0,Z372),"0")+IFERROR(IF(Z373="",0,Z373),"0")+IFERROR(IF(Z374="",0,Z374),"0")</f>
        <v>9.4899999999999998E-2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50</v>
      </c>
      <c r="Y376" s="569">
        <f>IFERROR(SUM(Y371:Y374),"0")</f>
        <v>60</v>
      </c>
      <c r="Z376" s="37"/>
      <c r="AA376" s="570"/>
      <c r="AB376" s="570"/>
      <c r="AC376" s="570"/>
    </row>
    <row r="377" spans="1:68" ht="14.25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30</v>
      </c>
      <c r="Y382" s="568">
        <f>IFERROR(IF(X382="",0,CEILING((X382/$H382),1)*$H382),"")</f>
        <v>36</v>
      </c>
      <c r="Z382" s="36">
        <f>IFERROR(IF(Y382=0,"",ROUNDUP(Y382/H382,0)*0.01898),"")</f>
        <v>7.5920000000000001E-2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31.73</v>
      </c>
      <c r="BN382" s="64">
        <f>IFERROR(Y382*I382/H382,"0")</f>
        <v>38.076000000000001</v>
      </c>
      <c r="BO382" s="64">
        <f>IFERROR(1/J382*(X382/H382),"0")</f>
        <v>5.2083333333333336E-2</v>
      </c>
      <c r="BP382" s="64">
        <f>IFERROR(1/J382*(Y382/H382),"0")</f>
        <v>6.25E-2</v>
      </c>
    </row>
    <row r="383" spans="1:68" ht="27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3.3333333333333335</v>
      </c>
      <c r="Y384" s="569">
        <f>IFERROR(Y382/H382,"0")+IFERROR(Y383/H383,"0")</f>
        <v>4</v>
      </c>
      <c r="Z384" s="569">
        <f>IFERROR(IF(Z382="",0,Z382),"0")+IFERROR(IF(Z383="",0,Z383),"0")</f>
        <v>7.5920000000000001E-2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30</v>
      </c>
      <c r="Y385" s="569">
        <f>IFERROR(SUM(Y382:Y383),"0")</f>
        <v>36</v>
      </c>
      <c r="Z385" s="37"/>
      <c r="AA385" s="570"/>
      <c r="AB385" s="570"/>
      <c r="AC385" s="570"/>
    </row>
    <row r="386" spans="1:68" ht="14.25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604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35</v>
      </c>
      <c r="Y398" s="568">
        <f t="shared" si="57"/>
        <v>35.700000000000003</v>
      </c>
      <c r="Z398" s="36">
        <f t="shared" si="62"/>
        <v>8.5339999999999999E-2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37.166666666666664</v>
      </c>
      <c r="BN398" s="64">
        <f t="shared" si="59"/>
        <v>37.910000000000004</v>
      </c>
      <c r="BO398" s="64">
        <f t="shared" si="60"/>
        <v>7.1225071225071226E-2</v>
      </c>
      <c r="BP398" s="64">
        <f t="shared" si="61"/>
        <v>7.2649572649572655E-2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14</v>
      </c>
      <c r="Y399" s="568">
        <f t="shared" si="57"/>
        <v>14.700000000000001</v>
      </c>
      <c r="Z399" s="36">
        <f t="shared" si="62"/>
        <v>3.5140000000000005E-2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14.866666666666665</v>
      </c>
      <c r="BN399" s="64">
        <f t="shared" si="59"/>
        <v>15.61</v>
      </c>
      <c r="BO399" s="64">
        <f t="shared" si="60"/>
        <v>2.8490028490028491E-2</v>
      </c>
      <c r="BP399" s="64">
        <f t="shared" si="61"/>
        <v>2.9914529914529919E-2</v>
      </c>
    </row>
    <row r="400" spans="1:68" ht="27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35</v>
      </c>
      <c r="Y401" s="568">
        <f t="shared" si="57"/>
        <v>35.700000000000003</v>
      </c>
      <c r="Z401" s="36">
        <f t="shared" si="62"/>
        <v>8.5339999999999999E-2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37.166666666666664</v>
      </c>
      <c r="BN401" s="64">
        <f t="shared" si="59"/>
        <v>37.910000000000004</v>
      </c>
      <c r="BO401" s="64">
        <f t="shared" si="60"/>
        <v>7.1225071225071226E-2</v>
      </c>
      <c r="BP401" s="64">
        <f t="shared" si="61"/>
        <v>7.2649572649572655E-2</v>
      </c>
    </row>
    <row r="402" spans="1:68" ht="37.5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39.999999999999993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41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0.20582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84</v>
      </c>
      <c r="Y404" s="569">
        <f>IFERROR(SUM(Y393:Y402),"0")</f>
        <v>86.100000000000009</v>
      </c>
      <c r="Z404" s="37"/>
      <c r="AA404" s="570"/>
      <c r="AB404" s="570"/>
      <c r="AC404" s="570"/>
    </row>
    <row r="405" spans="1:68" ht="14.25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10.5</v>
      </c>
      <c r="Y419" s="568">
        <f>IFERROR(IF(X419="",0,CEILING((X419/$H419),1)*$H419),"")</f>
        <v>10.5</v>
      </c>
      <c r="Z419" s="36">
        <f>IFERROR(IF(Y419=0,"",ROUNDUP(Y419/H419,0)*0.00502),"")</f>
        <v>2.5100000000000001E-2</v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11.149999999999999</v>
      </c>
      <c r="BN419" s="64">
        <f>IFERROR(Y419*I419/H419,"0")</f>
        <v>11.149999999999999</v>
      </c>
      <c r="BO419" s="64">
        <f>IFERROR(1/J419*(X419/H419),"0")</f>
        <v>2.1367521367521368E-2</v>
      </c>
      <c r="BP419" s="64">
        <f>IFERROR(1/J419*(Y419/H419),"0")</f>
        <v>2.1367521367521368E-2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5</v>
      </c>
      <c r="Y420" s="569">
        <f>IFERROR(Y416/H416,"0")+IFERROR(Y417/H417,"0")+IFERROR(Y418/H418,"0")+IFERROR(Y419/H419,"0")</f>
        <v>5</v>
      </c>
      <c r="Z420" s="569">
        <f>IFERROR(IF(Z416="",0,Z416),"0")+IFERROR(IF(Z417="",0,Z417),"0")+IFERROR(IF(Z418="",0,Z418),"0")+IFERROR(IF(Z419="",0,Z419),"0")</f>
        <v>2.5100000000000001E-2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10.5</v>
      </c>
      <c r="Y421" s="569">
        <f>IFERROR(SUM(Y416:Y419),"0")</f>
        <v>10.5</v>
      </c>
      <c r="Z421" s="37"/>
      <c r="AA421" s="570"/>
      <c r="AB421" s="570"/>
      <c r="AC421" s="570"/>
    </row>
    <row r="422" spans="1:68" ht="16.5" customHeight="1" x14ac:dyDescent="0.25">
      <c r="A422" s="611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40</v>
      </c>
      <c r="Y424" s="568">
        <f>IFERROR(IF(X424="",0,CEILING((X424/$H424),1)*$H424),"")</f>
        <v>40.799999999999997</v>
      </c>
      <c r="Z424" s="36">
        <f>IFERROR(IF(Y424=0,"",ROUNDUP(Y424/H424,0)*0.00651),"")</f>
        <v>0.22134000000000001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70</v>
      </c>
      <c r="BN424" s="64">
        <f>IFERROR(Y424*I424/H424,"0")</f>
        <v>71.399999999999991</v>
      </c>
      <c r="BO424" s="64">
        <f>IFERROR(1/J424*(X424/H424),"0")</f>
        <v>0.18315018315018317</v>
      </c>
      <c r="BP424" s="64">
        <f>IFERROR(1/J424*(Y424/H424),"0")</f>
        <v>0.18681318681318682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33.333333333333336</v>
      </c>
      <c r="Y425" s="569">
        <f>IFERROR(Y424/H424,"0")</f>
        <v>34</v>
      </c>
      <c r="Z425" s="569">
        <f>IFERROR(IF(Z424="",0,Z424),"0")</f>
        <v>0.22134000000000001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40</v>
      </c>
      <c r="Y426" s="569">
        <f>IFERROR(SUM(Y424:Y424),"0")</f>
        <v>40.799999999999997</v>
      </c>
      <c r="Z426" s="37"/>
      <c r="AA426" s="570"/>
      <c r="AB426" s="570"/>
      <c r="AC426" s="570"/>
    </row>
    <row r="427" spans="1:68" ht="16.5" customHeight="1" x14ac:dyDescent="0.25">
      <c r="A427" s="611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660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100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106.81818181818181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0.18210955710955709</v>
      </c>
      <c r="BP435" s="64">
        <f t="shared" ref="BP435:BP449" si="68">IFERROR(1/J435*(Y435/H435),"0")</f>
        <v>0.18269230769230771</v>
      </c>
    </row>
    <row r="436" spans="1:68" ht="27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50</v>
      </c>
      <c r="Y437" s="568">
        <f t="shared" si="63"/>
        <v>52.800000000000004</v>
      </c>
      <c r="Z437" s="36">
        <f t="shared" si="64"/>
        <v>0.1196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53.409090909090907</v>
      </c>
      <c r="BN437" s="64">
        <f t="shared" si="66"/>
        <v>56.400000000000006</v>
      </c>
      <c r="BO437" s="64">
        <f t="shared" si="67"/>
        <v>9.1054778554778545E-2</v>
      </c>
      <c r="BP437" s="64">
        <f t="shared" si="68"/>
        <v>9.6153846153846159E-2</v>
      </c>
    </row>
    <row r="438" spans="1:68" ht="27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43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200</v>
      </c>
      <c r="Y440" s="568">
        <f t="shared" si="63"/>
        <v>200.64000000000001</v>
      </c>
      <c r="Z440" s="36">
        <f t="shared" si="64"/>
        <v>0.45448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213.63636363636363</v>
      </c>
      <c r="BN440" s="64">
        <f t="shared" si="66"/>
        <v>214.32</v>
      </c>
      <c r="BO440" s="64">
        <f t="shared" si="67"/>
        <v>0.36421911421911418</v>
      </c>
      <c r="BP440" s="64">
        <f t="shared" si="68"/>
        <v>0.36538461538461542</v>
      </c>
    </row>
    <row r="441" spans="1:68" ht="16.5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60</v>
      </c>
      <c r="Y443" s="568">
        <f t="shared" si="63"/>
        <v>61.2</v>
      </c>
      <c r="Z443" s="36">
        <f>IFERROR(IF(Y443=0,"",ROUNDUP(Y443/H443,0)*0.00902),"")</f>
        <v>0.15334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63.5</v>
      </c>
      <c r="BN443" s="64">
        <f t="shared" si="66"/>
        <v>64.77000000000001</v>
      </c>
      <c r="BO443" s="64">
        <f t="shared" si="67"/>
        <v>0.12626262626262627</v>
      </c>
      <c r="BP443" s="64">
        <f t="shared" si="68"/>
        <v>0.12878787878787878</v>
      </c>
    </row>
    <row r="444" spans="1:68" ht="27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2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90</v>
      </c>
      <c r="Y448" s="568">
        <f t="shared" si="63"/>
        <v>90</v>
      </c>
      <c r="Z448" s="36">
        <f>IFERROR(IF(Y448=0,"",ROUNDUP(Y448/H448,0)*0.00902),"")</f>
        <v>0.22550000000000001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95.249999999999986</v>
      </c>
      <c r="BN448" s="64">
        <f t="shared" si="66"/>
        <v>95.249999999999986</v>
      </c>
      <c r="BO448" s="64">
        <f t="shared" si="67"/>
        <v>0.18939393939393939</v>
      </c>
      <c r="BP448" s="64">
        <f t="shared" si="68"/>
        <v>0.18939393939393939</v>
      </c>
    </row>
    <row r="449" spans="1:68" ht="27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107.95454545454545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109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1.1801600000000001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500</v>
      </c>
      <c r="Y451" s="569">
        <f>IFERROR(SUM(Y435:Y449),"0")</f>
        <v>504.96</v>
      </c>
      <c r="Z451" s="37"/>
      <c r="AA451" s="570"/>
      <c r="AB451" s="570"/>
      <c r="AC451" s="570"/>
    </row>
    <row r="452" spans="1:68" ht="14.25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200</v>
      </c>
      <c r="Y453" s="568">
        <f>IFERROR(IF(X453="",0,CEILING((X453/$H453),1)*$H453),"")</f>
        <v>200.64000000000001</v>
      </c>
      <c r="Z453" s="36">
        <f>IFERROR(IF(Y453=0,"",ROUNDUP(Y453/H453,0)*0.01196),"")</f>
        <v>0.45448</v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213.63636363636363</v>
      </c>
      <c r="BN453" s="64">
        <f>IFERROR(Y453*I453/H453,"0")</f>
        <v>214.32</v>
      </c>
      <c r="BO453" s="64">
        <f>IFERROR(1/J453*(X453/H453),"0")</f>
        <v>0.36421911421911418</v>
      </c>
      <c r="BP453" s="64">
        <f>IFERROR(1/J453*(Y453/H453),"0")</f>
        <v>0.36538461538461542</v>
      </c>
    </row>
    <row r="454" spans="1:68" ht="16.5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37.878787878787875</v>
      </c>
      <c r="Y456" s="569">
        <f>IFERROR(Y453/H453,"0")+IFERROR(Y454/H454,"0")+IFERROR(Y455/H455,"0")</f>
        <v>38</v>
      </c>
      <c r="Z456" s="569">
        <f>IFERROR(IF(Z453="",0,Z453),"0")+IFERROR(IF(Z454="",0,Z454),"0")+IFERROR(IF(Z455="",0,Z455),"0")</f>
        <v>0.45448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200</v>
      </c>
      <c r="Y457" s="569">
        <f>IFERROR(SUM(Y453:Y455),"0")</f>
        <v>200.64000000000001</v>
      </c>
      <c r="Z457" s="37"/>
      <c r="AA457" s="570"/>
      <c r="AB457" s="570"/>
      <c r="AC457" s="570"/>
    </row>
    <row r="458" spans="1:68" ht="14.25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60</v>
      </c>
      <c r="Y460" s="568">
        <f t="shared" si="69"/>
        <v>63.36</v>
      </c>
      <c r="Z460" s="36">
        <f>IFERROR(IF(Y460=0,"",ROUNDUP(Y460/H460,0)*0.01196),"")</f>
        <v>0.14352000000000001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64.090909090909079</v>
      </c>
      <c r="BN460" s="64">
        <f t="shared" si="71"/>
        <v>67.679999999999993</v>
      </c>
      <c r="BO460" s="64">
        <f t="shared" si="72"/>
        <v>0.10926573426573427</v>
      </c>
      <c r="BP460" s="64">
        <f t="shared" si="73"/>
        <v>0.11538461538461539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26.515151515151516</v>
      </c>
      <c r="Y466" s="569">
        <f>IFERROR(Y459/H459,"0")+IFERROR(Y460/H460,"0")+IFERROR(Y461/H461,"0")+IFERROR(Y462/H462,"0")+IFERROR(Y463/H463,"0")+IFERROR(Y464/H464,"0")+IFERROR(Y465/H465,"0")</f>
        <v>28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0.33488000000000001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140</v>
      </c>
      <c r="Y467" s="569">
        <f>IFERROR(SUM(Y459:Y465),"0")</f>
        <v>147.84</v>
      </c>
      <c r="Z467" s="37"/>
      <c r="AA467" s="570"/>
      <c r="AB467" s="570"/>
      <c r="AC467" s="570"/>
    </row>
    <row r="468" spans="1:68" ht="14.25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730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68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3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30</v>
      </c>
      <c r="Y479" s="568">
        <f>IFERROR(IF(X479="",0,CEILING((X479/$H479),1)*$H479),"")</f>
        <v>36</v>
      </c>
      <c r="Z479" s="36">
        <f>IFERROR(IF(Y479=0,"",ROUNDUP(Y479/H479,0)*0.01898),"")</f>
        <v>5.6940000000000004E-2</v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31.087500000000002</v>
      </c>
      <c r="BN479" s="64">
        <f>IFERROR(Y479*I479/H479,"0")</f>
        <v>37.305</v>
      </c>
      <c r="BO479" s="64">
        <f>IFERROR(1/J479*(X479/H479),"0")</f>
        <v>3.90625E-2</v>
      </c>
      <c r="BP479" s="64">
        <f>IFERROR(1/J479*(Y479/H479),"0")</f>
        <v>4.6875E-2</v>
      </c>
    </row>
    <row r="480" spans="1:68" ht="27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694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2.5</v>
      </c>
      <c r="Y481" s="569">
        <f>IFERROR(Y477/H477,"0")+IFERROR(Y478/H478,"0")+IFERROR(Y479/H479,"0")+IFERROR(Y480/H480,"0")</f>
        <v>3</v>
      </c>
      <c r="Z481" s="569">
        <f>IFERROR(IF(Z477="",0,Z477),"0")+IFERROR(IF(Z478="",0,Z478),"0")+IFERROR(IF(Z479="",0,Z479),"0")+IFERROR(IF(Z480="",0,Z480),"0")</f>
        <v>5.6940000000000004E-2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30</v>
      </c>
      <c r="Y482" s="569">
        <f>IFERROR(SUM(Y477:Y480),"0")</f>
        <v>36</v>
      </c>
      <c r="Z482" s="37"/>
      <c r="AA482" s="570"/>
      <c r="AB482" s="570"/>
      <c r="AC482" s="570"/>
    </row>
    <row r="483" spans="1:68" ht="14.25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0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4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6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51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37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250</v>
      </c>
      <c r="Y496" s="568">
        <f>IFERROR(IF(X496="",0,CEILING((X496/$H496),1)*$H496),"")</f>
        <v>252</v>
      </c>
      <c r="Z496" s="36">
        <f>IFERROR(IF(Y496=0,"",ROUNDUP(Y496/H496,0)*0.01898),"")</f>
        <v>0.53144000000000002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264.41666666666669</v>
      </c>
      <c r="BN496" s="64">
        <f>IFERROR(Y496*I496/H496,"0")</f>
        <v>266.53199999999998</v>
      </c>
      <c r="BO496" s="64">
        <f>IFERROR(1/J496*(X496/H496),"0")</f>
        <v>0.43402777777777779</v>
      </c>
      <c r="BP496" s="64">
        <f>IFERROR(1/J496*(Y496/H496),"0")</f>
        <v>0.4375</v>
      </c>
    </row>
    <row r="497" spans="1:68" ht="27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77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27.777777777777779</v>
      </c>
      <c r="Y498" s="569">
        <f>IFERROR(Y496/H496,"0")+IFERROR(Y497/H497,"0")</f>
        <v>28</v>
      </c>
      <c r="Z498" s="569">
        <f>IFERROR(IF(Z496="",0,Z496),"0")+IFERROR(IF(Z497="",0,Z497),"0")</f>
        <v>0.53144000000000002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250</v>
      </c>
      <c r="Y499" s="569">
        <f>IFERROR(SUM(Y496:Y497),"0")</f>
        <v>252</v>
      </c>
      <c r="Z499" s="37"/>
      <c r="AA499" s="570"/>
      <c r="AB499" s="570"/>
      <c r="AC499" s="570"/>
    </row>
    <row r="500" spans="1:68" ht="14.25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26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637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902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17602.400000000001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17740.019999999997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18610.874119794644</v>
      </c>
      <c r="Y511" s="569">
        <f>IFERROR(SUM(BN22:BN507),"0")</f>
        <v>18756.197000000007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31</v>
      </c>
      <c r="Y512" s="38">
        <f>ROUNDUP(SUM(BP22:BP507),0)</f>
        <v>32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19385.874119794644</v>
      </c>
      <c r="Y513" s="569">
        <f>GrossWeightTotalR+PalletQtyTotalR*25</f>
        <v>19556.197000000007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3335.2279764722298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3357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36.152680000000004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12"/>
      <c r="E517" s="612"/>
      <c r="F517" s="612"/>
      <c r="G517" s="612"/>
      <c r="H517" s="572"/>
      <c r="I517" s="571" t="s">
        <v>259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547</v>
      </c>
      <c r="U517" s="572"/>
      <c r="V517" s="571" t="s">
        <v>604</v>
      </c>
      <c r="W517" s="612"/>
      <c r="X517" s="612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89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742.40000000000009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1453.1999999999998</v>
      </c>
      <c r="E520" s="46">
        <f>IFERROR(Y89*1,"0")+IFERROR(Y90*1,"0")+IFERROR(Y91*1,"0")+IFERROR(Y95*1,"0")+IFERROR(Y96*1,"0")+IFERROR(Y97*1,"0")+IFERROR(Y98*1,"0")+IFERROR(Y99*1,"0")+IFERROR(Y100*1,"0")</f>
        <v>1132.2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2580.12</v>
      </c>
      <c r="G520" s="46">
        <f>IFERROR(Y131*1,"0")+IFERROR(Y132*1,"0")+IFERROR(Y136*1,"0")+IFERROR(Y137*1,"0")+IFERROR(Y141*1,"0")+IFERROR(Y142*1,"0")</f>
        <v>130.16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621.6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1183.4999999999998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39.200000000000003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321.59999999999997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1078.1999999999998</v>
      </c>
      <c r="S520" s="46">
        <f>IFERROR(Y338*1,"0")+IFERROR(Y339*1,"0")+IFERROR(Y340*1,"0")</f>
        <v>1050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6033</v>
      </c>
      <c r="U520" s="46">
        <f>IFERROR(Y371*1,"0")+IFERROR(Y372*1,"0")+IFERROR(Y373*1,"0")+IFERROR(Y374*1,"0")+IFERROR(Y378*1,"0")+IFERROR(Y382*1,"0")+IFERROR(Y383*1,"0")+IFERROR(Y387*1,"0")</f>
        <v>96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86.100000000000009</v>
      </c>
      <c r="W520" s="46">
        <f>IFERROR(Y412*1,"0")+IFERROR(Y416*1,"0")+IFERROR(Y417*1,"0")+IFERROR(Y418*1,"0")+IFERROR(Y419*1,"0")</f>
        <v>10.5</v>
      </c>
      <c r="X520" s="46">
        <f>IFERROR(Y424*1,"0")</f>
        <v>40.799999999999997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853.43999999999994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288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