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09,25\01,09,25 Ост КИ Ташкент\"/>
    </mc:Choice>
  </mc:AlternateContent>
  <xr:revisionPtr revIDLastSave="0" documentId="13_ncr:1_{29AC4410-7C73-4C00-A437-91BF1AE104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onsForClient_250947602530" sheetId="1" r:id="rId1"/>
  </sheets>
  <externalReferences>
    <externalReference r:id="rId2"/>
    <externalReference r:id="rId3"/>
  </externalReferences>
  <definedNames>
    <definedName name="_xlnm._FilterDatabase" localSheetId="0" hidden="1">ActionsForClient_250947602530!$A$1:$E$15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4" i="1" l="1"/>
  <c r="N5" i="1"/>
  <c r="N6" i="1"/>
  <c r="N7" i="1"/>
  <c r="N8" i="1"/>
  <c r="N9" i="1"/>
  <c r="N10" i="1"/>
  <c r="N11" i="1"/>
  <c r="N12" i="1"/>
  <c r="N13" i="1"/>
  <c r="N14" i="1"/>
  <c r="N15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D15" i="1" l="1"/>
  <c r="D14" i="1"/>
  <c r="D16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<sst xmlns="http://schemas.openxmlformats.org/spreadsheetml/2006/main" count="34" uniqueCount="21">
  <si>
    <t>Код товара</t>
  </si>
  <si>
    <t>Наименование</t>
  </si>
  <si>
    <t>СЕРВЕЛАТ КРЕМЛЕВСКИЙ в/к в/у 0.33кг 8шт.</t>
  </si>
  <si>
    <t>ЭКСТРА Папа может вар п/о_СНГ</t>
  </si>
  <si>
    <t>СОЧНЫЕ ПМ сос п/о мгс 0.41кг_СНГ_50с</t>
  </si>
  <si>
    <t>ГОВЯЖЬЯ Папа может вар п/о 0.4кг 8шт.</t>
  </si>
  <si>
    <t>ФИЛЕЙНЫЕ Папа Может сос ц/о мгс 0.4кг</t>
  </si>
  <si>
    <t>МЯСНЫЕ С ГОВЯД.ПМ сос п/о мгс 0.4кг_50с</t>
  </si>
  <si>
    <t>БЕКОН Останкино с/к с/н в/у 1/180_СНГ_50</t>
  </si>
  <si>
    <t>ШПИКАЧКИ СОЧНЫЕ С БЕК. п/о мгс 0.3кг_60с</t>
  </si>
  <si>
    <t>РУБЛЕНЫЕ сос ц/о мгс 0.36кг 6шт.</t>
  </si>
  <si>
    <t>СЕРВЕЛАТ ЕВРОПЕЙСКИЙ в/к в/у 0.33кг 8шт.</t>
  </si>
  <si>
    <t>ГОВЯЖЬЯ Папа может вар п/о</t>
  </si>
  <si>
    <t>СЕРВЕЛАТ ОХОТНИЧИЙ ПМ в/к в/у 0.28кг_СНГ</t>
  </si>
  <si>
    <t>БОЯРСКАЯ ПМ п/к в/у 0.28кг_СНГ</t>
  </si>
  <si>
    <t>ЗАКАЗ КОЛИЧЕСТВО</t>
  </si>
  <si>
    <t>ВЕС</t>
  </si>
  <si>
    <t>кг</t>
  </si>
  <si>
    <t>шт</t>
  </si>
  <si>
    <t>бланк завода</t>
  </si>
  <si>
    <t>прога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</si>
</sst>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0" fontId="2" fillId="3" borderId="1" xfId="0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4;&#1089;&#1090;&#1072;&#1085;&#1082;&#1080;&#1085;&#1086;%20&#1050;&#1048;/ostankino_ki/UZ/&#1095;&#1080;&#1089;&#1090;&#1099;&#1081;%20&#1073;&#1083;&#1072;&#1085;&#1082;/&#1041;&#1083;&#1072;&#1085;&#1082;%20&#1079;&#1072;&#1082;&#1072;&#1079;&#1072;%20Mos%20prod%20Tor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4;&#1089;&#1090;&#1072;&#1085;&#1082;&#1080;&#1085;&#1086;%20&#1050;&#1048;/ostankino_ki/UZ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шины"/>
    </sheetNames>
    <sheetDataSet>
      <sheetData sheetId="0">
        <row r="1">
          <cell r="D1">
            <v>130500100</v>
          </cell>
        </row>
        <row r="3">
          <cell r="D3">
            <v>45909</v>
          </cell>
        </row>
        <row r="6">
          <cell r="D6" t="str">
            <v xml:space="preserve">Москва :  </v>
          </cell>
        </row>
        <row r="7">
          <cell r="B7" t="str">
            <v>ЗАКАЗ</v>
          </cell>
          <cell r="D7" t="str">
            <v>Тип заказа:</v>
          </cell>
        </row>
        <row r="9">
          <cell r="B9" t="str">
            <v>Название материала</v>
          </cell>
          <cell r="D9" t="str">
            <v>Код материала</v>
          </cell>
        </row>
        <row r="10">
          <cell r="B10" t="str">
            <v>Вареные колбасы</v>
          </cell>
        </row>
        <row r="11">
          <cell r="B11" t="str">
            <v>КЛАССИЧЕСКАЯ ПМ вар п/о 0.35 кг</v>
          </cell>
          <cell r="D11">
            <v>1001013957231</v>
          </cell>
        </row>
        <row r="12">
          <cell r="B12" t="str">
            <v>КЛАССИЧЕСКАЯ Коровино вар п/о(обвязка)</v>
          </cell>
          <cell r="D12">
            <v>1001013956859</v>
          </cell>
        </row>
        <row r="13">
          <cell r="B13" t="str">
            <v>РУССКАЯ ПРЕМИУМ ПМ вар ф/о в/у</v>
          </cell>
          <cell r="D13">
            <v>1001010855247</v>
          </cell>
        </row>
        <row r="14">
          <cell r="B14" t="str">
            <v>ДОКТОРСКАЯ ПРЕМИУМ вар б/о мгс_30с</v>
          </cell>
          <cell r="D14">
            <v>1001010105246</v>
          </cell>
        </row>
        <row r="15">
          <cell r="B15" t="str">
            <v>ДОКТОРСКАЯ ПРЕМИУМ вар п/о 0.4кг 8шт.</v>
          </cell>
          <cell r="D15">
            <v>1001010106325</v>
          </cell>
        </row>
        <row r="16">
          <cell r="B16" t="str">
            <v>МЯСНАЯ Папа может вар п/о 0.4кг_СНГ</v>
          </cell>
          <cell r="D16">
            <v>1001012486334</v>
          </cell>
        </row>
        <row r="17">
          <cell r="B17" t="str">
            <v>МЯСНАЯ Папа может вар п/о_СНГ</v>
          </cell>
          <cell r="D17">
            <v>1001012484405</v>
          </cell>
        </row>
        <row r="18">
          <cell r="B18" t="str">
            <v>МЯСНАЯ СО ШПИКОМ Папа может вар п/о_СНГ</v>
          </cell>
          <cell r="D18">
            <v>1001012634408</v>
          </cell>
        </row>
        <row r="19">
          <cell r="B19" t="str">
            <v>ФИЛЕЙНАЯ Папа может вар п/о 0.5кг_СНГ</v>
          </cell>
          <cell r="D19">
            <v>1001012566346</v>
          </cell>
        </row>
        <row r="20">
          <cell r="B20" t="str">
            <v>ФИЛЕЙНАЯ Папа может вар п/о_СНГ</v>
          </cell>
          <cell r="D20">
            <v>1001012564335</v>
          </cell>
        </row>
        <row r="21">
          <cell r="B21" t="str">
            <v>ЭКСТРА Папа может вар п/о 0.4кг_СНГ</v>
          </cell>
          <cell r="D21">
            <v>1001012506354</v>
          </cell>
        </row>
        <row r="22">
          <cell r="B22" t="str">
            <v>ЭКСТРА Папа может вар п/о_СНГ</v>
          </cell>
          <cell r="D22">
            <v>1001012503220</v>
          </cell>
        </row>
        <row r="23">
          <cell r="B23" t="str">
            <v>ДОКТОРСКАЯ ГОСТ вар п/о</v>
          </cell>
          <cell r="D23">
            <v>1001010014555</v>
          </cell>
        </row>
        <row r="24">
          <cell r="B24" t="str">
            <v>СЛИВОЧНАЯ Коровино вар п/о</v>
          </cell>
          <cell r="D24">
            <v>1001010116327</v>
          </cell>
        </row>
        <row r="25">
          <cell r="B25" t="str">
            <v>ДОМАШНИЙ РЕЦЕПТ Коровино вар п/о</v>
          </cell>
          <cell r="D25">
            <v>1001015646861</v>
          </cell>
        </row>
        <row r="26">
          <cell r="B26" t="str">
            <v>ГОВЯЖЬЯ Папа может вар п/о 0.4кг 8шт.</v>
          </cell>
          <cell r="D26">
            <v>1001012426268</v>
          </cell>
        </row>
        <row r="27">
          <cell r="B27" t="str">
            <v>ГОВЯЖЬЯ Папа может вар п/о</v>
          </cell>
          <cell r="D27">
            <v>1001012426220</v>
          </cell>
        </row>
        <row r="28">
          <cell r="B28" t="str">
            <v>В ОБВЯЗКЕ вар п/о</v>
          </cell>
          <cell r="D28">
            <v>1001015676877</v>
          </cell>
        </row>
        <row r="29">
          <cell r="B29" t="str">
            <v>В ОБВЯЗКЕ СО ШПИКОМ вар п/о</v>
          </cell>
          <cell r="D29">
            <v>1001015686878</v>
          </cell>
        </row>
        <row r="30">
          <cell r="B30" t="str">
            <v>Сосиски</v>
          </cell>
        </row>
        <row r="31">
          <cell r="B31" t="str">
            <v>РУБЛЕНЫЕ сос ц/о мгс 0.36кг 6шт.</v>
          </cell>
          <cell r="D31">
            <v>1001023696765</v>
          </cell>
        </row>
        <row r="32">
          <cell r="B32" t="str">
            <v>С СЫРОМ сос ц/о мгс 0.41кг 6шт.</v>
          </cell>
          <cell r="D32">
            <v>1001025176768</v>
          </cell>
        </row>
        <row r="33">
          <cell r="B33" t="str">
            <v>ИСПАНСКИЕ сос ц/о мгс 0.41кг 6шт.</v>
          </cell>
          <cell r="D33">
            <v>1001025486770</v>
          </cell>
        </row>
        <row r="34">
          <cell r="B34" t="str">
            <v>БАВАРСКИЕ ПМ сос ц/о мгс 0.35кг 8шт.</v>
          </cell>
          <cell r="D34">
            <v>1001021966602</v>
          </cell>
        </row>
        <row r="35">
          <cell r="B35" t="str">
            <v>СОЧНЫЙ ГРИЛЬ ПМ сос п/о мгс 0.41кг 8шт.</v>
          </cell>
          <cell r="D35">
            <v>1001022246713</v>
          </cell>
        </row>
        <row r="36">
          <cell r="B36" t="str">
            <v>КОПЧЕНЫЕ сос п/о мгс 0.45кг 7шт.</v>
          </cell>
          <cell r="D36">
            <v>1001022246240</v>
          </cell>
        </row>
        <row r="37">
          <cell r="B37" t="str">
            <v>МОЛОЧНЫЕ ПМ сос п/о мгс 0.41кг 10шт_СНГ</v>
          </cell>
          <cell r="D37">
            <v>1001020837151</v>
          </cell>
        </row>
        <row r="38">
          <cell r="B38" t="str">
            <v>МОЛОЧНЫЕ ПРЕМИУМ ПМ сос п/о мгс 0.6кг</v>
          </cell>
          <cell r="D38">
            <v>1001022656854</v>
          </cell>
        </row>
        <row r="39">
          <cell r="B39" t="str">
            <v>МОЛОЧ.ПРЕМИУМ ПМ сос п/о мгс 1.5*4_О_50с</v>
          </cell>
          <cell r="D39">
            <v>1001022657075</v>
          </cell>
        </row>
        <row r="40">
          <cell r="B40" t="str">
            <v>МЯСНЫЕ Папа может сос п/о в/у 0.4кг_45с</v>
          </cell>
          <cell r="D40">
            <v>1001022725819</v>
          </cell>
        </row>
        <row r="41">
          <cell r="B41" t="str">
            <v>МЯСНЫЕ С ГОВЯД.ПМ сос п/о мгс 0.4кг_50с</v>
          </cell>
          <cell r="D41">
            <v>1001025507077</v>
          </cell>
        </row>
        <row r="42">
          <cell r="B42" t="str">
            <v>СЛИВОЧНЫЕ ПМ сос п/о мгс 0.41кг 10шт.</v>
          </cell>
          <cell r="D42">
            <v>1001022466726</v>
          </cell>
        </row>
        <row r="43">
          <cell r="B43" t="str">
            <v>МОЛОЧНЫЕ ГОСТ сос ц/о мгс 0.4кг 7шт.</v>
          </cell>
          <cell r="D43">
            <v>1001020836759</v>
          </cell>
        </row>
        <row r="44">
          <cell r="B44" t="str">
            <v>СОЧНЫЕ ПМ сос п/о в/у 1/350 8шт_50с</v>
          </cell>
          <cell r="D44">
            <v>1001022377064</v>
          </cell>
        </row>
        <row r="45">
          <cell r="B45" t="str">
            <v>СОЧНЫЕ ПМ сос п/о мгс 0.41кг_СНГ_50с</v>
          </cell>
          <cell r="D45">
            <v>1001022377067</v>
          </cell>
        </row>
        <row r="46">
          <cell r="B46" t="str">
            <v>СОЧНЫЕ ПМ сос п/о мгс 1.5*4_А_50с</v>
          </cell>
          <cell r="D46">
            <v>1001022377070</v>
          </cell>
        </row>
        <row r="47">
          <cell r="B47" t="str">
            <v>С ГОВЯДИНОЙ ПМ сос п/о мгс 1кг 6шт.</v>
          </cell>
          <cell r="D47">
            <v>1001023857037</v>
          </cell>
        </row>
        <row r="48">
          <cell r="B48" t="str">
            <v>МЯСНЫЕ ПМ сос п/о мгс 1*3_СНГ_45с</v>
          </cell>
          <cell r="D48">
            <v>1001022726303</v>
          </cell>
        </row>
        <row r="49">
          <cell r="B49" t="str">
            <v>ФИЛЕЙНЫЕ Папа может сос ц/о мгс 0.72*4</v>
          </cell>
          <cell r="D49">
            <v>1001022557244</v>
          </cell>
        </row>
        <row r="50">
          <cell r="B50" t="str">
            <v>ФИЛЕЙНЫЕ Папа может сос ц/о мгс 1.5*2</v>
          </cell>
          <cell r="D50">
            <v>1001022556254</v>
          </cell>
        </row>
        <row r="51">
          <cell r="B51" t="str">
            <v>ФИЛЕЙНЫЕ Папа Может сос ц/о мгс 0.4кг</v>
          </cell>
          <cell r="D51">
            <v>1001022556837</v>
          </cell>
        </row>
        <row r="52">
          <cell r="B52" t="str">
            <v>Сардельки</v>
          </cell>
        </row>
        <row r="53">
          <cell r="B53" t="str">
            <v>МЯСНЫЕ Папа может сар б/о мгс 1*3_СНГ</v>
          </cell>
          <cell r="D53">
            <v>1001032736549</v>
          </cell>
        </row>
        <row r="54">
          <cell r="B54" t="str">
            <v>С ГОВЯДИНОЙ ПМ сар б/о мгс 0.4кг_45с</v>
          </cell>
          <cell r="D54">
            <v>1001033856609</v>
          </cell>
        </row>
        <row r="55">
          <cell r="B55" t="str">
            <v>ШПИКАЧКИ СОЧНЫЕ С БЕК. п/о мгс 0.3кг_60с</v>
          </cell>
          <cell r="D55">
            <v>1001035277059</v>
          </cell>
        </row>
        <row r="56">
          <cell r="B56" t="str">
            <v>ШПИКАЧКИ СОЧНЫЕ С БЕКОНОМ п/о мгс 1*3</v>
          </cell>
          <cell r="D56">
            <v>1001035277058</v>
          </cell>
        </row>
        <row r="57">
          <cell r="B57" t="str">
            <v>ШПИКАЧКИ СОЧНЫЕ сар б/о мгс 1*3 Ашан 45с</v>
          </cell>
          <cell r="D57">
            <v>1001031076548</v>
          </cell>
        </row>
        <row r="58">
          <cell r="B58" t="str">
            <v>СЫТНЫЕ Папа может сар б/о мгс 1*3_Маяк</v>
          </cell>
          <cell r="D58">
            <v>1001034065698</v>
          </cell>
        </row>
        <row r="59">
          <cell r="B59" t="str">
            <v>Полукопченые колбасы</v>
          </cell>
        </row>
        <row r="60">
          <cell r="B60" t="str">
            <v>БОЯNСКАЯ Папа может п/к в/у 0.28кг_СНГ</v>
          </cell>
          <cell r="D60">
            <v>1001302277174</v>
          </cell>
        </row>
        <row r="61">
          <cell r="B61" t="str">
            <v>БОЯРСКАЯ ПМ п/к в/у 0.28кг_СНГ</v>
          </cell>
          <cell r="D61">
            <v>7332</v>
          </cell>
        </row>
        <row r="62">
          <cell r="B62" t="str">
            <v>САЛЯМИ Папа может п/к в/у 0.28кг_209к</v>
          </cell>
          <cell r="D62">
            <v>1001303107241</v>
          </cell>
        </row>
        <row r="63">
          <cell r="B63" t="str">
            <v>ЧЕСНОЧНАЯ Папа может п/к в/у 0.35кг СНГ</v>
          </cell>
          <cell r="D63">
            <v>1001302347176</v>
          </cell>
        </row>
        <row r="64">
          <cell r="B64" t="str">
            <v>Варенокопченые колбасы</v>
          </cell>
        </row>
        <row r="65">
          <cell r="B65" t="str">
            <v>СЕРВЕЛАТ КОПЧ.НА БУКЕ в/к в/у 0.35кг_СНГ</v>
          </cell>
          <cell r="D65">
            <v>1001304237158</v>
          </cell>
        </row>
        <row r="66">
          <cell r="B66" t="str">
            <v>СЕРВЕЛАТ КОПЧЕНЫЙ НА БУКЕ в/к в/у_СНГ</v>
          </cell>
          <cell r="D66">
            <v>1001304237159</v>
          </cell>
        </row>
        <row r="67">
          <cell r="B67" t="str">
            <v>СЕРВЕЛАТ КАРЕЛЬСКИЙ ПМ вк в/у 0.28кг_СНГ</v>
          </cell>
          <cell r="D67">
            <v>1001304507230</v>
          </cell>
        </row>
        <row r="68">
          <cell r="B68" t="str">
            <v>СЕРВЕЛАТ ЕВРОПЕЙСКИЙ в/к в/у</v>
          </cell>
          <cell r="D68">
            <v>1001300366790</v>
          </cell>
        </row>
        <row r="69">
          <cell r="B69" t="str">
            <v>СЕРВЕЛАТ ЕВРОПЕЙСКИЙ в/к в/у 0.33кг 8шт.</v>
          </cell>
          <cell r="D69">
            <v>1001300366807</v>
          </cell>
        </row>
        <row r="70">
          <cell r="B70" t="str">
            <v>СЕРВЕЛАТ С БЕЛ.ГРИБАМИ в/к в/у 0.31кг</v>
          </cell>
          <cell r="D70">
            <v>1001305306566</v>
          </cell>
        </row>
        <row r="71">
          <cell r="B71" t="str">
            <v>СЕРВЕЛАТ ОРЕХОВЫЙ ПМ в/к в/у 0.31кг 8шт.</v>
          </cell>
          <cell r="D71">
            <v>1001305197238</v>
          </cell>
        </row>
        <row r="72">
          <cell r="B72" t="str">
            <v>СЕРВЕЛАТ С АРОМ.ТРАВАМИ в/к в/у 0.31кг</v>
          </cell>
          <cell r="D72">
            <v>1001305316565</v>
          </cell>
        </row>
        <row r="73">
          <cell r="B73" t="str">
            <v>СЕРВЕЛАТ ОХОТНИЧИЙ в/к в/у 0.35кг_СНГ</v>
          </cell>
          <cell r="D73">
            <v>1001303987162</v>
          </cell>
        </row>
        <row r="74">
          <cell r="B74" t="str">
            <v>СЕРВЕЛАТ ОХОТНИЧИЙ ПМ в/к в/у 0.28кг_СНГ</v>
          </cell>
          <cell r="D74">
            <v>7333</v>
          </cell>
        </row>
        <row r="75">
          <cell r="B75" t="str">
            <v>СЕРВЕЛАТ ОХОТНИЧИЙ в/к в/у_СНГ</v>
          </cell>
          <cell r="D75">
            <v>1001303987165</v>
          </cell>
        </row>
        <row r="76">
          <cell r="B76" t="str">
            <v>СЕРВЕЛАТ ФИНСКИЙ ПМ в/к в/у 0.35кг_СНГ</v>
          </cell>
          <cell r="D76">
            <v>1001301876698</v>
          </cell>
        </row>
        <row r="77">
          <cell r="B77" t="str">
            <v>СЕРВЕЛАТ ФИНСКИЙ в/к в/у_СНГ</v>
          </cell>
          <cell r="D77">
            <v>1001051875607</v>
          </cell>
        </row>
        <row r="78">
          <cell r="B78" t="str">
            <v>СЕРВЕЛАТ КРЕМЛЕВСКИЙ в/к в/у 0.33кг 8шт.</v>
          </cell>
          <cell r="D78">
            <v>1001300456787</v>
          </cell>
        </row>
        <row r="79">
          <cell r="B79" t="str">
            <v>СЕРВЕЛАТ КРЕМЛЕВСКИЙ в/к в/у 0.84кг</v>
          </cell>
          <cell r="D79">
            <v>1001300456946</v>
          </cell>
        </row>
        <row r="80">
          <cell r="B80" t="str">
            <v>Сырокопченые колбасы</v>
          </cell>
        </row>
        <row r="81">
          <cell r="B81" t="str">
            <v>АРОМАТНАЯ Папа может с/к в/у 1/250_СНГ</v>
          </cell>
          <cell r="D81">
            <v>1001061975738</v>
          </cell>
        </row>
        <row r="82">
          <cell r="B82" t="str">
            <v>ПОСОЛЬСКАЯ Папа может с/к в/у</v>
          </cell>
          <cell r="D82">
            <v>1001063145708</v>
          </cell>
        </row>
        <row r="83">
          <cell r="B83" t="str">
            <v>САЛЯМИ ИТАЛЬЯНСКАЯ с/к в/у 1/250*8_120с</v>
          </cell>
          <cell r="D83">
            <v>1001060764993</v>
          </cell>
        </row>
        <row r="84">
          <cell r="B84" t="str">
            <v>ЭКСТРА Папа может с/к с/н в/у 1/100 14шт</v>
          </cell>
          <cell r="D84">
            <v>1001202506453</v>
          </cell>
        </row>
        <row r="85">
          <cell r="B85" t="str">
            <v>ЭКСТРА Папа может с/к в/у_Л</v>
          </cell>
          <cell r="D85">
            <v>1001062504117</v>
          </cell>
        </row>
        <row r="86">
          <cell r="B86" t="str">
            <v>САЛЯМИ ИТАЛЬЯНСКАЯ с/к в/у 1/150_СНГ_60с</v>
          </cell>
          <cell r="D86">
            <v>1001190765681</v>
          </cell>
        </row>
        <row r="87">
          <cell r="B87" t="str">
            <v>ЮБИЛЕЙНАЯ Папа может с/к в/у 1/250_СНГ</v>
          </cell>
          <cell r="D87">
            <v>1001062475739</v>
          </cell>
        </row>
        <row r="88">
          <cell r="B88" t="str">
            <v>АРОМАТНАЯ с/к в/у</v>
          </cell>
          <cell r="D88">
            <v>1001061971146</v>
          </cell>
        </row>
        <row r="89">
          <cell r="B89" t="str">
            <v>ЮБИЛЕЙНАЯ с/к в/у_Л</v>
          </cell>
          <cell r="D89">
            <v>1001062474154</v>
          </cell>
        </row>
        <row r="90">
          <cell r="B90" t="str">
            <v>ПОСОЛЬСКАЯ ПМ с/к с/н в/у 1/100 10шт_СНГ</v>
          </cell>
          <cell r="D90">
            <v>1001203146835</v>
          </cell>
        </row>
        <row r="91">
          <cell r="B91" t="str">
            <v>Ветчины</v>
          </cell>
        </row>
        <row r="92">
          <cell r="B92" t="str">
            <v>ВЕТЧ.МЯСНАЯ Папа может п/о 0.4кг 8шт.</v>
          </cell>
          <cell r="D92">
            <v>1001094053215</v>
          </cell>
        </row>
        <row r="93">
          <cell r="B93" t="str">
            <v>ВЕТЧ.МЯСНАЯ Папа может п/о</v>
          </cell>
          <cell r="D93">
            <v>1001092485452</v>
          </cell>
        </row>
        <row r="94">
          <cell r="B94" t="str">
            <v>Копчености варенокопченые</v>
          </cell>
        </row>
        <row r="95">
          <cell r="B95" t="str">
            <v>КАРБОНAД СТОЛИЧНЫЙ ПМ к/в кр/к в/у_СНГ</v>
          </cell>
          <cell r="D95">
            <v>1001080345074</v>
          </cell>
        </row>
        <row r="96">
          <cell r="B96" t="str">
            <v>ОКОРОК КОПЧЕНЫЙ к/в мл/к в/у 0.3кг_СНГ</v>
          </cell>
          <cell r="D96">
            <v>1001083446207</v>
          </cell>
        </row>
        <row r="97">
          <cell r="B97" t="str">
            <v>СВИНИНА ПО-ДОМАШ. к/в мл/к в/у 0.3кг_СНГ</v>
          </cell>
          <cell r="D97">
            <v>1001084217089</v>
          </cell>
        </row>
        <row r="98">
          <cell r="B98" t="str">
            <v>ГРУДИНКА ПРЕМИУМ к/в мл/к в/у 0.3кг_50с</v>
          </cell>
          <cell r="D98">
            <v>1001085637187</v>
          </cell>
        </row>
        <row r="99">
          <cell r="B99" t="str">
            <v>БЕКОН Останкино с/к с/н в/у 1/180_СНГ_50</v>
          </cell>
          <cell r="D99">
            <v>1001223297104</v>
          </cell>
        </row>
        <row r="100">
          <cell r="B100" t="str">
            <v>ВСЕГО: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>
            <v>2</v>
          </cell>
        </row>
        <row r="2">
          <cell r="B2">
            <v>1001304237159</v>
          </cell>
        </row>
        <row r="3">
          <cell r="B3">
            <v>1001304237158</v>
          </cell>
        </row>
        <row r="4">
          <cell r="B4">
            <v>1001300456946</v>
          </cell>
        </row>
        <row r="5">
          <cell r="B5">
            <v>1001012506354</v>
          </cell>
        </row>
        <row r="6">
          <cell r="B6">
            <v>1001012484405</v>
          </cell>
        </row>
        <row r="7">
          <cell r="B7">
            <v>1001012486334</v>
          </cell>
        </row>
        <row r="8">
          <cell r="B8">
            <v>1001012564335</v>
          </cell>
        </row>
        <row r="9">
          <cell r="B9">
            <v>1001012503220</v>
          </cell>
        </row>
        <row r="10">
          <cell r="B10">
            <v>1001022377070</v>
          </cell>
        </row>
        <row r="11">
          <cell r="B11">
            <v>1001022377070</v>
          </cell>
        </row>
        <row r="12">
          <cell r="B12">
            <v>1001061971146</v>
          </cell>
        </row>
        <row r="13">
          <cell r="B13">
            <v>1001061975738</v>
          </cell>
        </row>
        <row r="14">
          <cell r="B14">
            <v>1001060764993</v>
          </cell>
        </row>
        <row r="15">
          <cell r="B15">
            <v>1001062474154</v>
          </cell>
        </row>
        <row r="16">
          <cell r="B16">
            <v>1001062475739</v>
          </cell>
        </row>
        <row r="17">
          <cell r="B17">
            <v>1001085637187</v>
          </cell>
        </row>
        <row r="18">
          <cell r="B18">
            <v>1001085636200</v>
          </cell>
        </row>
        <row r="19">
          <cell r="B19">
            <v>1001012566346</v>
          </cell>
        </row>
        <row r="20">
          <cell r="B20">
            <v>1001035277058</v>
          </cell>
        </row>
        <row r="21">
          <cell r="B21">
            <v>1001035277058</v>
          </cell>
        </row>
        <row r="22">
          <cell r="B22">
            <v>1001022657075</v>
          </cell>
        </row>
        <row r="23">
          <cell r="B23">
            <v>1001022657075</v>
          </cell>
        </row>
        <row r="24">
          <cell r="B24">
            <v>1001301876698</v>
          </cell>
        </row>
        <row r="25">
          <cell r="B25">
            <v>1001304506260</v>
          </cell>
        </row>
        <row r="26">
          <cell r="B26">
            <v>1001300456787</v>
          </cell>
        </row>
        <row r="27">
          <cell r="B27">
            <v>1001012503220</v>
          </cell>
        </row>
        <row r="28">
          <cell r="B28">
            <v>1001022377067</v>
          </cell>
        </row>
        <row r="29">
          <cell r="B29">
            <v>1001012426268</v>
          </cell>
        </row>
        <row r="30">
          <cell r="B30">
            <v>1001022556837</v>
          </cell>
        </row>
        <row r="31">
          <cell r="B31">
            <v>1001025507077</v>
          </cell>
        </row>
        <row r="32">
          <cell r="B32">
            <v>1001223297104</v>
          </cell>
        </row>
        <row r="33">
          <cell r="B33">
            <v>1001035277059</v>
          </cell>
        </row>
        <row r="34">
          <cell r="B34">
            <v>1001023696765</v>
          </cell>
        </row>
        <row r="35">
          <cell r="B35">
            <v>1001300366807</v>
          </cell>
        </row>
        <row r="36">
          <cell r="B36">
            <v>1001012426220</v>
          </cell>
        </row>
        <row r="37">
          <cell r="B37">
            <v>7333</v>
          </cell>
        </row>
        <row r="38">
          <cell r="B38">
            <v>7332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3" sqref="G22:G23"/>
    </sheetView>
  </sheetViews>
  <sheetFormatPr defaultRowHeight="12.75" x14ac:dyDescent="0.2"/>
  <cols>
    <col min="1" max="1" width="11.5703125" style="3" bestFit="1" customWidth="1"/>
    <col min="2" max="2" width="44.140625" bestFit="1" customWidth="1"/>
    <col min="3" max="4" width="15" style="7" customWidth="1"/>
    <col min="5" max="6" width="0" hidden="1" customWidth="1"/>
    <col min="7" max="7" width="14.140625" style="11" bestFit="1" customWidth="1"/>
    <col min="8" max="8" width="46.42578125" customWidth="1"/>
    <col min="11" max="11" width="7.28515625" style="11" customWidth="1"/>
    <col min="12" max="12" width="7.28515625" customWidth="1"/>
    <col min="13" max="13" width="2.42578125" customWidth="1"/>
    <col min="14" max="14" width="14.140625" style="11" bestFit="1" customWidth="1"/>
  </cols>
  <sheetData>
    <row r="1" spans="1:15" ht="25.5" x14ac:dyDescent="0.2">
      <c r="A1" s="1" t="s">
        <v>0</v>
      </c>
      <c r="B1" s="1" t="s">
        <v>1</v>
      </c>
      <c r="C1" s="6" t="s">
        <v>15</v>
      </c>
      <c r="D1" s="6" t="s">
        <v>16</v>
      </c>
      <c r="K1" s="16" t="s">
        <v>19</v>
      </c>
      <c r="L1" s="15"/>
      <c r="N1" s="18" t="s">
        <v>20</v>
      </c>
      <c r="O1" s="17"/>
    </row>
    <row r="2" spans="1:15" x14ac:dyDescent="0.2">
      <c r="A2" s="1"/>
      <c r="B2" s="1"/>
      <c r="C2" s="4" t="s">
        <v>18</v>
      </c>
      <c r="D2" s="4" t="s">
        <v>17</v>
      </c>
    </row>
    <row r="3" spans="1:15" x14ac:dyDescent="0.2">
      <c r="A3" s="2">
        <v>6787</v>
      </c>
      <c r="B3" s="5" t="s">
        <v>2</v>
      </c>
      <c r="C3" s="10">
        <v>160</v>
      </c>
      <c r="D3" s="8">
        <f>C3*0.33</f>
        <v>52.800000000000004</v>
      </c>
      <c r="G3" s="11">
        <v>1001300456787</v>
      </c>
      <c r="H3" t="s">
        <v>2</v>
      </c>
      <c r="I3" t="b">
        <f>B3=H3</f>
        <v>1</v>
      </c>
      <c r="K3" s="11">
        <f>VLOOKUP(G3,[1]машины!$D:$D,1,0)</f>
        <v>1001300456787</v>
      </c>
      <c r="L3" t="str">
        <f>VLOOKUP(H3,[1]машины!$B:$B,1,0)</f>
        <v>СЕРВЕЛАТ КРЕМЛЕВСКИЙ в/к в/у 0.33кг 8шт.</v>
      </c>
      <c r="M3">
        <v>0</v>
      </c>
      <c r="N3" s="11">
        <f>VLOOKUP(G3,[2]Лист1!$B:$B,1,0)</f>
        <v>1001300456787</v>
      </c>
    </row>
    <row r="4" spans="1:15" x14ac:dyDescent="0.2">
      <c r="A4" s="2">
        <v>3220</v>
      </c>
      <c r="B4" s="14" t="s">
        <v>3</v>
      </c>
      <c r="C4" s="10">
        <v>30</v>
      </c>
      <c r="D4" s="8">
        <f>C4</f>
        <v>30</v>
      </c>
      <c r="G4" s="11">
        <v>1001012503220</v>
      </c>
      <c r="H4" t="s">
        <v>3</v>
      </c>
      <c r="I4" t="b">
        <f t="shared" ref="I4:I15" si="0">B4=H4</f>
        <v>1</v>
      </c>
      <c r="K4" s="11">
        <f>VLOOKUP(G4,[1]машины!$D:$D,1,0)</f>
        <v>1001012503220</v>
      </c>
      <c r="L4" t="str">
        <f>VLOOKUP(H4,[1]машины!$B:$B,1,0)</f>
        <v>ЭКСТРА Папа может вар п/о_СНГ</v>
      </c>
      <c r="M4">
        <v>0</v>
      </c>
      <c r="N4" s="11">
        <f>VLOOKUP(G4,[2]Лист1!$B:$B,1,0)</f>
        <v>1001012503220</v>
      </c>
    </row>
    <row r="5" spans="1:15" x14ac:dyDescent="0.2">
      <c r="A5" s="2">
        <v>7067</v>
      </c>
      <c r="B5" s="5" t="s">
        <v>4</v>
      </c>
      <c r="C5" s="10">
        <v>150</v>
      </c>
      <c r="D5" s="8">
        <f>C5*0.41</f>
        <v>61.499999999999993</v>
      </c>
      <c r="G5" s="11">
        <v>1001022377067</v>
      </c>
      <c r="H5" t="s">
        <v>4</v>
      </c>
      <c r="I5" t="b">
        <f t="shared" si="0"/>
        <v>1</v>
      </c>
      <c r="K5" s="11">
        <f>VLOOKUP(G5,[1]машины!$D:$D,1,0)</f>
        <v>1001022377067</v>
      </c>
      <c r="L5" t="str">
        <f>VLOOKUP(H5,[1]машины!$B:$B,1,0)</f>
        <v>СОЧНЫЕ ПМ сос п/о мгс 0.41кг_СНГ_50с</v>
      </c>
      <c r="M5">
        <v>0</v>
      </c>
      <c r="N5" s="11">
        <f>VLOOKUP(G5,[2]Лист1!$B:$B,1,0)</f>
        <v>1001022377067</v>
      </c>
    </row>
    <row r="6" spans="1:15" x14ac:dyDescent="0.2">
      <c r="A6" s="2">
        <v>6268</v>
      </c>
      <c r="B6" s="5" t="s">
        <v>5</v>
      </c>
      <c r="C6" s="10">
        <v>120</v>
      </c>
      <c r="D6" s="8">
        <f>C6*0.4</f>
        <v>48</v>
      </c>
      <c r="G6" s="11">
        <v>1001012426268</v>
      </c>
      <c r="H6" t="s">
        <v>5</v>
      </c>
      <c r="I6" t="b">
        <f t="shared" si="0"/>
        <v>1</v>
      </c>
      <c r="K6" s="11">
        <f>VLOOKUP(G6,[1]машины!$D:$D,1,0)</f>
        <v>1001012426268</v>
      </c>
      <c r="L6" t="str">
        <f>VLOOKUP(H6,[1]машины!$B:$B,1,0)</f>
        <v>ГОВЯЖЬЯ Папа может вар п/о 0.4кг 8шт.</v>
      </c>
      <c r="M6">
        <v>0</v>
      </c>
      <c r="N6" s="11">
        <f>VLOOKUP(G6,[2]Лист1!$B:$B,1,0)</f>
        <v>1001012426268</v>
      </c>
    </row>
    <row r="7" spans="1:15" x14ac:dyDescent="0.2">
      <c r="A7" s="2">
        <v>6837</v>
      </c>
      <c r="B7" s="5" t="s">
        <v>6</v>
      </c>
      <c r="C7" s="10">
        <v>100</v>
      </c>
      <c r="D7" s="8">
        <f>C7*0.4</f>
        <v>40</v>
      </c>
      <c r="G7" s="11">
        <v>1001022556837</v>
      </c>
      <c r="H7" t="s">
        <v>6</v>
      </c>
      <c r="I7" t="b">
        <f t="shared" si="0"/>
        <v>1</v>
      </c>
      <c r="K7" s="11">
        <f>VLOOKUP(G7,[1]машины!$D:$D,1,0)</f>
        <v>1001022556837</v>
      </c>
      <c r="L7" t="str">
        <f>VLOOKUP(H7,[1]машины!$B:$B,1,0)</f>
        <v>ФИЛЕЙНЫЕ Папа Может сос ц/о мгс 0.4кг</v>
      </c>
      <c r="M7">
        <v>0</v>
      </c>
      <c r="N7" s="11">
        <f>VLOOKUP(G7,[2]Лист1!$B:$B,1,0)</f>
        <v>1001022556837</v>
      </c>
    </row>
    <row r="8" spans="1:15" x14ac:dyDescent="0.2">
      <c r="A8" s="2">
        <v>7077</v>
      </c>
      <c r="B8" s="5" t="s">
        <v>7</v>
      </c>
      <c r="C8" s="10">
        <v>120</v>
      </c>
      <c r="D8" s="8">
        <f>C8*0.4</f>
        <v>48</v>
      </c>
      <c r="G8" s="11">
        <v>1001025507077</v>
      </c>
      <c r="H8" t="s">
        <v>7</v>
      </c>
      <c r="I8" t="b">
        <f t="shared" si="0"/>
        <v>1</v>
      </c>
      <c r="K8" s="11">
        <f>VLOOKUP(G8,[1]машины!$D:$D,1,0)</f>
        <v>1001025507077</v>
      </c>
      <c r="L8" t="str">
        <f>VLOOKUP(H8,[1]машины!$B:$B,1,0)</f>
        <v>МЯСНЫЕ С ГОВЯД.ПМ сос п/о мгс 0.4кг_50с</v>
      </c>
      <c r="M8">
        <v>0</v>
      </c>
      <c r="N8" s="11">
        <f>VLOOKUP(G8,[2]Лист1!$B:$B,1,0)</f>
        <v>1001025507077</v>
      </c>
    </row>
    <row r="9" spans="1:15" x14ac:dyDescent="0.2">
      <c r="A9" s="2">
        <v>7104</v>
      </c>
      <c r="B9" s="5" t="s">
        <v>8</v>
      </c>
      <c r="C9" s="10">
        <v>200</v>
      </c>
      <c r="D9" s="8">
        <f>C9*0.18</f>
        <v>36</v>
      </c>
      <c r="G9" s="11">
        <v>1001223297104</v>
      </c>
      <c r="H9" t="s">
        <v>8</v>
      </c>
      <c r="I9" t="b">
        <f t="shared" si="0"/>
        <v>1</v>
      </c>
      <c r="K9" s="11">
        <f>VLOOKUP(G9,[1]машины!$D:$D,1,0)</f>
        <v>1001223297104</v>
      </c>
      <c r="L9" t="str">
        <f>VLOOKUP(H9,[1]машины!$B:$B,1,0)</f>
        <v>БЕКОН Останкино с/к с/н в/у 1/180_СНГ_50</v>
      </c>
      <c r="M9">
        <v>0</v>
      </c>
      <c r="N9" s="11">
        <f>VLOOKUP(G9,[2]Лист1!$B:$B,1,0)</f>
        <v>1001223297104</v>
      </c>
    </row>
    <row r="10" spans="1:15" x14ac:dyDescent="0.2">
      <c r="A10" s="2">
        <v>7059</v>
      </c>
      <c r="B10" s="5" t="s">
        <v>9</v>
      </c>
      <c r="C10" s="10">
        <v>180</v>
      </c>
      <c r="D10" s="8">
        <f>C10*0.3</f>
        <v>54</v>
      </c>
      <c r="G10" s="11">
        <v>1001035277059</v>
      </c>
      <c r="H10" s="13" t="s">
        <v>9</v>
      </c>
      <c r="I10" t="b">
        <f t="shared" si="0"/>
        <v>1</v>
      </c>
      <c r="K10" s="11">
        <f>VLOOKUP(G10,[1]машины!$D:$D,1,0)</f>
        <v>1001035277059</v>
      </c>
      <c r="L10" t="str">
        <f>VLOOKUP(H10,[1]машины!$B:$B,1,0)</f>
        <v>ШПИКАЧКИ СОЧНЫЕ С БЕК. п/о мгс 0.3кг_60с</v>
      </c>
      <c r="M10">
        <v>0</v>
      </c>
      <c r="N10" s="11">
        <f>VLOOKUP(G10,[2]Лист1!$B:$B,1,0)</f>
        <v>1001035277059</v>
      </c>
    </row>
    <row r="11" spans="1:15" x14ac:dyDescent="0.2">
      <c r="A11" s="2">
        <v>6765</v>
      </c>
      <c r="B11" s="5" t="s">
        <v>10</v>
      </c>
      <c r="C11" s="10">
        <v>80</v>
      </c>
      <c r="D11" s="8">
        <f>C11*0.36</f>
        <v>28.799999999999997</v>
      </c>
      <c r="G11" s="11">
        <v>1001023696765</v>
      </c>
      <c r="H11" t="s">
        <v>10</v>
      </c>
      <c r="I11" t="b">
        <f t="shared" si="0"/>
        <v>1</v>
      </c>
      <c r="K11" s="11">
        <f>VLOOKUP(G11,[1]машины!$D:$D,1,0)</f>
        <v>1001023696765</v>
      </c>
      <c r="L11" t="str">
        <f>VLOOKUP(H11,[1]машины!$B:$B,1,0)</f>
        <v>РУБЛЕНЫЕ сос ц/о мгс 0.36кг 6шт.</v>
      </c>
      <c r="M11">
        <v>0</v>
      </c>
      <c r="N11" s="11">
        <f>VLOOKUP(G11,[2]Лист1!$B:$B,1,0)</f>
        <v>1001023696765</v>
      </c>
    </row>
    <row r="12" spans="1:15" x14ac:dyDescent="0.2">
      <c r="A12" s="2">
        <v>6807</v>
      </c>
      <c r="B12" s="5" t="s">
        <v>11</v>
      </c>
      <c r="C12" s="10">
        <v>160</v>
      </c>
      <c r="D12" s="8">
        <f>C12*0.33</f>
        <v>52.800000000000004</v>
      </c>
      <c r="G12" s="11">
        <v>1001300366807</v>
      </c>
      <c r="H12" s="13" t="s">
        <v>11</v>
      </c>
      <c r="I12" t="b">
        <f t="shared" si="0"/>
        <v>1</v>
      </c>
      <c r="K12" s="11">
        <f>VLOOKUP(G12,[1]машины!$D:$D,1,0)</f>
        <v>1001300366807</v>
      </c>
      <c r="L12" t="str">
        <f>VLOOKUP(H12,[1]машины!$B:$B,1,0)</f>
        <v>СЕРВЕЛАТ ЕВРОПЕЙСКИЙ в/к в/у 0.33кг 8шт.</v>
      </c>
      <c r="M12">
        <v>0</v>
      </c>
      <c r="N12" s="11">
        <f>VLOOKUP(G12,[2]Лист1!$B:$B,1,0)</f>
        <v>1001300366807</v>
      </c>
    </row>
    <row r="13" spans="1:15" x14ac:dyDescent="0.2">
      <c r="A13" s="2">
        <v>6220</v>
      </c>
      <c r="B13" s="5" t="s">
        <v>12</v>
      </c>
      <c r="C13" s="10">
        <v>30</v>
      </c>
      <c r="D13" s="8">
        <f>C13</f>
        <v>30</v>
      </c>
      <c r="G13" s="11">
        <v>1001012426220</v>
      </c>
      <c r="H13" s="13" t="s">
        <v>12</v>
      </c>
      <c r="I13" t="b">
        <f t="shared" si="0"/>
        <v>1</v>
      </c>
      <c r="K13" s="11">
        <f>VLOOKUP(G13,[1]машины!$D:$D,1,0)</f>
        <v>1001012426220</v>
      </c>
      <c r="L13" t="str">
        <f>VLOOKUP(H13,[1]машины!$B:$B,1,0)</f>
        <v>ГОВЯЖЬЯ Папа может вар п/о</v>
      </c>
      <c r="M13">
        <v>0</v>
      </c>
      <c r="N13" s="11">
        <f>VLOOKUP(G13,[2]Лист1!$B:$B,1,0)</f>
        <v>1001012426220</v>
      </c>
    </row>
    <row r="14" spans="1:15" x14ac:dyDescent="0.2">
      <c r="A14" s="2">
        <v>7333</v>
      </c>
      <c r="B14" s="14" t="s">
        <v>13</v>
      </c>
      <c r="C14" s="10">
        <v>200</v>
      </c>
      <c r="D14" s="8">
        <f>C14*0.28</f>
        <v>56.000000000000007</v>
      </c>
      <c r="G14" s="12">
        <v>7333</v>
      </c>
      <c r="H14" t="s">
        <v>13</v>
      </c>
      <c r="I14" t="b">
        <f t="shared" si="0"/>
        <v>1</v>
      </c>
      <c r="K14" s="11">
        <f>VLOOKUP(G14,[1]машины!$D:$D,1,0)</f>
        <v>7333</v>
      </c>
      <c r="L14" t="str">
        <f>VLOOKUP(H14,[1]машины!$B:$B,1,0)</f>
        <v>СЕРВЕЛАТ ОХОТНИЧИЙ ПМ в/к в/у 0.28кг_СНГ</v>
      </c>
      <c r="M14">
        <v>0</v>
      </c>
      <c r="N14" s="11">
        <f>VLOOKUP(G14,[2]Лист1!$B:$B,1,0)</f>
        <v>7333</v>
      </c>
    </row>
    <row r="15" spans="1:15" x14ac:dyDescent="0.2">
      <c r="A15" s="2">
        <v>7332</v>
      </c>
      <c r="B15" s="14" t="s">
        <v>14</v>
      </c>
      <c r="C15" s="10">
        <v>120</v>
      </c>
      <c r="D15" s="8">
        <f>C15*0.28</f>
        <v>33.6</v>
      </c>
      <c r="G15" s="12">
        <v>7332</v>
      </c>
      <c r="H15" t="s">
        <v>14</v>
      </c>
      <c r="I15" t="b">
        <f t="shared" si="0"/>
        <v>1</v>
      </c>
      <c r="K15" s="11">
        <f>VLOOKUP(G15,[1]машины!$D:$D,1,0)</f>
        <v>7332</v>
      </c>
      <c r="L15" t="str">
        <f>VLOOKUP(H15,[1]машины!$B:$B,1,0)</f>
        <v>БОЯРСКАЯ ПМ п/к в/у 0.28кг_СНГ</v>
      </c>
      <c r="M15">
        <v>0</v>
      </c>
      <c r="N15" s="11">
        <f>VLOOKUP(G15,[2]Лист1!$B:$B,1,0)</f>
        <v>7332</v>
      </c>
    </row>
    <row r="16" spans="1:15" x14ac:dyDescent="0.2">
      <c r="C16" s="7">
        <f>SUM(C3:C15)</f>
        <v>1650</v>
      </c>
      <c r="D16" s="9">
        <f>SUBTOTAL(9,D3:D15)</f>
        <v>571.50000000000011</v>
      </c>
    </row>
  </sheetData>
  <autoFilter ref="A1:E15" xr:uid="{00000000-0009-0000-0000-000000000000}"/>
  <mergeCells count="2">
    <mergeCell ref="K1:L1"/>
    <mergeCell ref="N1:O1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ActionsForClient_250947602530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2025-09-03T13:02:49Z</dcterms:created>
  <dcterms:modified xsi:type="dcterms:W3CDTF">2025-09-03T13:31:04Z</dcterms:modified>
</cp:coreProperties>
</file>