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88CAF9-B38C-4D8B-A61F-1C62A5F71E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O487" i="1"/>
  <c r="BM487" i="1"/>
  <c r="Y487" i="1"/>
  <c r="P487" i="1"/>
  <c r="X485" i="1"/>
  <c r="X484" i="1"/>
  <c r="BO483" i="1"/>
  <c r="BM483" i="1"/>
  <c r="Y483" i="1"/>
  <c r="BP483" i="1" s="1"/>
  <c r="P483" i="1"/>
  <c r="BO482" i="1"/>
  <c r="BM482" i="1"/>
  <c r="Y482" i="1"/>
  <c r="Y485" i="1" s="1"/>
  <c r="P482" i="1"/>
  <c r="X480" i="1"/>
  <c r="X479" i="1"/>
  <c r="BO478" i="1"/>
  <c r="BM478" i="1"/>
  <c r="Y478" i="1"/>
  <c r="BP478" i="1" s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Y474" i="1" s="1"/>
  <c r="P469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BO431" i="1"/>
  <c r="BM431" i="1"/>
  <c r="Y431" i="1"/>
  <c r="P431" i="1"/>
  <c r="BO430" i="1"/>
  <c r="BM430" i="1"/>
  <c r="Y430" i="1"/>
  <c r="BP430" i="1" s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Z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Z301" i="1" s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R511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K511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N98" i="1"/>
  <c r="BM98" i="1"/>
  <c r="Z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0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3" i="1" s="1"/>
  <c r="BM22" i="1"/>
  <c r="Y22" i="1"/>
  <c r="B511" i="1" s="1"/>
  <c r="P22" i="1"/>
  <c r="H10" i="1"/>
  <c r="A9" i="1"/>
  <c r="F10" i="1" s="1"/>
  <c r="D7" i="1"/>
  <c r="Q6" i="1"/>
  <c r="P2" i="1"/>
  <c r="X502" i="1" l="1"/>
  <c r="X504" i="1" s="1"/>
  <c r="X505" i="1"/>
  <c r="Z43" i="1"/>
  <c r="BN43" i="1"/>
  <c r="Z62" i="1"/>
  <c r="BN62" i="1"/>
  <c r="Y80" i="1"/>
  <c r="Z78" i="1"/>
  <c r="BN78" i="1"/>
  <c r="F511" i="1"/>
  <c r="Z113" i="1"/>
  <c r="BN113" i="1"/>
  <c r="Z130" i="1"/>
  <c r="BN130" i="1"/>
  <c r="Z164" i="1"/>
  <c r="BN164" i="1"/>
  <c r="Z190" i="1"/>
  <c r="BN190" i="1"/>
  <c r="Z202" i="1"/>
  <c r="BN202" i="1"/>
  <c r="Z212" i="1"/>
  <c r="BN212" i="1"/>
  <c r="Z227" i="1"/>
  <c r="BN227" i="1"/>
  <c r="Z252" i="1"/>
  <c r="BN252" i="1"/>
  <c r="Z291" i="1"/>
  <c r="BN291" i="1"/>
  <c r="Y304" i="1"/>
  <c r="Z307" i="1"/>
  <c r="BN307" i="1"/>
  <c r="Z327" i="1"/>
  <c r="BN327" i="1"/>
  <c r="Y330" i="1"/>
  <c r="Z342" i="1"/>
  <c r="BN342" i="1"/>
  <c r="Y349" i="1"/>
  <c r="Z352" i="1"/>
  <c r="BN352" i="1"/>
  <c r="Z378" i="1"/>
  <c r="BN378" i="1"/>
  <c r="Z394" i="1"/>
  <c r="BN394" i="1"/>
  <c r="Z413" i="1"/>
  <c r="BN413" i="1"/>
  <c r="Z434" i="1"/>
  <c r="BN434" i="1"/>
  <c r="Z442" i="1"/>
  <c r="BN442" i="1"/>
  <c r="Z454" i="1"/>
  <c r="BN454" i="1"/>
  <c r="Z472" i="1"/>
  <c r="BN472" i="1"/>
  <c r="Z483" i="1"/>
  <c r="BN483" i="1"/>
  <c r="Z27" i="1"/>
  <c r="BN27" i="1"/>
  <c r="Z31" i="1"/>
  <c r="BN31" i="1"/>
  <c r="Z68" i="1"/>
  <c r="BN68" i="1"/>
  <c r="BP68" i="1"/>
  <c r="BP105" i="1"/>
  <c r="BN105" i="1"/>
  <c r="Y115" i="1"/>
  <c r="BP111" i="1"/>
  <c r="BN111" i="1"/>
  <c r="Z111" i="1"/>
  <c r="BP125" i="1"/>
  <c r="BN125" i="1"/>
  <c r="Z125" i="1"/>
  <c r="I511" i="1"/>
  <c r="Y159" i="1"/>
  <c r="BP158" i="1"/>
  <c r="BN158" i="1"/>
  <c r="Z158" i="1"/>
  <c r="Z159" i="1" s="1"/>
  <c r="Y171" i="1"/>
  <c r="BP162" i="1"/>
  <c r="BN162" i="1"/>
  <c r="Z162" i="1"/>
  <c r="BP186" i="1"/>
  <c r="BN186" i="1"/>
  <c r="Z186" i="1"/>
  <c r="BP200" i="1"/>
  <c r="BN200" i="1"/>
  <c r="Z200" i="1"/>
  <c r="BP210" i="1"/>
  <c r="BN210" i="1"/>
  <c r="Z210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Z76" i="1"/>
  <c r="BN76" i="1"/>
  <c r="Z84" i="1"/>
  <c r="BN84" i="1"/>
  <c r="Z91" i="1"/>
  <c r="BN91" i="1"/>
  <c r="Z96" i="1"/>
  <c r="BN96" i="1"/>
  <c r="Z105" i="1"/>
  <c r="Y121" i="1"/>
  <c r="BP117" i="1"/>
  <c r="BN117" i="1"/>
  <c r="Z117" i="1"/>
  <c r="BP136" i="1"/>
  <c r="BN136" i="1"/>
  <c r="Z136" i="1"/>
  <c r="BP166" i="1"/>
  <c r="BN166" i="1"/>
  <c r="Z166" i="1"/>
  <c r="Y177" i="1"/>
  <c r="BP174" i="1"/>
  <c r="BN174" i="1"/>
  <c r="Z174" i="1"/>
  <c r="BP196" i="1"/>
  <c r="BN196" i="1"/>
  <c r="Z196" i="1"/>
  <c r="Y216" i="1"/>
  <c r="BP206" i="1"/>
  <c r="BN206" i="1"/>
  <c r="Z206" i="1"/>
  <c r="Y133" i="1"/>
  <c r="Y142" i="1"/>
  <c r="Y192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Y246" i="1"/>
  <c r="Z250" i="1"/>
  <c r="BN250" i="1"/>
  <c r="Y255" i="1"/>
  <c r="Z254" i="1"/>
  <c r="BN254" i="1"/>
  <c r="O511" i="1"/>
  <c r="Z289" i="1"/>
  <c r="BN289" i="1"/>
  <c r="Z297" i="1"/>
  <c r="BN297" i="1"/>
  <c r="BP323" i="1"/>
  <c r="BN323" i="1"/>
  <c r="Z323" i="1"/>
  <c r="BP336" i="1"/>
  <c r="BN336" i="1"/>
  <c r="Z336" i="1"/>
  <c r="BP348" i="1"/>
  <c r="BN348" i="1"/>
  <c r="Z348" i="1"/>
  <c r="U511" i="1"/>
  <c r="BP368" i="1"/>
  <c r="BN368" i="1"/>
  <c r="Z368" i="1"/>
  <c r="BP392" i="1"/>
  <c r="BN392" i="1"/>
  <c r="Z392" i="1"/>
  <c r="Y408" i="1"/>
  <c r="BP407" i="1"/>
  <c r="BN407" i="1"/>
  <c r="Z407" i="1"/>
  <c r="Z408" i="1" s="1"/>
  <c r="Y415" i="1"/>
  <c r="BP411" i="1"/>
  <c r="BN411" i="1"/>
  <c r="Z411" i="1"/>
  <c r="BP432" i="1"/>
  <c r="BN432" i="1"/>
  <c r="Z432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BP301" i="1"/>
  <c r="BN301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37" i="1"/>
  <c r="BN437" i="1"/>
  <c r="Z437" i="1"/>
  <c r="Y450" i="1"/>
  <c r="BP446" i="1"/>
  <c r="BN446" i="1"/>
  <c r="Z446" i="1"/>
  <c r="BP456" i="1"/>
  <c r="BN456" i="1"/>
  <c r="Z456" i="1"/>
  <c r="Y479" i="1"/>
  <c r="BP476" i="1"/>
  <c r="BN476" i="1"/>
  <c r="Z476" i="1"/>
  <c r="Y489" i="1"/>
  <c r="BP487" i="1"/>
  <c r="BN487" i="1"/>
  <c r="Z487" i="1"/>
  <c r="Y312" i="1"/>
  <c r="Y318" i="1"/>
  <c r="Y325" i="1"/>
  <c r="Y331" i="1"/>
  <c r="Y416" i="1"/>
  <c r="Y464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7" i="1"/>
  <c r="Y143" i="1"/>
  <c r="Y148" i="1"/>
  <c r="Z151" i="1"/>
  <c r="BN151" i="1"/>
  <c r="Y154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Y178" i="1"/>
  <c r="Y181" i="1"/>
  <c r="BP180" i="1"/>
  <c r="BN180" i="1"/>
  <c r="Z180" i="1"/>
  <c r="Z181" i="1" s="1"/>
  <c r="Y182" i="1"/>
  <c r="J511" i="1"/>
  <c r="Y188" i="1"/>
  <c r="BP185" i="1"/>
  <c r="BN185" i="1"/>
  <c r="Z185" i="1"/>
  <c r="Z187" i="1" s="1"/>
  <c r="BP197" i="1"/>
  <c r="BN197" i="1"/>
  <c r="Z197" i="1"/>
  <c r="BP201" i="1"/>
  <c r="BN201" i="1"/>
  <c r="Z20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68" i="1"/>
  <c r="BN168" i="1"/>
  <c r="Z170" i="1"/>
  <c r="BN170" i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Y215" i="1"/>
  <c r="BP207" i="1"/>
  <c r="BN207" i="1"/>
  <c r="Z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BP244" i="1"/>
  <c r="L511" i="1"/>
  <c r="Z251" i="1"/>
  <c r="BN251" i="1"/>
  <c r="BP251" i="1"/>
  <c r="Z253" i="1"/>
  <c r="BN253" i="1"/>
  <c r="Y256" i="1"/>
  <c r="M511" i="1"/>
  <c r="Z261" i="1"/>
  <c r="Z263" i="1" s="1"/>
  <c r="BN261" i="1"/>
  <c r="BP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Y303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BN328" i="1"/>
  <c r="BP328" i="1"/>
  <c r="S511" i="1"/>
  <c r="Z335" i="1"/>
  <c r="Z337" i="1" s="1"/>
  <c r="BN335" i="1"/>
  <c r="BP335" i="1"/>
  <c r="Y338" i="1"/>
  <c r="T511" i="1"/>
  <c r="Y350" i="1"/>
  <c r="Z343" i="1"/>
  <c r="BN343" i="1"/>
  <c r="BP343" i="1"/>
  <c r="Z345" i="1"/>
  <c r="BN345" i="1"/>
  <c r="Y354" i="1"/>
  <c r="Y232" i="1"/>
  <c r="Y271" i="1"/>
  <c r="Y276" i="1"/>
  <c r="Y285" i="1"/>
  <c r="Y294" i="1"/>
  <c r="Z349" i="1"/>
  <c r="BP347" i="1"/>
  <c r="BN347" i="1"/>
  <c r="BP353" i="1"/>
  <c r="BN353" i="1"/>
  <c r="Z353" i="1"/>
  <c r="Y355" i="1"/>
  <c r="Y360" i="1"/>
  <c r="BP357" i="1"/>
  <c r="BN357" i="1"/>
  <c r="Z357" i="1"/>
  <c r="Z359" i="1" s="1"/>
  <c r="Z362" i="1"/>
  <c r="Z363" i="1" s="1"/>
  <c r="BN362" i="1"/>
  <c r="BP362" i="1"/>
  <c r="Y363" i="1"/>
  <c r="Z367" i="1"/>
  <c r="BN367" i="1"/>
  <c r="BP367" i="1"/>
  <c r="Z369" i="1"/>
  <c r="BN369" i="1"/>
  <c r="Y370" i="1"/>
  <c r="Z373" i="1"/>
  <c r="Z374" i="1" s="1"/>
  <c r="BN373" i="1"/>
  <c r="BP373" i="1"/>
  <c r="Y374" i="1"/>
  <c r="Z377" i="1"/>
  <c r="BN377" i="1"/>
  <c r="BP377" i="1"/>
  <c r="Y380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11" i="1"/>
  <c r="Y409" i="1"/>
  <c r="Z412" i="1"/>
  <c r="BN412" i="1"/>
  <c r="BP412" i="1"/>
  <c r="Z414" i="1"/>
  <c r="Z415" i="1" s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Z433" i="1"/>
  <c r="BN433" i="1"/>
  <c r="Z435" i="1"/>
  <c r="BN435" i="1"/>
  <c r="BP436" i="1"/>
  <c r="BN436" i="1"/>
  <c r="Z436" i="1"/>
  <c r="BP439" i="1"/>
  <c r="BN439" i="1"/>
  <c r="Z439" i="1"/>
  <c r="Y371" i="1"/>
  <c r="Y399" i="1"/>
  <c r="Y421" i="1"/>
  <c r="Y426" i="1"/>
  <c r="Z511" i="1"/>
  <c r="Y444" i="1"/>
  <c r="Y443" i="1"/>
  <c r="BP438" i="1"/>
  <c r="BN438" i="1"/>
  <c r="Z438" i="1"/>
  <c r="BP441" i="1"/>
  <c r="BN441" i="1"/>
  <c r="Z441" i="1"/>
  <c r="Y449" i="1"/>
  <c r="Y459" i="1"/>
  <c r="Y465" i="1"/>
  <c r="Y473" i="1"/>
  <c r="Y480" i="1"/>
  <c r="Y484" i="1"/>
  <c r="Y490" i="1"/>
  <c r="Y494" i="1"/>
  <c r="Y500" i="1"/>
  <c r="AA511" i="1"/>
  <c r="Z447" i="1"/>
  <c r="BN447" i="1"/>
  <c r="Z453" i="1"/>
  <c r="BN453" i="1"/>
  <c r="Z455" i="1"/>
  <c r="BN455" i="1"/>
  <c r="Z457" i="1"/>
  <c r="BN457" i="1"/>
  <c r="Z461" i="1"/>
  <c r="BN461" i="1"/>
  <c r="BP461" i="1"/>
  <c r="Z463" i="1"/>
  <c r="BN463" i="1"/>
  <c r="Z469" i="1"/>
  <c r="BN469" i="1"/>
  <c r="BP469" i="1"/>
  <c r="Z471" i="1"/>
  <c r="BN471" i="1"/>
  <c r="Z478" i="1"/>
  <c r="Z479" i="1" s="1"/>
  <c r="BN478" i="1"/>
  <c r="Z482" i="1"/>
  <c r="BN482" i="1"/>
  <c r="BP482" i="1"/>
  <c r="Z488" i="1"/>
  <c r="Z489" i="1" s="1"/>
  <c r="BN488" i="1"/>
  <c r="Z492" i="1"/>
  <c r="Z494" i="1" s="1"/>
  <c r="BN492" i="1"/>
  <c r="BP492" i="1"/>
  <c r="Z498" i="1"/>
  <c r="Z499" i="1" s="1"/>
  <c r="BN498" i="1"/>
  <c r="BP498" i="1"/>
  <c r="Y499" i="1"/>
  <c r="Z121" i="1" l="1"/>
  <c r="Z80" i="1"/>
  <c r="Z58" i="1"/>
  <c r="Z484" i="1"/>
  <c r="Z458" i="1"/>
  <c r="Z449" i="1"/>
  <c r="Z379" i="1"/>
  <c r="Z354" i="1"/>
  <c r="Z330" i="1"/>
  <c r="Z246" i="1"/>
  <c r="Z203" i="1"/>
  <c r="Z100" i="1"/>
  <c r="Z65" i="1"/>
  <c r="Z473" i="1"/>
  <c r="Z255" i="1"/>
  <c r="Z171" i="1"/>
  <c r="Z398" i="1"/>
  <c r="Z215" i="1"/>
  <c r="Z443" i="1"/>
  <c r="Y503" i="1"/>
  <c r="Z464" i="1"/>
  <c r="Z370" i="1"/>
  <c r="Z231" i="1"/>
  <c r="Z153" i="1"/>
  <c r="Z108" i="1"/>
  <c r="Z32" i="1"/>
  <c r="Z506" i="1" s="1"/>
  <c r="Y505" i="1"/>
  <c r="Y502" i="1"/>
  <c r="Y501" i="1"/>
  <c r="Y504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<sst xmlns="http://schemas.openxmlformats.org/spreadsheetml/2006/main" count="2208" uniqueCount="807">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</sst>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0.45833333333333331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72</v>
      </c>
      <c r="Y95" s="550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76.61333333333333</v>
      </c>
      <c r="BN95" s="64">
        <f>IFERROR(Y95*I95/H95,"0")</f>
        <v>77.570999999999998</v>
      </c>
      <c r="BO95" s="64">
        <f>IFERROR(1/J95*(X95/H95),"0")</f>
        <v>0.1388888888888889</v>
      </c>
      <c r="BP95" s="64">
        <f>IFERROR(1/J95*(Y95/H95),"0")</f>
        <v>0.140625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8.8888888888888893</v>
      </c>
      <c r="Y100" s="551">
        <f>IFERROR(Y95/H95,"0")+IFERROR(Y96/H96,"0")+IFERROR(Y97/H97,"0")+IFERROR(Y98/H98,"0")+IFERROR(Y99/H99,"0")</f>
        <v>9</v>
      </c>
      <c r="Z100" s="551">
        <f>IFERROR(IF(Z95="",0,Z95),"0")+IFERROR(IF(Z96="",0,Z96),"0")+IFERROR(IF(Z97="",0,Z97),"0")+IFERROR(IF(Z98="",0,Z98),"0")+IFERROR(IF(Z99="",0,Z99),"0")</f>
        <v>0.17082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72</v>
      </c>
      <c r="Y101" s="551">
        <f>IFERROR(SUM(Y95:Y99),"0")</f>
        <v>72.899999999999991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120</v>
      </c>
      <c r="Y117" s="550">
        <f>IFERROR(IF(X117="",0,CEILING((X117/$H117),1)*$H117),"")</f>
        <v>121.5</v>
      </c>
      <c r="Z117" s="36">
        <f>IFERROR(IF(Y117=0,"",ROUNDUP(Y117/H117,0)*0.01898),"")</f>
        <v>0.28470000000000001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127.6</v>
      </c>
      <c r="BN117" s="64">
        <f>IFERROR(Y117*I117/H117,"0")</f>
        <v>129.19499999999999</v>
      </c>
      <c r="BO117" s="64">
        <f>IFERROR(1/J117*(X117/H117),"0")</f>
        <v>0.23148148148148148</v>
      </c>
      <c r="BP117" s="64">
        <f>IFERROR(1/J117*(Y117/H117),"0")</f>
        <v>0.234375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14.814814814814815</v>
      </c>
      <c r="Y121" s="551">
        <f>IFERROR(Y117/H117,"0")+IFERROR(Y118/H118,"0")+IFERROR(Y119/H119,"0")+IFERROR(Y120/H120,"0")</f>
        <v>15</v>
      </c>
      <c r="Z121" s="551">
        <f>IFERROR(IF(Z117="",0,Z117),"0")+IFERROR(IF(Z118="",0,Z118),"0")+IFERROR(IF(Z119="",0,Z119),"0")+IFERROR(IF(Z120="",0,Z120),"0")</f>
        <v>0.28470000000000001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120</v>
      </c>
      <c r="Y122" s="551">
        <f>IFERROR(SUM(Y117:Y120),"0")</f>
        <v>121.5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91</v>
      </c>
      <c r="Y211" s="550">
        <f t="shared" si="26"/>
        <v>91.2</v>
      </c>
      <c r="Z211" s="36">
        <f t="shared" si="31"/>
        <v>0.24738000000000002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100.55500000000001</v>
      </c>
      <c r="BN211" s="64">
        <f t="shared" si="28"/>
        <v>100.77600000000001</v>
      </c>
      <c r="BO211" s="64">
        <f t="shared" si="29"/>
        <v>0.20833333333333337</v>
      </c>
      <c r="BP211" s="64">
        <f t="shared" si="30"/>
        <v>0.2087912087912088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84</v>
      </c>
      <c r="Y212" s="550">
        <f t="shared" si="26"/>
        <v>84</v>
      </c>
      <c r="Z212" s="36">
        <f t="shared" si="31"/>
        <v>0.22785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92.820000000000007</v>
      </c>
      <c r="BN212" s="64">
        <f t="shared" si="28"/>
        <v>92.820000000000007</v>
      </c>
      <c r="BO212" s="64">
        <f t="shared" si="29"/>
        <v>0.19230769230769232</v>
      </c>
      <c r="BP212" s="64">
        <f t="shared" si="30"/>
        <v>0.19230769230769232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72.916666666666671</v>
      </c>
      <c r="Y215" s="551">
        <f>IFERROR(Y206/H206,"0")+IFERROR(Y207/H207,"0")+IFERROR(Y208/H208,"0")+IFERROR(Y209/H209,"0")+IFERROR(Y210/H210,"0")+IFERROR(Y211/H211,"0")+IFERROR(Y212/H212,"0")+IFERROR(Y213/H213,"0")+IFERROR(Y214/H214,"0")</f>
        <v>73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0.47523000000000004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175</v>
      </c>
      <c r="Y216" s="551">
        <f>IFERROR(SUM(Y206:Y214),"0")</f>
        <v>175.2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43</v>
      </c>
      <c r="Y268" s="550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47.515000000000001</v>
      </c>
      <c r="BN268" s="64">
        <f>IFERROR(Y268*I268/H268,"0")</f>
        <v>47.736000000000004</v>
      </c>
      <c r="BO268" s="64">
        <f>IFERROR(1/J268*(X268/H268),"0")</f>
        <v>9.8443223443223454E-2</v>
      </c>
      <c r="BP268" s="64">
        <f>IFERROR(1/J268*(Y268/H268),"0")</f>
        <v>9.8901098901098911E-2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46</v>
      </c>
      <c r="Y269" s="550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49.45</v>
      </c>
      <c r="BN269" s="64">
        <f>IFERROR(Y269*I269/H269,"0")</f>
        <v>51.6</v>
      </c>
      <c r="BO269" s="64">
        <f>IFERROR(1/J269*(X269/H269),"0")</f>
        <v>0.10531135531135533</v>
      </c>
      <c r="BP269" s="64">
        <f>IFERROR(1/J269*(Y269/H269),"0")</f>
        <v>0.1098901098901099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37.083333333333336</v>
      </c>
      <c r="Y270" s="551">
        <f>IFERROR(Y267/H267,"0")+IFERROR(Y268/H268,"0")+IFERROR(Y269/H269,"0")</f>
        <v>38</v>
      </c>
      <c r="Z270" s="551">
        <f>IFERROR(IF(Z267="",0,Z267),"0")+IFERROR(IF(Z268="",0,Z268),"0")+IFERROR(IF(Z269="",0,Z269),"0")</f>
        <v>0.24738000000000002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89</v>
      </c>
      <c r="Y271" s="551">
        <f>IFERROR(SUM(Y267:Y269),"0")</f>
        <v>91.199999999999989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56</v>
      </c>
      <c r="Y315" s="550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59.726153846153849</v>
      </c>
      <c r="BN315" s="64">
        <f>IFERROR(Y315*I315/H315,"0")</f>
        <v>66.552000000000007</v>
      </c>
      <c r="BO315" s="64">
        <f>IFERROR(1/J315*(X315/H315),"0")</f>
        <v>0.11217948717948718</v>
      </c>
      <c r="BP315" s="64">
        <f>IFERROR(1/J315*(Y315/H315),"0")</f>
        <v>0.125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7.1794871794871797</v>
      </c>
      <c r="Y317" s="551">
        <f>IFERROR(Y314/H314,"0")+IFERROR(Y315/H315,"0")+IFERROR(Y316/H316,"0")</f>
        <v>8</v>
      </c>
      <c r="Z317" s="551">
        <f>IFERROR(IF(Z314="",0,Z314),"0")+IFERROR(IF(Z315="",0,Z315),"0")+IFERROR(IF(Z316="",0,Z316),"0")</f>
        <v>0.15184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56</v>
      </c>
      <c r="Y318" s="551">
        <f>IFERROR(SUM(Y314:Y316),"0")</f>
        <v>62.4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136</v>
      </c>
      <c r="Y342" s="550">
        <f t="shared" ref="Y342:Y348" si="42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140.352</v>
      </c>
      <c r="BN342" s="64">
        <f t="shared" ref="BN342:BN348" si="44">IFERROR(Y342*I342/H342,"0")</f>
        <v>154.80000000000001</v>
      </c>
      <c r="BO342" s="64">
        <f t="shared" ref="BO342:BO348" si="45">IFERROR(1/J342*(X342/H342),"0")</f>
        <v>0.18888888888888888</v>
      </c>
      <c r="BP342" s="64">
        <f t="shared" ref="BP342:BP348" si="46">IFERROR(1/J342*(Y342/H342),"0")</f>
        <v>0.20833333333333331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70</v>
      </c>
      <c r="Y344" s="550">
        <f t="shared" si="42"/>
        <v>75</v>
      </c>
      <c r="Z344" s="36">
        <f>IFERROR(IF(Y344=0,"",ROUNDUP(Y344/H344,0)*0.02175),"")</f>
        <v>0.10874999999999999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72.240000000000009</v>
      </c>
      <c r="BN344" s="64">
        <f t="shared" si="44"/>
        <v>77.400000000000006</v>
      </c>
      <c r="BO344" s="64">
        <f t="shared" si="45"/>
        <v>9.7222222222222224E-2</v>
      </c>
      <c r="BP344" s="64">
        <f t="shared" si="46"/>
        <v>0.10416666666666666</v>
      </c>
    </row>
    <row r="345" spans="1:68" ht="37.5" hidden="1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13.733333333333334</v>
      </c>
      <c r="Y349" s="551">
        <f>IFERROR(Y342/H342,"0")+IFERROR(Y343/H343,"0")+IFERROR(Y344/H344,"0")+IFERROR(Y345/H345,"0")+IFERROR(Y346/H346,"0")+IFERROR(Y347/H347,"0")+IFERROR(Y348/H348,"0")</f>
        <v>15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0.32624999999999993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206</v>
      </c>
      <c r="Y350" s="551">
        <f>IFERROR(SUM(Y342:Y348),"0")</f>
        <v>225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87</v>
      </c>
      <c r="Y352" s="550">
        <f>IFERROR(IF(X352="",0,CEILING((X352/$H352),1)*$H352),"")</f>
        <v>90</v>
      </c>
      <c r="Z352" s="36">
        <f>IFERROR(IF(Y352=0,"",ROUNDUP(Y352/H352,0)*0.02175),"")</f>
        <v>0.1305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89.784000000000006</v>
      </c>
      <c r="BN352" s="64">
        <f>IFERROR(Y352*I352/H352,"0")</f>
        <v>92.88000000000001</v>
      </c>
      <c r="BO352" s="64">
        <f>IFERROR(1/J352*(X352/H352),"0")</f>
        <v>0.12083333333333332</v>
      </c>
      <c r="BP352" s="64">
        <f>IFERROR(1/J352*(Y352/H352),"0")</f>
        <v>0.125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5.8</v>
      </c>
      <c r="Y354" s="551">
        <f>IFERROR(Y352/H352,"0")+IFERROR(Y353/H353,"0")</f>
        <v>6</v>
      </c>
      <c r="Z354" s="551">
        <f>IFERROR(IF(Z352="",0,Z352),"0")+IFERROR(IF(Z353="",0,Z353),"0")</f>
        <v>0.1305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87</v>
      </c>
      <c r="Y355" s="551">
        <f>IFERROR(SUM(Y352:Y353),"0")</f>
        <v>90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274</v>
      </c>
      <c r="Y435" s="550">
        <f t="shared" si="53"/>
        <v>274.56</v>
      </c>
      <c r="Z435" s="36">
        <f t="shared" si="54"/>
        <v>0.62192000000000003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292.68181818181813</v>
      </c>
      <c r="BN435" s="64">
        <f t="shared" si="56"/>
        <v>293.27999999999997</v>
      </c>
      <c r="BO435" s="64">
        <f t="shared" si="57"/>
        <v>0.49898018648018649</v>
      </c>
      <c r="BP435" s="64">
        <f t="shared" si="58"/>
        <v>0.5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51.893939393939391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52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0.62192000000000003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274</v>
      </c>
      <c r="Y444" s="551">
        <f>IFERROR(SUM(Y430:Y442),"0")</f>
        <v>274.56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199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212.56818181818178</v>
      </c>
      <c r="BN446" s="64">
        <f>IFERROR(Y446*I446/H446,"0")</f>
        <v>214.32</v>
      </c>
      <c r="BO446" s="64">
        <f>IFERROR(1/J446*(X446/H446),"0")</f>
        <v>0.36239801864801863</v>
      </c>
      <c r="BP446" s="64">
        <f>IFERROR(1/J446*(Y446/H446),"0")</f>
        <v>0.36538461538461542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37.689393939393938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199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21</v>
      </c>
      <c r="Y452" s="550">
        <f t="shared" ref="Y452:Y457" si="59">IFERROR(IF(X452="",0,CEILING((X452/$H452),1)*$H452),"")</f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22.43181818181818</v>
      </c>
      <c r="BN452" s="64">
        <f t="shared" ref="BN452:BN457" si="61">IFERROR(Y452*I452/H452,"0")</f>
        <v>22.56</v>
      </c>
      <c r="BO452" s="64">
        <f t="shared" ref="BO452:BO457" si="62">IFERROR(1/J452*(X452/H452),"0")</f>
        <v>3.8243006993006992E-2</v>
      </c>
      <c r="BP452" s="64">
        <f t="shared" ref="BP452:BP457" si="63">IFERROR(1/J452*(Y452/H452),"0")</f>
        <v>3.8461538461538464E-2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39</v>
      </c>
      <c r="Y453" s="550">
        <f t="shared" si="59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41.659090909090907</v>
      </c>
      <c r="BN453" s="64">
        <f t="shared" si="61"/>
        <v>45.12</v>
      </c>
      <c r="BO453" s="64">
        <f t="shared" si="62"/>
        <v>7.1022727272727265E-2</v>
      </c>
      <c r="BP453" s="64">
        <f t="shared" si="63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60</v>
      </c>
      <c r="Y454" s="550">
        <f t="shared" si="59"/>
        <v>63.36</v>
      </c>
      <c r="Z454" s="36">
        <f>IFERROR(IF(Y454=0,"",ROUNDUP(Y454/H454,0)*0.01196),"")</f>
        <v>0.14352000000000001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64.090909090909079</v>
      </c>
      <c r="BN454" s="64">
        <f t="shared" si="61"/>
        <v>67.679999999999993</v>
      </c>
      <c r="BO454" s="64">
        <f t="shared" si="62"/>
        <v>0.10926573426573427</v>
      </c>
      <c r="BP454" s="64">
        <f t="shared" si="63"/>
        <v>0.11538461538461539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22.727272727272727</v>
      </c>
      <c r="Y458" s="551">
        <f>IFERROR(Y452/H452,"0")+IFERROR(Y453/H453,"0")+IFERROR(Y454/H454,"0")+IFERROR(Y455/H455,"0")+IFERROR(Y456/H456,"0")+IFERROR(Y457/H457,"0")</f>
        <v>24</v>
      </c>
      <c r="Z458" s="551">
        <f>IFERROR(IF(Z452="",0,Z452),"0")+IFERROR(IF(Z453="",0,Z453),"0")+IFERROR(IF(Z454="",0,Z454),"0")+IFERROR(IF(Z455="",0,Z455),"0")+IFERROR(IF(Z456="",0,Z456),"0")+IFERROR(IF(Z457="",0,Z457),"0")</f>
        <v>0.28704000000000002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120</v>
      </c>
      <c r="Y459" s="551">
        <f>IFERROR(SUM(Y452:Y457),"0")</f>
        <v>126.72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1398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1440.1200000000001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1490.0873053613052</v>
      </c>
      <c r="Y502" s="551">
        <f>IFERROR(SUM(BN22:BN498),"0")</f>
        <v>1534.2899999999997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1565.0873053613052</v>
      </c>
      <c r="Y504" s="551">
        <f>GrossWeightTotalR+PalletQtyTotalR*25</f>
        <v>1609.2899999999997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272.7271302771303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278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3.1501600000000005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72.899999999999991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121.5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175.2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91.199999999999989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62.4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315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601.92000000000007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98,00"/>
        <filter val="1 490,09"/>
        <filter val="1 565,09"/>
        <filter val="120,00"/>
        <filter val="13,73"/>
        <filter val="136,00"/>
        <filter val="14,81"/>
        <filter val="175,00"/>
        <filter val="199,00"/>
        <filter val="206,00"/>
        <filter val="21,00"/>
        <filter val="22,73"/>
        <filter val="272,73"/>
        <filter val="274,00"/>
        <filter val="3"/>
        <filter val="37,08"/>
        <filter val="37,69"/>
        <filter val="39,00"/>
        <filter val="43,00"/>
        <filter val="46,00"/>
        <filter val="5,80"/>
        <filter val="51,89"/>
        <filter val="56,00"/>
        <filter val="60,00"/>
        <filter val="7,18"/>
        <filter val="70,00"/>
        <filter val="72,00"/>
        <filter val="72,92"/>
        <filter val="8,89"/>
        <filter val="84,00"/>
        <filter val="87,00"/>
        <filter val="89,00"/>
        <filter val="91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