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7A374D2-8955-49D1-9C45-374B5CDB81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0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Z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Y215" i="1" s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F511" i="1" s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1" i="1" s="1"/>
  <c r="X23" i="1"/>
  <c r="BO22" i="1"/>
  <c r="X503" i="1" s="1"/>
  <c r="BM22" i="1"/>
  <c r="Y22" i="1"/>
  <c r="B511" i="1" s="1"/>
  <c r="P22" i="1"/>
  <c r="H10" i="1"/>
  <c r="A9" i="1"/>
  <c r="A10" i="1" s="1"/>
  <c r="D7" i="1"/>
  <c r="Q6" i="1"/>
  <c r="P2" i="1"/>
  <c r="BP63" i="1" l="1"/>
  <c r="Z63" i="1"/>
  <c r="BP107" i="1"/>
  <c r="BN107" i="1"/>
  <c r="Z107" i="1"/>
  <c r="BP140" i="1"/>
  <c r="BN140" i="1"/>
  <c r="Z140" i="1"/>
  <c r="BP190" i="1"/>
  <c r="BN190" i="1"/>
  <c r="Z190" i="1"/>
  <c r="BP253" i="1"/>
  <c r="BN253" i="1"/>
  <c r="Z253" i="1"/>
  <c r="BP262" i="1"/>
  <c r="BN262" i="1"/>
  <c r="Z262" i="1"/>
  <c r="BP307" i="1"/>
  <c r="BN307" i="1"/>
  <c r="Z307" i="1"/>
  <c r="BP344" i="1"/>
  <c r="BN344" i="1"/>
  <c r="Z344" i="1"/>
  <c r="BP368" i="1"/>
  <c r="BN368" i="1"/>
  <c r="Z368" i="1"/>
  <c r="BP413" i="1"/>
  <c r="BN413" i="1"/>
  <c r="Z413" i="1"/>
  <c r="BP442" i="1"/>
  <c r="BN442" i="1"/>
  <c r="Z442" i="1"/>
  <c r="BP476" i="1"/>
  <c r="BN476" i="1"/>
  <c r="Z476" i="1"/>
  <c r="X502" i="1"/>
  <c r="X504" i="1" s="1"/>
  <c r="X505" i="1"/>
  <c r="Z28" i="1"/>
  <c r="BN28" i="1"/>
  <c r="C511" i="1"/>
  <c r="BP78" i="1"/>
  <c r="BN78" i="1"/>
  <c r="Z78" i="1"/>
  <c r="BP119" i="1"/>
  <c r="BN119" i="1"/>
  <c r="Z119" i="1"/>
  <c r="BP167" i="1"/>
  <c r="BN167" i="1"/>
  <c r="Z167" i="1"/>
  <c r="BP202" i="1"/>
  <c r="BN202" i="1"/>
  <c r="Z202" i="1"/>
  <c r="BP224" i="1"/>
  <c r="Z224" i="1"/>
  <c r="BP261" i="1"/>
  <c r="BN261" i="1"/>
  <c r="Z261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91" i="1"/>
  <c r="BN291" i="1"/>
  <c r="Z291" i="1"/>
  <c r="BP327" i="1"/>
  <c r="BN327" i="1"/>
  <c r="Z327" i="1"/>
  <c r="BP358" i="1"/>
  <c r="BN358" i="1"/>
  <c r="Z358" i="1"/>
  <c r="BP392" i="1"/>
  <c r="BN392" i="1"/>
  <c r="Z392" i="1"/>
  <c r="BP434" i="1"/>
  <c r="BN434" i="1"/>
  <c r="Z434" i="1"/>
  <c r="BP456" i="1"/>
  <c r="BN456" i="1"/>
  <c r="Z456" i="1"/>
  <c r="BP477" i="1"/>
  <c r="BN477" i="1"/>
  <c r="Z477" i="1"/>
  <c r="Y143" i="1"/>
  <c r="Y193" i="1"/>
  <c r="Y203" i="1"/>
  <c r="Z26" i="1"/>
  <c r="BN26" i="1"/>
  <c r="BP26" i="1"/>
  <c r="Z30" i="1"/>
  <c r="BN30" i="1"/>
  <c r="Z52" i="1"/>
  <c r="Z208" i="1"/>
  <c r="BN208" i="1"/>
  <c r="Z212" i="1"/>
  <c r="BN212" i="1"/>
  <c r="Z218" i="1"/>
  <c r="BN218" i="1"/>
  <c r="Z226" i="1"/>
  <c r="BN226" i="1"/>
  <c r="Z230" i="1"/>
  <c r="BN230" i="1"/>
  <c r="Z251" i="1"/>
  <c r="BN251" i="1"/>
  <c r="Z267" i="1"/>
  <c r="BN267" i="1"/>
  <c r="BP267" i="1"/>
  <c r="BP289" i="1"/>
  <c r="BN289" i="1"/>
  <c r="Z289" i="1"/>
  <c r="BP301" i="1"/>
  <c r="BN301" i="1"/>
  <c r="Z301" i="1"/>
  <c r="BP323" i="1"/>
  <c r="BN323" i="1"/>
  <c r="Z323" i="1"/>
  <c r="BP342" i="1"/>
  <c r="BN342" i="1"/>
  <c r="Z342" i="1"/>
  <c r="BP352" i="1"/>
  <c r="BN352" i="1"/>
  <c r="Z352" i="1"/>
  <c r="BP390" i="1"/>
  <c r="BN390" i="1"/>
  <c r="Z390" i="1"/>
  <c r="BP402" i="1"/>
  <c r="BN402" i="1"/>
  <c r="Z402" i="1"/>
  <c r="Y408" i="1"/>
  <c r="BP407" i="1"/>
  <c r="BN407" i="1"/>
  <c r="Z407" i="1"/>
  <c r="Z408" i="1" s="1"/>
  <c r="BP411" i="1"/>
  <c r="BN411" i="1"/>
  <c r="Z411" i="1"/>
  <c r="BP432" i="1"/>
  <c r="BN432" i="1"/>
  <c r="Z432" i="1"/>
  <c r="BP440" i="1"/>
  <c r="BN440" i="1"/>
  <c r="Z440" i="1"/>
  <c r="BP454" i="1"/>
  <c r="BN454" i="1"/>
  <c r="Z454" i="1"/>
  <c r="BP472" i="1"/>
  <c r="BN472" i="1"/>
  <c r="Z472" i="1"/>
  <c r="Z61" i="1"/>
  <c r="Z70" i="1"/>
  <c r="BN70" i="1"/>
  <c r="Y80" i="1"/>
  <c r="Z76" i="1"/>
  <c r="BN76" i="1"/>
  <c r="Z84" i="1"/>
  <c r="BN84" i="1"/>
  <c r="Z91" i="1"/>
  <c r="BN91" i="1"/>
  <c r="Z96" i="1"/>
  <c r="BN96" i="1"/>
  <c r="Z105" i="1"/>
  <c r="BN105" i="1"/>
  <c r="Z111" i="1"/>
  <c r="BN111" i="1"/>
  <c r="BP111" i="1"/>
  <c r="Y114" i="1"/>
  <c r="Z117" i="1"/>
  <c r="BN117" i="1"/>
  <c r="BP117" i="1"/>
  <c r="Y122" i="1"/>
  <c r="Z125" i="1"/>
  <c r="BN125" i="1"/>
  <c r="Z136" i="1"/>
  <c r="BN136" i="1"/>
  <c r="Y142" i="1"/>
  <c r="Z151" i="1"/>
  <c r="BN151" i="1"/>
  <c r="I511" i="1"/>
  <c r="Y172" i="1"/>
  <c r="Z165" i="1"/>
  <c r="BN165" i="1"/>
  <c r="Z169" i="1"/>
  <c r="BN169" i="1"/>
  <c r="Y178" i="1"/>
  <c r="Z186" i="1"/>
  <c r="BN186" i="1"/>
  <c r="Y192" i="1"/>
  <c r="Z196" i="1"/>
  <c r="BN196" i="1"/>
  <c r="Z200" i="1"/>
  <c r="BN200" i="1"/>
  <c r="Z206" i="1"/>
  <c r="BN206" i="1"/>
  <c r="BP206" i="1"/>
  <c r="Z210" i="1"/>
  <c r="BN210" i="1"/>
  <c r="Z214" i="1"/>
  <c r="BN214" i="1"/>
  <c r="BN224" i="1"/>
  <c r="Y231" i="1"/>
  <c r="Z228" i="1"/>
  <c r="BN228" i="1"/>
  <c r="Z234" i="1"/>
  <c r="Z235" i="1" s="1"/>
  <c r="BN234" i="1"/>
  <c r="BP234" i="1"/>
  <c r="Y235" i="1"/>
  <c r="BN244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BP346" i="1"/>
  <c r="BN346" i="1"/>
  <c r="Z346" i="1"/>
  <c r="BP378" i="1"/>
  <c r="BN378" i="1"/>
  <c r="Z378" i="1"/>
  <c r="BP394" i="1"/>
  <c r="BN394" i="1"/>
  <c r="Z394" i="1"/>
  <c r="BP431" i="1"/>
  <c r="BN431" i="1"/>
  <c r="Z431" i="1"/>
  <c r="BP437" i="1"/>
  <c r="BN437" i="1"/>
  <c r="Z437" i="1"/>
  <c r="Y450" i="1"/>
  <c r="BP446" i="1"/>
  <c r="BN446" i="1"/>
  <c r="Z446" i="1"/>
  <c r="BP462" i="1"/>
  <c r="BN462" i="1"/>
  <c r="Z462" i="1"/>
  <c r="BP483" i="1"/>
  <c r="BN483" i="1"/>
  <c r="Z483" i="1"/>
  <c r="BP487" i="1"/>
  <c r="BN487" i="1"/>
  <c r="Z487" i="1"/>
  <c r="Y331" i="1"/>
  <c r="Y330" i="1"/>
  <c r="U511" i="1"/>
  <c r="Y479" i="1"/>
  <c r="F9" i="1"/>
  <c r="J9" i="1"/>
  <c r="F10" i="1"/>
  <c r="Z22" i="1"/>
  <c r="Z23" i="1" s="1"/>
  <c r="BN22" i="1"/>
  <c r="BP22" i="1"/>
  <c r="Y23" i="1"/>
  <c r="Y33" i="1"/>
  <c r="Y37" i="1"/>
  <c r="Y45" i="1"/>
  <c r="Y49" i="1"/>
  <c r="Z53" i="1"/>
  <c r="BN53" i="1"/>
  <c r="Z55" i="1"/>
  <c r="BN55" i="1"/>
  <c r="Z57" i="1"/>
  <c r="BN57" i="1"/>
  <c r="Y58" i="1"/>
  <c r="BN61" i="1"/>
  <c r="BP61" i="1"/>
  <c r="BN63" i="1"/>
  <c r="Y66" i="1"/>
  <c r="Z69" i="1"/>
  <c r="BN69" i="1"/>
  <c r="Y71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1" i="1"/>
  <c r="Y100" i="1"/>
  <c r="BP95" i="1"/>
  <c r="BN95" i="1"/>
  <c r="Z95" i="1"/>
  <c r="BP99" i="1"/>
  <c r="BN99" i="1"/>
  <c r="Z99" i="1"/>
  <c r="H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BP77" i="1"/>
  <c r="BN77" i="1"/>
  <c r="Z77" i="1"/>
  <c r="Y85" i="1"/>
  <c r="BP90" i="1"/>
  <c r="BN90" i="1"/>
  <c r="Z90" i="1"/>
  <c r="BP97" i="1"/>
  <c r="BN97" i="1"/>
  <c r="Z97" i="1"/>
  <c r="E511" i="1"/>
  <c r="Y93" i="1"/>
  <c r="Z104" i="1"/>
  <c r="BN104" i="1"/>
  <c r="BP104" i="1"/>
  <c r="Z106" i="1"/>
  <c r="BN106" i="1"/>
  <c r="Y109" i="1"/>
  <c r="Z112" i="1"/>
  <c r="BN112" i="1"/>
  <c r="BP112" i="1"/>
  <c r="Z118" i="1"/>
  <c r="BN118" i="1"/>
  <c r="BP118" i="1"/>
  <c r="Z120" i="1"/>
  <c r="BN120" i="1"/>
  <c r="Z124" i="1"/>
  <c r="BN124" i="1"/>
  <c r="BP124" i="1"/>
  <c r="Y127" i="1"/>
  <c r="G511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Z209" i="1"/>
  <c r="BN209" i="1"/>
  <c r="Z211" i="1"/>
  <c r="BN211" i="1"/>
  <c r="Z213" i="1"/>
  <c r="BN213" i="1"/>
  <c r="Y216" i="1"/>
  <c r="Y221" i="1"/>
  <c r="Z219" i="1"/>
  <c r="Z220" i="1" s="1"/>
  <c r="BN219" i="1"/>
  <c r="Y220" i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1" i="1"/>
  <c r="Y255" i="1"/>
  <c r="BP250" i="1"/>
  <c r="BN250" i="1"/>
  <c r="Z250" i="1"/>
  <c r="BP254" i="1"/>
  <c r="BN254" i="1"/>
  <c r="Z254" i="1"/>
  <c r="Y256" i="1"/>
  <c r="M511" i="1"/>
  <c r="Y264" i="1"/>
  <c r="BP259" i="1"/>
  <c r="BN259" i="1"/>
  <c r="Z259" i="1"/>
  <c r="Y263" i="1"/>
  <c r="BP268" i="1"/>
  <c r="BN268" i="1"/>
  <c r="Z268" i="1"/>
  <c r="Z270" i="1" s="1"/>
  <c r="Y108" i="1"/>
  <c r="Y148" i="1"/>
  <c r="Y160" i="1"/>
  <c r="Y187" i="1"/>
  <c r="BP225" i="1"/>
  <c r="BN225" i="1"/>
  <c r="Z225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K511" i="1"/>
  <c r="Y232" i="1"/>
  <c r="O511" i="1"/>
  <c r="Y271" i="1"/>
  <c r="Y276" i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BP335" i="1"/>
  <c r="BN335" i="1"/>
  <c r="Z335" i="1"/>
  <c r="Z337" i="1" s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Z489" i="1" s="1"/>
  <c r="Y490" i="1"/>
  <c r="Y495" i="1"/>
  <c r="BP492" i="1"/>
  <c r="BN492" i="1"/>
  <c r="Z492" i="1"/>
  <c r="Z494" i="1" s="1"/>
  <c r="Y49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S511" i="1"/>
  <c r="Y337" i="1"/>
  <c r="BP343" i="1"/>
  <c r="BN343" i="1"/>
  <c r="Z343" i="1"/>
  <c r="BP347" i="1"/>
  <c r="BN347" i="1"/>
  <c r="Z347" i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W511" i="1"/>
  <c r="Y415" i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5" i="1"/>
  <c r="BN435" i="1"/>
  <c r="Z435" i="1"/>
  <c r="BP453" i="1"/>
  <c r="BN453" i="1"/>
  <c r="Z453" i="1"/>
  <c r="BP457" i="1"/>
  <c r="BN457" i="1"/>
  <c r="Z457" i="1"/>
  <c r="Y459" i="1"/>
  <c r="Y464" i="1"/>
  <c r="BP461" i="1"/>
  <c r="BN461" i="1"/>
  <c r="Z461" i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BP447" i="1"/>
  <c r="BN447" i="1"/>
  <c r="Z447" i="1"/>
  <c r="Z449" i="1" s="1"/>
  <c r="Y458" i="1"/>
  <c r="BP455" i="1"/>
  <c r="BN455" i="1"/>
  <c r="Z455" i="1"/>
  <c r="BP463" i="1"/>
  <c r="BN463" i="1"/>
  <c r="Z463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403" i="1" l="1"/>
  <c r="Z330" i="1"/>
  <c r="Z379" i="1"/>
  <c r="Z354" i="1"/>
  <c r="Z324" i="1"/>
  <c r="Z231" i="1"/>
  <c r="Z187" i="1"/>
  <c r="Z177" i="1"/>
  <c r="Z171" i="1"/>
  <c r="Z153" i="1"/>
  <c r="Z126" i="1"/>
  <c r="Z114" i="1"/>
  <c r="Z92" i="1"/>
  <c r="Z464" i="1"/>
  <c r="Z458" i="1"/>
  <c r="Z398" i="1"/>
  <c r="Z349" i="1"/>
  <c r="Z311" i="1"/>
  <c r="Z415" i="1"/>
  <c r="Z215" i="1"/>
  <c r="Z121" i="1"/>
  <c r="Z65" i="1"/>
  <c r="Z80" i="1"/>
  <c r="Z58" i="1"/>
  <c r="Z255" i="1"/>
  <c r="Z32" i="1"/>
  <c r="Z473" i="1"/>
  <c r="Z263" i="1"/>
  <c r="Z246" i="1"/>
  <c r="Z203" i="1"/>
  <c r="Z44" i="1"/>
  <c r="Y501" i="1"/>
  <c r="Y503" i="1"/>
  <c r="Z443" i="1"/>
  <c r="Z303" i="1"/>
  <c r="Z293" i="1"/>
  <c r="Z108" i="1"/>
  <c r="Z100" i="1"/>
  <c r="Z506" i="1" s="1"/>
  <c r="Y505" i="1"/>
  <c r="Y502" i="1"/>
  <c r="Y504" i="1" s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<sst xmlns="http://schemas.openxmlformats.org/spreadsheetml/2006/main" count="2208" uniqueCount="807">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</sst>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45906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786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6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0.54166666666666663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691.2</v>
      </c>
      <c r="Y41" s="550">
        <f>IFERROR(IF(X41="",0,CEILING((X41/$H41),1)*$H41),"")</f>
        <v>691.2</v>
      </c>
      <c r="Z41" s="36">
        <f>IFERROR(IF(Y41=0,"",ROUNDUP(Y41/H41,0)*0.01898),"")</f>
        <v>1.21472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719.04</v>
      </c>
      <c r="BN41" s="64">
        <f>IFERROR(Y41*I41/H41,"0")</f>
        <v>719.04</v>
      </c>
      <c r="BO41" s="64">
        <f>IFERROR(1/J41*(X41/H41),"0")</f>
        <v>1</v>
      </c>
      <c r="BP41" s="64">
        <f>IFERROR(1/J41*(Y41/H41),"0")</f>
        <v>1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64</v>
      </c>
      <c r="Y44" s="551">
        <f>IFERROR(Y41/H41,"0")+IFERROR(Y42/H42,"0")+IFERROR(Y43/H43,"0")</f>
        <v>64</v>
      </c>
      <c r="Z44" s="551">
        <f>IFERROR(IF(Z41="",0,Z41),"0")+IFERROR(IF(Z42="",0,Z42),"0")+IFERROR(IF(Z43="",0,Z43),"0")</f>
        <v>1.21472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691.2</v>
      </c>
      <c r="Y45" s="551">
        <f>IFERROR(SUM(Y41:Y43),"0")</f>
        <v>691.2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268.8</v>
      </c>
      <c r="Y52" s="550">
        <f t="shared" ref="Y52:Y57" si="6">IFERROR(IF(X52="",0,CEILING((X52/$H52),1)*$H52),"")</f>
        <v>268.79999999999995</v>
      </c>
      <c r="Z52" s="36">
        <f>IFERROR(IF(Y52=0,"",ROUNDUP(Y52/H52,0)*0.01898),"")</f>
        <v>0.45552000000000004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279.24000000000007</v>
      </c>
      <c r="BN52" s="64">
        <f t="shared" ref="BN52:BN57" si="8">IFERROR(Y52*I52/H52,"0")</f>
        <v>279.23999999999995</v>
      </c>
      <c r="BO52" s="64">
        <f t="shared" ref="BO52:BO57" si="9">IFERROR(1/J52*(X52/H52),"0")</f>
        <v>0.37500000000000006</v>
      </c>
      <c r="BP52" s="64">
        <f t="shared" ref="BP52:BP57" si="10">IFERROR(1/J52*(Y52/H52),"0")</f>
        <v>0.37499999999999994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432</v>
      </c>
      <c r="Y53" s="550">
        <f t="shared" si="6"/>
        <v>432</v>
      </c>
      <c r="Z53" s="36">
        <f>IFERROR(IF(Y53=0,"",ROUNDUP(Y53/H53,0)*0.01898),"")</f>
        <v>0.75919999999999999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449.39999999999992</v>
      </c>
      <c r="BN53" s="64">
        <f t="shared" si="8"/>
        <v>449.39999999999992</v>
      </c>
      <c r="BO53" s="64">
        <f t="shared" si="9"/>
        <v>0.625</v>
      </c>
      <c r="BP53" s="64">
        <f t="shared" si="10"/>
        <v>0.625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64</v>
      </c>
      <c r="Y58" s="551">
        <f>IFERROR(Y52/H52,"0")+IFERROR(Y53/H53,"0")+IFERROR(Y54/H54,"0")+IFERROR(Y55/H55,"0")+IFERROR(Y56/H56,"0")+IFERROR(Y57/H57,"0")</f>
        <v>64</v>
      </c>
      <c r="Z58" s="551">
        <f>IFERROR(IF(Z52="",0,Z52),"0")+IFERROR(IF(Z53="",0,Z53),"0")+IFERROR(IF(Z54="",0,Z54),"0")+IFERROR(IF(Z55="",0,Z55),"0")+IFERROR(IF(Z56="",0,Z56),"0")+IFERROR(IF(Z57="",0,Z57),"0")</f>
        <v>1.21472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700.8</v>
      </c>
      <c r="Y59" s="551">
        <f>IFERROR(SUM(Y52:Y57),"0")</f>
        <v>700.8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259.2</v>
      </c>
      <c r="Y61" s="550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269.63999999999993</v>
      </c>
      <c r="BN61" s="64">
        <f>IFERROR(Y61*I61/H61,"0")</f>
        <v>269.64000000000004</v>
      </c>
      <c r="BO61" s="64">
        <f>IFERROR(1/J61*(X61/H61),"0")</f>
        <v>0.37499999999999994</v>
      </c>
      <c r="BP61" s="64">
        <f>IFERROR(1/J61*(Y61/H61),"0")</f>
        <v>0.37500000000000006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23.999999999999996</v>
      </c>
      <c r="Y65" s="551">
        <f>IFERROR(Y61/H61,"0")+IFERROR(Y62/H62,"0")+IFERROR(Y63/H63,"0")+IFERROR(Y64/H64,"0")</f>
        <v>24.000000000000004</v>
      </c>
      <c r="Z65" s="551">
        <f>IFERROR(IF(Z61="",0,Z61),"0")+IFERROR(IF(Z62="",0,Z62),"0")+IFERROR(IF(Z63="",0,Z63),"0")+IFERROR(IF(Z64="",0,Z64),"0")</f>
        <v>0.45552000000000004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259.2</v>
      </c>
      <c r="Y66" s="551">
        <f>IFERROR(SUM(Y61:Y64),"0")</f>
        <v>259.20000000000005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62.4</v>
      </c>
      <c r="Y83" s="550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65.88</v>
      </c>
      <c r="BN83" s="64">
        <f>IFERROR(Y83*I83/H83,"0")</f>
        <v>65.88</v>
      </c>
      <c r="BO83" s="64">
        <f>IFERROR(1/J83*(X83/H83),"0")</f>
        <v>0.125</v>
      </c>
      <c r="BP83" s="64">
        <f>IFERROR(1/J83*(Y83/H83),"0")</f>
        <v>0.125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8</v>
      </c>
      <c r="Y85" s="551">
        <f>IFERROR(Y83/H83,"0")+IFERROR(Y84/H84,"0")</f>
        <v>8</v>
      </c>
      <c r="Z85" s="551">
        <f>IFERROR(IF(Z83="",0,Z83),"0")+IFERROR(IF(Z84="",0,Z84),"0")</f>
        <v>0.15184</v>
      </c>
      <c r="AA85" s="552"/>
      <c r="AB85" s="552"/>
      <c r="AC85" s="552"/>
    </row>
    <row r="86" spans="1:68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62.4</v>
      </c>
      <c r="Y86" s="551">
        <f>IFERROR(SUM(Y83:Y84),"0")</f>
        <v>62.4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172.8</v>
      </c>
      <c r="Y89" s="550">
        <f>IFERROR(IF(X89="",0,CEILING((X89/$H89),1)*$H89),"")</f>
        <v>172.8</v>
      </c>
      <c r="Z89" s="36">
        <f>IFERROR(IF(Y89=0,"",ROUNDUP(Y89/H89,0)*0.01898),"")</f>
        <v>0.30368000000000001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179.76</v>
      </c>
      <c r="BN89" s="64">
        <f>IFERROR(Y89*I89/H89,"0")</f>
        <v>179.76</v>
      </c>
      <c r="BO89" s="64">
        <f>IFERROR(1/J89*(X89/H89),"0")</f>
        <v>0.25</v>
      </c>
      <c r="BP89" s="64">
        <f>IFERROR(1/J89*(Y89/H89),"0")</f>
        <v>0.25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16</v>
      </c>
      <c r="Y92" s="551">
        <f>IFERROR(Y89/H89,"0")+IFERROR(Y90/H90,"0")+IFERROR(Y91/H91,"0")</f>
        <v>16</v>
      </c>
      <c r="Z92" s="551">
        <f>IFERROR(IF(Z89="",0,Z89),"0")+IFERROR(IF(Z90="",0,Z90),"0")+IFERROR(IF(Z91="",0,Z91),"0")</f>
        <v>0.30368000000000001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172.8</v>
      </c>
      <c r="Y93" s="551">
        <f>IFERROR(SUM(Y89:Y91),"0")</f>
        <v>172.8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129.6</v>
      </c>
      <c r="Y95" s="550">
        <f>IFERROR(IF(X95="",0,CEILING((X95/$H95),1)*$H95),"")</f>
        <v>129.6</v>
      </c>
      <c r="Z95" s="36">
        <f>IFERROR(IF(Y95=0,"",ROUNDUP(Y95/H95,0)*0.01898),"")</f>
        <v>0.30368000000000001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137.904</v>
      </c>
      <c r="BN95" s="64">
        <f>IFERROR(Y95*I95/H95,"0")</f>
        <v>137.904</v>
      </c>
      <c r="BO95" s="64">
        <f>IFERROR(1/J95*(X95/H95),"0")</f>
        <v>0.25</v>
      </c>
      <c r="BP95" s="64">
        <f>IFERROR(1/J95*(Y95/H95),"0")</f>
        <v>0.25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37.799999999999997</v>
      </c>
      <c r="Y97" s="550">
        <f>IFERROR(IF(X97="",0,CEILING((X97/$H97),1)*$H97),"")</f>
        <v>37.800000000000004</v>
      </c>
      <c r="Z97" s="36">
        <f>IFERROR(IF(Y97=0,"",ROUNDUP(Y97/H97,0)*0.00651),"")</f>
        <v>9.1139999999999999E-2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41.327999999999989</v>
      </c>
      <c r="BN97" s="64">
        <f>IFERROR(Y97*I97/H97,"0")</f>
        <v>41.328000000000003</v>
      </c>
      <c r="BO97" s="64">
        <f>IFERROR(1/J97*(X97/H97),"0")</f>
        <v>7.6923076923076913E-2</v>
      </c>
      <c r="BP97" s="64">
        <f>IFERROR(1/J97*(Y97/H97),"0")</f>
        <v>7.6923076923076927E-2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30</v>
      </c>
      <c r="Y100" s="551">
        <f>IFERROR(Y95/H95,"0")+IFERROR(Y96/H96,"0")+IFERROR(Y97/H97,"0")+IFERROR(Y98/H98,"0")+IFERROR(Y99/H99,"0")</f>
        <v>30</v>
      </c>
      <c r="Z100" s="551">
        <f>IFERROR(IF(Z95="",0,Z95),"0")+IFERROR(IF(Z96="",0,Z96),"0")+IFERROR(IF(Z97="",0,Z97),"0")+IFERROR(IF(Z98="",0,Z98),"0")+IFERROR(IF(Z99="",0,Z99),"0")</f>
        <v>0.39482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167.39999999999998</v>
      </c>
      <c r="Y101" s="551">
        <f>IFERROR(SUM(Y95:Y99),"0")</f>
        <v>167.4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432</v>
      </c>
      <c r="Y104" s="550">
        <f>IFERROR(IF(X104="",0,CEILING((X104/$H104),1)*$H104),"")</f>
        <v>432</v>
      </c>
      <c r="Z104" s="36">
        <f>IFERROR(IF(Y104=0,"",ROUNDUP(Y104/H104,0)*0.01898),"")</f>
        <v>0.75919999999999999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449.39999999999992</v>
      </c>
      <c r="BN104" s="64">
        <f>IFERROR(Y104*I104/H104,"0")</f>
        <v>449.39999999999992</v>
      </c>
      <c r="BO104" s="64">
        <f>IFERROR(1/J104*(X104/H104),"0")</f>
        <v>0.625</v>
      </c>
      <c r="BP104" s="64">
        <f>IFERROR(1/J104*(Y104/H104),"0")</f>
        <v>0.625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40</v>
      </c>
      <c r="Y108" s="551">
        <f>IFERROR(Y104/H104,"0")+IFERROR(Y105/H105,"0")+IFERROR(Y106/H106,"0")+IFERROR(Y107/H107,"0")</f>
        <v>40</v>
      </c>
      <c r="Z108" s="551">
        <f>IFERROR(IF(Z104="",0,Z104),"0")+IFERROR(IF(Z105="",0,Z105),"0")+IFERROR(IF(Z106="",0,Z106),"0")+IFERROR(IF(Z107="",0,Z107),"0")</f>
        <v>0.75919999999999999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432</v>
      </c>
      <c r="Y109" s="551">
        <f>IFERROR(SUM(Y104:Y107),"0")</f>
        <v>432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129.6</v>
      </c>
      <c r="Y117" s="550">
        <f>IFERROR(IF(X117="",0,CEILING((X117/$H117),1)*$H117),"")</f>
        <v>129.6</v>
      </c>
      <c r="Z117" s="36">
        <f>IFERROR(IF(Y117=0,"",ROUNDUP(Y117/H117,0)*0.01898),"")</f>
        <v>0.30368000000000001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137.80799999999999</v>
      </c>
      <c r="BN117" s="64">
        <f>IFERROR(Y117*I117/H117,"0")</f>
        <v>137.80799999999999</v>
      </c>
      <c r="BO117" s="64">
        <f>IFERROR(1/J117*(X117/H117),"0")</f>
        <v>0.25</v>
      </c>
      <c r="BP117" s="64">
        <f>IFERROR(1/J117*(Y117/H117),"0")</f>
        <v>0.25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32.4</v>
      </c>
      <c r="Y119" s="550">
        <f>IFERROR(IF(X119="",0,CEILING((X119/$H119),1)*$H119),"")</f>
        <v>32.400000000000006</v>
      </c>
      <c r="Z119" s="36">
        <f>IFERROR(IF(Y119=0,"",ROUNDUP(Y119/H119,0)*0.00651),"")</f>
        <v>7.8119999999999995E-2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35.423999999999992</v>
      </c>
      <c r="BN119" s="64">
        <f>IFERROR(Y119*I119/H119,"0")</f>
        <v>35.424000000000007</v>
      </c>
      <c r="BO119" s="64">
        <f>IFERROR(1/J119*(X119/H119),"0")</f>
        <v>6.5934065934065936E-2</v>
      </c>
      <c r="BP119" s="64">
        <f>IFERROR(1/J119*(Y119/H119),"0")</f>
        <v>6.593406593406595E-2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28</v>
      </c>
      <c r="Y121" s="551">
        <f>IFERROR(Y117/H117,"0")+IFERROR(Y118/H118,"0")+IFERROR(Y119/H119,"0")+IFERROR(Y120/H120,"0")</f>
        <v>28</v>
      </c>
      <c r="Z121" s="551">
        <f>IFERROR(IF(Z117="",0,Z117),"0")+IFERROR(IF(Z118="",0,Z118),"0")+IFERROR(IF(Z119="",0,Z119),"0")+IFERROR(IF(Z120="",0,Z120),"0")</f>
        <v>0.38180000000000003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162</v>
      </c>
      <c r="Y122" s="551">
        <f>IFERROR(SUM(Y117:Y120),"0")</f>
        <v>162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50.4</v>
      </c>
      <c r="Y162" s="55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53.639999999999993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9.0909090909090912E-2</v>
      </c>
      <c r="BP162" s="64">
        <f t="shared" ref="BP162:BP170" si="20">IFERROR(1/J162*(Y162/H162),"0")</f>
        <v>9.0909090909090912E-2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302.39999999999998</v>
      </c>
      <c r="Y164" s="550">
        <f t="shared" si="16"/>
        <v>302.40000000000003</v>
      </c>
      <c r="Z164" s="36">
        <f>IFERROR(IF(Y164=0,"",ROUNDUP(Y164/H164,0)*0.00902),"")</f>
        <v>0.64944000000000002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317.51999999999992</v>
      </c>
      <c r="BN164" s="64">
        <f t="shared" si="18"/>
        <v>317.52000000000004</v>
      </c>
      <c r="BO164" s="64">
        <f t="shared" si="19"/>
        <v>0.54545454545454541</v>
      </c>
      <c r="BP164" s="64">
        <f t="shared" si="20"/>
        <v>0.54545454545454541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189</v>
      </c>
      <c r="Y168" s="550">
        <f t="shared" si="16"/>
        <v>189</v>
      </c>
      <c r="Z168" s="36">
        <f>IFERROR(IF(Y168=0,"",ROUNDUP(Y168/H168,0)*0.00502),"")</f>
        <v>0.45180000000000003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198</v>
      </c>
      <c r="BN168" s="64">
        <f t="shared" si="18"/>
        <v>198</v>
      </c>
      <c r="BO168" s="64">
        <f t="shared" si="19"/>
        <v>0.38461538461538464</v>
      </c>
      <c r="BP168" s="64">
        <f t="shared" si="20"/>
        <v>0.38461538461538464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174</v>
      </c>
      <c r="Y171" s="551">
        <f>IFERROR(Y162/H162,"0")+IFERROR(Y163/H163,"0")+IFERROR(Y164/H164,"0")+IFERROR(Y165/H165,"0")+IFERROR(Y166/H166,"0")+IFERROR(Y167/H167,"0")+IFERROR(Y168/H168,"0")+IFERROR(Y169/H169,"0")+IFERROR(Y170/H170,"0")</f>
        <v>174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1.2094800000000001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541.79999999999995</v>
      </c>
      <c r="Y172" s="551">
        <f>IFERROR(SUM(Y162:Y170),"0")</f>
        <v>541.80000000000007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324</v>
      </c>
      <c r="Y195" s="550">
        <f t="shared" ref="Y195:Y202" si="21">IFERROR(IF(X195="",0,CEILING((X195/$H195),1)*$H195),"")</f>
        <v>324</v>
      </c>
      <c r="Z195" s="36">
        <f>IFERROR(IF(Y195=0,"",ROUNDUP(Y195/H195,0)*0.00902),"")</f>
        <v>0.54120000000000001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336.6</v>
      </c>
      <c r="BN195" s="64">
        <f t="shared" ref="BN195:BN202" si="23">IFERROR(Y195*I195/H195,"0")</f>
        <v>336.6</v>
      </c>
      <c r="BO195" s="64">
        <f t="shared" ref="BO195:BO202" si="24">IFERROR(1/J195*(X195/H195),"0")</f>
        <v>0.45454545454545453</v>
      </c>
      <c r="BP195" s="64">
        <f t="shared" ref="BP195:BP202" si="25">IFERROR(1/J195*(Y195/H195),"0")</f>
        <v>0.45454545454545453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64.8</v>
      </c>
      <c r="Y196" s="550">
        <f t="shared" si="21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67.319999999999993</v>
      </c>
      <c r="BN196" s="64">
        <f t="shared" si="23"/>
        <v>67.320000000000007</v>
      </c>
      <c r="BO196" s="64">
        <f t="shared" si="24"/>
        <v>9.0909090909090898E-2</v>
      </c>
      <c r="BP196" s="64">
        <f t="shared" si="25"/>
        <v>9.0909090909090925E-2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64.8</v>
      </c>
      <c r="Y197" s="550">
        <f t="shared" si="21"/>
        <v>64.800000000000011</v>
      </c>
      <c r="Z197" s="36">
        <f>IFERROR(IF(Y197=0,"",ROUNDUP(Y197/H197,0)*0.00902),"")</f>
        <v>0.10824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67.319999999999993</v>
      </c>
      <c r="BN197" s="64">
        <f t="shared" si="23"/>
        <v>67.320000000000007</v>
      </c>
      <c r="BO197" s="64">
        <f t="shared" si="24"/>
        <v>9.0909090909090898E-2</v>
      </c>
      <c r="BP197" s="64">
        <f t="shared" si="25"/>
        <v>9.0909090909090925E-2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64.8</v>
      </c>
      <c r="Y198" s="550">
        <f t="shared" si="21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67.319999999999993</v>
      </c>
      <c r="BN198" s="64">
        <f t="shared" si="23"/>
        <v>67.320000000000007</v>
      </c>
      <c r="BO198" s="64">
        <f t="shared" si="24"/>
        <v>9.0909090909090898E-2</v>
      </c>
      <c r="BP198" s="64">
        <f t="shared" si="25"/>
        <v>9.0909090909090925E-2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95.999999999999986</v>
      </c>
      <c r="Y203" s="551">
        <f>IFERROR(Y195/H195,"0")+IFERROR(Y196/H196,"0")+IFERROR(Y197/H197,"0")+IFERROR(Y198/H198,"0")+IFERROR(Y199/H199,"0")+IFERROR(Y200/H200,"0")+IFERROR(Y201/H201,"0")+IFERROR(Y202/H202,"0")</f>
        <v>96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0.86592000000000002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518.4</v>
      </c>
      <c r="Y204" s="551">
        <f>IFERROR(SUM(Y195:Y202),"0")</f>
        <v>518.40000000000009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348</v>
      </c>
      <c r="Y208" s="550">
        <f t="shared" si="26"/>
        <v>348</v>
      </c>
      <c r="Z208" s="36">
        <f>IFERROR(IF(Y208=0,"",ROUNDUP(Y208/H208,0)*0.01898),"")</f>
        <v>0.75919999999999999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368.76000000000005</v>
      </c>
      <c r="BN208" s="64">
        <f t="shared" si="28"/>
        <v>368.76000000000005</v>
      </c>
      <c r="BO208" s="64">
        <f t="shared" si="29"/>
        <v>0.625</v>
      </c>
      <c r="BP208" s="64">
        <f t="shared" si="30"/>
        <v>0.625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57.6</v>
      </c>
      <c r="Y209" s="550">
        <f t="shared" si="26"/>
        <v>57.599999999999994</v>
      </c>
      <c r="Z209" s="36">
        <f t="shared" ref="Z209:Z214" si="31">IFERROR(IF(Y209=0,"",ROUNDUP(Y209/H209,0)*0.00651),"")</f>
        <v>0.15623999999999999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64.08</v>
      </c>
      <c r="BN209" s="64">
        <f t="shared" si="28"/>
        <v>64.079999999999984</v>
      </c>
      <c r="BO209" s="64">
        <f t="shared" si="29"/>
        <v>0.13186813186813187</v>
      </c>
      <c r="BP209" s="64">
        <f t="shared" si="30"/>
        <v>0.13186813186813187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28.8</v>
      </c>
      <c r="Y211" s="550">
        <f t="shared" si="26"/>
        <v>28.799999999999997</v>
      </c>
      <c r="Z211" s="36">
        <f t="shared" si="31"/>
        <v>7.8119999999999995E-2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31.824000000000002</v>
      </c>
      <c r="BN211" s="64">
        <f t="shared" si="28"/>
        <v>31.824000000000002</v>
      </c>
      <c r="BO211" s="64">
        <f t="shared" si="29"/>
        <v>6.5934065934065936E-2</v>
      </c>
      <c r="BP211" s="64">
        <f t="shared" si="30"/>
        <v>6.5934065934065936E-2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115.2</v>
      </c>
      <c r="Y212" s="550">
        <f t="shared" si="26"/>
        <v>115.19999999999999</v>
      </c>
      <c r="Z212" s="36">
        <f t="shared" si="31"/>
        <v>0.31247999999999998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127.29600000000001</v>
      </c>
      <c r="BN212" s="64">
        <f t="shared" si="28"/>
        <v>127.29600000000001</v>
      </c>
      <c r="BO212" s="64">
        <f t="shared" si="29"/>
        <v>0.26373626373626374</v>
      </c>
      <c r="BP212" s="64">
        <f t="shared" si="30"/>
        <v>0.26373626373626374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57.6</v>
      </c>
      <c r="Y214" s="550">
        <f t="shared" si="26"/>
        <v>57.599999999999994</v>
      </c>
      <c r="Z214" s="36">
        <f t="shared" si="31"/>
        <v>0.15623999999999999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63.792000000000002</v>
      </c>
      <c r="BN214" s="64">
        <f t="shared" si="28"/>
        <v>63.792000000000002</v>
      </c>
      <c r="BO214" s="64">
        <f t="shared" si="29"/>
        <v>0.13186813186813187</v>
      </c>
      <c r="BP214" s="64">
        <f t="shared" si="30"/>
        <v>0.13186813186813187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148</v>
      </c>
      <c r="Y215" s="551">
        <f>IFERROR(Y206/H206,"0")+IFERROR(Y207/H207,"0")+IFERROR(Y208/H208,"0")+IFERROR(Y209/H209,"0")+IFERROR(Y210/H210,"0")+IFERROR(Y211/H211,"0")+IFERROR(Y212/H212,"0")+IFERROR(Y213/H213,"0")+IFERROR(Y214/H214,"0")</f>
        <v>148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1.4622799999999998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607.20000000000005</v>
      </c>
      <c r="Y216" s="551">
        <f>IFERROR(SUM(Y206:Y214),"0")</f>
        <v>607.20000000000005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144</v>
      </c>
      <c r="Y268" s="550">
        <f>IFERROR(IF(X268="",0,CEILING((X268/$H268),1)*$H268),"")</f>
        <v>144</v>
      </c>
      <c r="Z268" s="36">
        <f>IFERROR(IF(Y268=0,"",ROUNDUP(Y268/H268,0)*0.00651),"")</f>
        <v>0.3906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159.12000000000003</v>
      </c>
      <c r="BN268" s="64">
        <f>IFERROR(Y268*I268/H268,"0")</f>
        <v>159.12000000000003</v>
      </c>
      <c r="BO268" s="64">
        <f>IFERROR(1/J268*(X268/H268),"0")</f>
        <v>0.32967032967032972</v>
      </c>
      <c r="BP268" s="64">
        <f>IFERROR(1/J268*(Y268/H268),"0")</f>
        <v>0.32967032967032972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288</v>
      </c>
      <c r="Y269" s="550">
        <f>IFERROR(IF(X269="",0,CEILING((X269/$H269),1)*$H269),"")</f>
        <v>288</v>
      </c>
      <c r="Z269" s="36">
        <f>IFERROR(IF(Y269=0,"",ROUNDUP(Y269/H269,0)*0.00651),"")</f>
        <v>0.78120000000000001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309.60000000000002</v>
      </c>
      <c r="BN269" s="64">
        <f>IFERROR(Y269*I269/H269,"0")</f>
        <v>309.60000000000002</v>
      </c>
      <c r="BO269" s="64">
        <f>IFERROR(1/J269*(X269/H269),"0")</f>
        <v>0.65934065934065944</v>
      </c>
      <c r="BP269" s="64">
        <f>IFERROR(1/J269*(Y269/H269),"0")</f>
        <v>0.65934065934065944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180</v>
      </c>
      <c r="Y270" s="551">
        <f>IFERROR(Y267/H267,"0")+IFERROR(Y268/H268,"0")+IFERROR(Y269/H269,"0")</f>
        <v>180</v>
      </c>
      <c r="Z270" s="551">
        <f>IFERROR(IF(Z267="",0,Z267),"0")+IFERROR(IF(Z268="",0,Z268),"0")+IFERROR(IF(Z269="",0,Z269),"0")</f>
        <v>1.1718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432</v>
      </c>
      <c r="Y271" s="551">
        <f>IFERROR(SUM(Y267:Y269),"0")</f>
        <v>432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67.2</v>
      </c>
      <c r="Y314" s="550">
        <f>IFERROR(IF(X314="",0,CEILING((X314/$H314),1)*$H314),"")</f>
        <v>67.2</v>
      </c>
      <c r="Z314" s="36">
        <f>IFERROR(IF(Y314=0,"",ROUNDUP(Y314/H314,0)*0.01898),"")</f>
        <v>0.15184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71.352000000000004</v>
      </c>
      <c r="BN314" s="64">
        <f>IFERROR(Y314*I314/H314,"0")</f>
        <v>71.352000000000004</v>
      </c>
      <c r="BO314" s="64">
        <f>IFERROR(1/J314*(X314/H314),"0")</f>
        <v>0.125</v>
      </c>
      <c r="BP314" s="64">
        <f>IFERROR(1/J314*(Y314/H314),"0")</f>
        <v>0.125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124.8</v>
      </c>
      <c r="Y315" s="550">
        <f>IFERROR(IF(X315="",0,CEILING((X315/$H315),1)*$H315),"")</f>
        <v>124.8</v>
      </c>
      <c r="Z315" s="36">
        <f>IFERROR(IF(Y315=0,"",ROUNDUP(Y315/H315,0)*0.01898),"")</f>
        <v>0.30368000000000001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133.10400000000001</v>
      </c>
      <c r="BN315" s="64">
        <f>IFERROR(Y315*I315/H315,"0")</f>
        <v>133.10400000000001</v>
      </c>
      <c r="BO315" s="64">
        <f>IFERROR(1/J315*(X315/H315),"0")</f>
        <v>0.25</v>
      </c>
      <c r="BP315" s="64">
        <f>IFERROR(1/J315*(Y315/H315),"0")</f>
        <v>0.25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201.6</v>
      </c>
      <c r="Y316" s="550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214.05600000000001</v>
      </c>
      <c r="BN316" s="64">
        <f>IFERROR(Y316*I316/H316,"0")</f>
        <v>214.05600000000001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48</v>
      </c>
      <c r="Y317" s="551">
        <f>IFERROR(Y314/H314,"0")+IFERROR(Y315/H315,"0")+IFERROR(Y316/H316,"0")</f>
        <v>48</v>
      </c>
      <c r="Z317" s="551">
        <f>IFERROR(IF(Z314="",0,Z314),"0")+IFERROR(IF(Z315="",0,Z315),"0")+IFERROR(IF(Z316="",0,Z316),"0")</f>
        <v>0.91104000000000007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393.6</v>
      </c>
      <c r="Y318" s="551">
        <f>IFERROR(SUM(Y314:Y316),"0")</f>
        <v>393.6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64.8</v>
      </c>
      <c r="Y334" s="550">
        <f>IFERROR(IF(X334="",0,CEILING((X334/$H334),1)*$H334),"")</f>
        <v>64.8</v>
      </c>
      <c r="Z334" s="36">
        <f>IFERROR(IF(Y334=0,"",ROUNDUP(Y334/H334,0)*0.01898),"")</f>
        <v>0.15184</v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68.951999999999998</v>
      </c>
      <c r="BN334" s="64">
        <f>IFERROR(Y334*I334/H334,"0")</f>
        <v>68.951999999999998</v>
      </c>
      <c r="BO334" s="64">
        <f>IFERROR(1/J334*(X334/H334),"0")</f>
        <v>0.125</v>
      </c>
      <c r="BP334" s="64">
        <f>IFERROR(1/J334*(Y334/H334),"0")</f>
        <v>0.125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8</v>
      </c>
      <c r="Y337" s="551">
        <f>IFERROR(Y334/H334,"0")+IFERROR(Y335/H335,"0")+IFERROR(Y336/H336,"0")</f>
        <v>8</v>
      </c>
      <c r="Z337" s="551">
        <f>IFERROR(IF(Z334="",0,Z334),"0")+IFERROR(IF(Z335="",0,Z335),"0")+IFERROR(IF(Z336="",0,Z336),"0")</f>
        <v>0.15184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64.8</v>
      </c>
      <c r="Y338" s="551">
        <f>IFERROR(SUM(Y334:Y336),"0")</f>
        <v>64.8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360</v>
      </c>
      <c r="Y342" s="550">
        <f t="shared" ref="Y342:Y348" si="42">IFERROR(IF(X342="",0,CEILING((X342/$H342),1)*$H342),"")</f>
        <v>360</v>
      </c>
      <c r="Z342" s="36">
        <f>IFERROR(IF(Y342=0,"",ROUNDUP(Y342/H342,0)*0.02175),"")</f>
        <v>0.52200000000000002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371.52000000000004</v>
      </c>
      <c r="BN342" s="64">
        <f t="shared" ref="BN342:BN348" si="44">IFERROR(Y342*I342/H342,"0")</f>
        <v>371.52000000000004</v>
      </c>
      <c r="BO342" s="64">
        <f t="shared" ref="BO342:BO348" si="45">IFERROR(1/J342*(X342/H342),"0")</f>
        <v>0.5</v>
      </c>
      <c r="BP342" s="64">
        <f t="shared" ref="BP342:BP348" si="46">IFERROR(1/J342*(Y342/H342),"0")</f>
        <v>0.5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240</v>
      </c>
      <c r="Y343" s="550">
        <f t="shared" si="42"/>
        <v>240</v>
      </c>
      <c r="Z343" s="36">
        <f>IFERROR(IF(Y343=0,"",ROUNDUP(Y343/H343,0)*0.02175),"")</f>
        <v>0.34799999999999998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247.68</v>
      </c>
      <c r="BN343" s="64">
        <f t="shared" si="44"/>
        <v>247.68</v>
      </c>
      <c r="BO343" s="64">
        <f t="shared" si="45"/>
        <v>0.33333333333333331</v>
      </c>
      <c r="BP343" s="64">
        <f t="shared" si="46"/>
        <v>0.33333333333333331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135</v>
      </c>
      <c r="Y345" s="550">
        <f t="shared" si="42"/>
        <v>135</v>
      </c>
      <c r="Z345" s="36">
        <f>IFERROR(IF(Y345=0,"",ROUNDUP(Y345/H345,0)*0.02175),"")</f>
        <v>0.19574999999999998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139.32000000000002</v>
      </c>
      <c r="BN345" s="64">
        <f t="shared" si="44"/>
        <v>139.32000000000002</v>
      </c>
      <c r="BO345" s="64">
        <f t="shared" si="45"/>
        <v>0.1875</v>
      </c>
      <c r="BP345" s="64">
        <f t="shared" si="46"/>
        <v>0.1875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49</v>
      </c>
      <c r="Y349" s="551">
        <f>IFERROR(Y342/H342,"0")+IFERROR(Y343/H343,"0")+IFERROR(Y344/H344,"0")+IFERROR(Y345/H345,"0")+IFERROR(Y346/H346,"0")+IFERROR(Y347/H347,"0")+IFERROR(Y348/H348,"0")</f>
        <v>49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1.06575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735</v>
      </c>
      <c r="Y350" s="551">
        <f>IFERROR(SUM(Y342:Y348),"0")</f>
        <v>735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240</v>
      </c>
      <c r="Y352" s="550">
        <f>IFERROR(IF(X352="",0,CEILING((X352/$H352),1)*$H352),"")</f>
        <v>240</v>
      </c>
      <c r="Z352" s="36">
        <f>IFERROR(IF(Y352=0,"",ROUNDUP(Y352/H352,0)*0.02175),"")</f>
        <v>0.34799999999999998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247.68</v>
      </c>
      <c r="BN352" s="64">
        <f>IFERROR(Y352*I352/H352,"0")</f>
        <v>247.68</v>
      </c>
      <c r="BO352" s="64">
        <f>IFERROR(1/J352*(X352/H352),"0")</f>
        <v>0.33333333333333331</v>
      </c>
      <c r="BP352" s="64">
        <f>IFERROR(1/J352*(Y352/H352),"0")</f>
        <v>0.33333333333333331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16</v>
      </c>
      <c r="Y354" s="551">
        <f>IFERROR(Y352/H352,"0")+IFERROR(Y353/H353,"0")</f>
        <v>16</v>
      </c>
      <c r="Z354" s="551">
        <f>IFERROR(IF(Z352="",0,Z352),"0")+IFERROR(IF(Z353="",0,Z353),"0")</f>
        <v>0.34799999999999998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240</v>
      </c>
      <c r="Y355" s="551">
        <f>IFERROR(SUM(Y352:Y353),"0")</f>
        <v>240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72</v>
      </c>
      <c r="Y362" s="550">
        <f>IFERROR(IF(X362="",0,CEILING((X362/$H362),1)*$H362),"")</f>
        <v>72</v>
      </c>
      <c r="Z362" s="36">
        <f>IFERROR(IF(Y362=0,"",ROUNDUP(Y362/H362,0)*0.01898),"")</f>
        <v>0.15184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76.152000000000001</v>
      </c>
      <c r="BN362" s="64">
        <f>IFERROR(Y362*I362/H362,"0")</f>
        <v>76.152000000000001</v>
      </c>
      <c r="BO362" s="64">
        <f>IFERROR(1/J362*(X362/H362),"0")</f>
        <v>0.125</v>
      </c>
      <c r="BP362" s="64">
        <f>IFERROR(1/J362*(Y362/H362),"0")</f>
        <v>0.125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8</v>
      </c>
      <c r="Y363" s="551">
        <f>IFERROR(Y362/H362,"0")</f>
        <v>8</v>
      </c>
      <c r="Z363" s="551">
        <f>IFERROR(IF(Z362="",0,Z362),"0")</f>
        <v>0.15184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72</v>
      </c>
      <c r="Y364" s="551">
        <f>IFERROR(SUM(Y362:Y362),"0")</f>
        <v>72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216</v>
      </c>
      <c r="Y377" s="550">
        <f>IFERROR(IF(X377="",0,CEILING((X377/$H377),1)*$H377),"")</f>
        <v>216</v>
      </c>
      <c r="Z377" s="36">
        <f>IFERROR(IF(Y377=0,"",ROUNDUP(Y377/H377,0)*0.01898),"")</f>
        <v>0.45552000000000004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228.45599999999999</v>
      </c>
      <c r="BN377" s="64">
        <f>IFERROR(Y377*I377/H377,"0")</f>
        <v>228.45599999999999</v>
      </c>
      <c r="BO377" s="64">
        <f>IFERROR(1/J377*(X377/H377),"0")</f>
        <v>0.375</v>
      </c>
      <c r="BP377" s="64">
        <f>IFERROR(1/J377*(Y377/H377),"0")</f>
        <v>0.375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86.4</v>
      </c>
      <c r="Y378" s="550">
        <f>IFERROR(IF(X378="",0,CEILING((X378/$H378),1)*$H378),"")</f>
        <v>86.399999999999991</v>
      </c>
      <c r="Z378" s="36">
        <f>IFERROR(IF(Y378=0,"",ROUNDUP(Y378/H378,0)*0.00651),"")</f>
        <v>0.23436000000000001</v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95.904000000000011</v>
      </c>
      <c r="BN378" s="64">
        <f>IFERROR(Y378*I378/H378,"0")</f>
        <v>95.904000000000011</v>
      </c>
      <c r="BO378" s="64">
        <f>IFERROR(1/J378*(X378/H378),"0")</f>
        <v>0.19780219780219785</v>
      </c>
      <c r="BP378" s="64">
        <f>IFERROR(1/J378*(Y378/H378),"0")</f>
        <v>0.19780219780219782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60.000000000000007</v>
      </c>
      <c r="Y379" s="551">
        <f>IFERROR(Y377/H377,"0")+IFERROR(Y378/H378,"0")</f>
        <v>60</v>
      </c>
      <c r="Z379" s="551">
        <f>IFERROR(IF(Z377="",0,Z377),"0")+IFERROR(IF(Z378="",0,Z378),"0")</f>
        <v>0.68988000000000005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302.39999999999998</v>
      </c>
      <c r="Y380" s="551">
        <f>IFERROR(SUM(Y377:Y378),"0")</f>
        <v>302.39999999999998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253.44</v>
      </c>
      <c r="Y433" s="550">
        <f t="shared" si="53"/>
        <v>253.44</v>
      </c>
      <c r="Z433" s="36">
        <f t="shared" si="54"/>
        <v>0.57408000000000003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270.71999999999997</v>
      </c>
      <c r="BN433" s="64">
        <f t="shared" si="56"/>
        <v>270.71999999999997</v>
      </c>
      <c r="BO433" s="64">
        <f t="shared" si="57"/>
        <v>0.46153846153846156</v>
      </c>
      <c r="BP433" s="64">
        <f t="shared" si="58"/>
        <v>0.46153846153846156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380.16</v>
      </c>
      <c r="Y435" s="550">
        <f t="shared" si="53"/>
        <v>380.16</v>
      </c>
      <c r="Z435" s="36">
        <f t="shared" si="54"/>
        <v>0.86112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406.08000000000004</v>
      </c>
      <c r="BN435" s="64">
        <f t="shared" si="56"/>
        <v>406.08000000000004</v>
      </c>
      <c r="BO435" s="64">
        <f t="shared" si="57"/>
        <v>0.69230769230769229</v>
      </c>
      <c r="BP435" s="64">
        <f t="shared" si="58"/>
        <v>0.69230769230769229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120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1.4352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633.6</v>
      </c>
      <c r="Y444" s="551">
        <f>IFERROR(SUM(Y430:Y442),"0")</f>
        <v>633.6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168.96</v>
      </c>
      <c r="Y452" s="550">
        <f t="shared" ref="Y452:Y457" si="59">IFERROR(IF(X452="",0,CEILING((X452/$H452),1)*$H452),"")</f>
        <v>168.96</v>
      </c>
      <c r="Z452" s="36">
        <f>IFERROR(IF(Y452=0,"",ROUNDUP(Y452/H452,0)*0.01196),"")</f>
        <v>0.38272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180.48</v>
      </c>
      <c r="BN452" s="64">
        <f t="shared" ref="BN452:BN457" si="61">IFERROR(Y452*I452/H452,"0")</f>
        <v>180.48</v>
      </c>
      <c r="BO452" s="64">
        <f t="shared" ref="BO452:BO457" si="62">IFERROR(1/J452*(X452/H452),"0")</f>
        <v>0.30769230769230771</v>
      </c>
      <c r="BP452" s="64">
        <f t="shared" ref="BP452:BP457" si="63">IFERROR(1/J452*(Y452/H452),"0")</f>
        <v>0.30769230769230771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84.48</v>
      </c>
      <c r="Y453" s="550">
        <f t="shared" si="59"/>
        <v>84.48</v>
      </c>
      <c r="Z453" s="36">
        <f>IFERROR(IF(Y453=0,"",ROUNDUP(Y453/H453,0)*0.01196),"")</f>
        <v>0.19136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90.24</v>
      </c>
      <c r="BN453" s="64">
        <f t="shared" si="61"/>
        <v>90.24</v>
      </c>
      <c r="BO453" s="64">
        <f t="shared" si="62"/>
        <v>0.15384615384615385</v>
      </c>
      <c r="BP453" s="64">
        <f t="shared" si="63"/>
        <v>0.15384615384615385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48</v>
      </c>
      <c r="Y458" s="551">
        <f>IFERROR(Y452/H452,"0")+IFERROR(Y453/H453,"0")+IFERROR(Y454/H454,"0")+IFERROR(Y455/H455,"0")+IFERROR(Y456/H456,"0")+IFERROR(Y457/H457,"0")</f>
        <v>48</v>
      </c>
      <c r="Z458" s="551">
        <f>IFERROR(IF(Z452="",0,Z452),"0")+IFERROR(IF(Z453="",0,Z453),"0")+IFERROR(IF(Z454="",0,Z454),"0")+IFERROR(IF(Z455="",0,Z455),"0")+IFERROR(IF(Z456="",0,Z456),"0")+IFERROR(IF(Z457="",0,Z457),"0")</f>
        <v>0.57408000000000003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253.44</v>
      </c>
      <c r="Y459" s="551">
        <f>IFERROR(SUM(Y452:Y457),"0")</f>
        <v>253.44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7442.0400000000009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7442.0400000000009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7838.7120000000014</v>
      </c>
      <c r="Y502" s="551">
        <f>IFERROR(SUM(BN22:BN498),"0")</f>
        <v>7838.7120000000014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13</v>
      </c>
      <c r="Y503" s="38">
        <f>ROUNDUP(SUM(BP22:BP498),0)</f>
        <v>13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8163.7120000000014</v>
      </c>
      <c r="Y504" s="551">
        <f>GrossWeightTotalR+PalletQtyTotalR*25</f>
        <v>8163.7120000000014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1229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1229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14.913410000000001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691.2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1022.4</v>
      </c>
      <c r="E511" s="46">
        <f>IFERROR(Y89*1,"0")+IFERROR(Y90*1,"0")+IFERROR(Y91*1,"0")+IFERROR(Y95*1,"0")+IFERROR(Y96*1,"0")+IFERROR(Y97*1,"0")+IFERROR(Y98*1,"0")+IFERROR(Y99*1,"0")</f>
        <v>340.2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594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541.80000000000007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1125.5999999999999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432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393.6</v>
      </c>
      <c r="S511" s="46">
        <f>IFERROR(Y334*1,"0")+IFERROR(Y335*1,"0")+IFERROR(Y336*1,"0")</f>
        <v>64.8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1047</v>
      </c>
      <c r="U511" s="46">
        <f>IFERROR(Y367*1,"0")+IFERROR(Y368*1,"0")+IFERROR(Y369*1,"0")+IFERROR(Y373*1,"0")+IFERROR(Y377*1,"0")+IFERROR(Y378*1,"0")+IFERROR(Y382*1,"0")</f>
        <v>302.39999999999998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887.04000000000008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9,00"/>
        <filter val="115,20"/>
        <filter val="120,00"/>
        <filter val="124,80"/>
        <filter val="129,60"/>
        <filter val="13"/>
        <filter val="135,00"/>
        <filter val="144,00"/>
        <filter val="148,00"/>
        <filter val="16,00"/>
        <filter val="162,00"/>
        <filter val="167,40"/>
        <filter val="168,96"/>
        <filter val="172,80"/>
        <filter val="174,00"/>
        <filter val="180,00"/>
        <filter val="189,00"/>
        <filter val="201,60"/>
        <filter val="216,00"/>
        <filter val="24,00"/>
        <filter val="240,00"/>
        <filter val="253,44"/>
        <filter val="259,20"/>
        <filter val="268,80"/>
        <filter val="28,00"/>
        <filter val="28,80"/>
        <filter val="288,00"/>
        <filter val="30,00"/>
        <filter val="302,40"/>
        <filter val="32,40"/>
        <filter val="324,00"/>
        <filter val="348,00"/>
        <filter val="360,00"/>
        <filter val="37,80"/>
        <filter val="380,16"/>
        <filter val="393,60"/>
        <filter val="40,00"/>
        <filter val="432,00"/>
        <filter val="48,00"/>
        <filter val="49,00"/>
        <filter val="50,40"/>
        <filter val="518,40"/>
        <filter val="541,80"/>
        <filter val="57,60"/>
        <filter val="60,00"/>
        <filter val="607,20"/>
        <filter val="62,40"/>
        <filter val="633,60"/>
        <filter val="64,00"/>
        <filter val="64,80"/>
        <filter val="67,20"/>
        <filter val="691,20"/>
        <filter val="7 442,04"/>
        <filter val="7 838,71"/>
        <filter val="700,80"/>
        <filter val="72,00"/>
        <filter val="735,00"/>
        <filter val="8 163,71"/>
        <filter val="8,00"/>
        <filter val="84,48"/>
        <filter val="86,40"/>
        <filter val="96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