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C711B8-5D75-4CFC-9C85-049D71C1C8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N83" i="1"/>
  <c r="BM83" i="1"/>
  <c r="Z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01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77" i="1" l="1"/>
  <c r="BN77" i="1"/>
  <c r="Z77" i="1"/>
  <c r="BP117" i="1"/>
  <c r="BN117" i="1"/>
  <c r="Z117" i="1"/>
  <c r="BP165" i="1"/>
  <c r="BN165" i="1"/>
  <c r="Z165" i="1"/>
  <c r="BP200" i="1"/>
  <c r="BN200" i="1"/>
  <c r="Z200" i="1"/>
  <c r="BP225" i="1"/>
  <c r="BN225" i="1"/>
  <c r="Z225" i="1"/>
  <c r="BP297" i="1"/>
  <c r="BN297" i="1"/>
  <c r="Z297" i="1"/>
  <c r="BP329" i="1"/>
  <c r="BN329" i="1"/>
  <c r="Z329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Z28" i="1"/>
  <c r="BN28" i="1"/>
  <c r="BP61" i="1"/>
  <c r="BN61" i="1"/>
  <c r="Z61" i="1"/>
  <c r="BP105" i="1"/>
  <c r="BN105" i="1"/>
  <c r="Z105" i="1"/>
  <c r="BP136" i="1"/>
  <c r="BN136" i="1"/>
  <c r="Z136" i="1"/>
  <c r="BP186" i="1"/>
  <c r="BN186" i="1"/>
  <c r="Z186" i="1"/>
  <c r="BP210" i="1"/>
  <c r="BN210" i="1"/>
  <c r="Z210" i="1"/>
  <c r="BP252" i="1"/>
  <c r="BN252" i="1"/>
  <c r="Z252" i="1"/>
  <c r="BP309" i="1"/>
  <c r="BN309" i="1"/>
  <c r="Z309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D511" i="1"/>
  <c r="Y66" i="1"/>
  <c r="Y122" i="1"/>
  <c r="Y337" i="1"/>
  <c r="BP98" i="1"/>
  <c r="BN98" i="1"/>
  <c r="Z98" i="1"/>
  <c r="BP113" i="1"/>
  <c r="BN113" i="1"/>
  <c r="Z113" i="1"/>
  <c r="BP130" i="1"/>
  <c r="BN130" i="1"/>
  <c r="Z130" i="1"/>
  <c r="BP163" i="1"/>
  <c r="BN163" i="1"/>
  <c r="Z163" i="1"/>
  <c r="BP175" i="1"/>
  <c r="BN175" i="1"/>
  <c r="Z175" i="1"/>
  <c r="BP198" i="1"/>
  <c r="BN198" i="1"/>
  <c r="Z198" i="1"/>
  <c r="BP208" i="1"/>
  <c r="BN208" i="1"/>
  <c r="Z208" i="1"/>
  <c r="BP218" i="1"/>
  <c r="BN218" i="1"/>
  <c r="Z218" i="1"/>
  <c r="BP245" i="1"/>
  <c r="BN245" i="1"/>
  <c r="Z245" i="1"/>
  <c r="BP250" i="1"/>
  <c r="BN250" i="1"/>
  <c r="Z250" i="1"/>
  <c r="BP289" i="1"/>
  <c r="BN289" i="1"/>
  <c r="Z289" i="1"/>
  <c r="Z22" i="1"/>
  <c r="Z23" i="1" s="1"/>
  <c r="BN22" i="1"/>
  <c r="BP22" i="1"/>
  <c r="Z26" i="1"/>
  <c r="BN26" i="1"/>
  <c r="BP26" i="1"/>
  <c r="Y33" i="1"/>
  <c r="Z30" i="1"/>
  <c r="BN30" i="1"/>
  <c r="C511" i="1"/>
  <c r="Z53" i="1"/>
  <c r="BN53" i="1"/>
  <c r="Z57" i="1"/>
  <c r="BN57" i="1"/>
  <c r="Y65" i="1"/>
  <c r="Z63" i="1"/>
  <c r="BN63" i="1"/>
  <c r="Y72" i="1"/>
  <c r="Z75" i="1"/>
  <c r="BN75" i="1"/>
  <c r="Z79" i="1"/>
  <c r="BN79" i="1"/>
  <c r="BP84" i="1"/>
  <c r="BN84" i="1"/>
  <c r="Z84" i="1"/>
  <c r="Z85" i="1" s="1"/>
  <c r="BP89" i="1"/>
  <c r="BN89" i="1"/>
  <c r="Z89" i="1"/>
  <c r="BP107" i="1"/>
  <c r="BN107" i="1"/>
  <c r="Z107" i="1"/>
  <c r="BP119" i="1"/>
  <c r="BN119" i="1"/>
  <c r="Z119" i="1"/>
  <c r="Y142" i="1"/>
  <c r="BP140" i="1"/>
  <c r="BN140" i="1"/>
  <c r="Z140" i="1"/>
  <c r="BP167" i="1"/>
  <c r="BN167" i="1"/>
  <c r="Z167" i="1"/>
  <c r="Y192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299" i="1"/>
  <c r="BN299" i="1"/>
  <c r="Z29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92" i="1"/>
  <c r="Y115" i="1"/>
  <c r="Y121" i="1"/>
  <c r="Y133" i="1"/>
  <c r="Y143" i="1"/>
  <c r="H511" i="1"/>
  <c r="Y154" i="1"/>
  <c r="J511" i="1"/>
  <c r="Y193" i="1"/>
  <c r="Y203" i="1"/>
  <c r="Y232" i="1"/>
  <c r="Y247" i="1"/>
  <c r="Y246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304" i="1"/>
  <c r="Y324" i="1"/>
  <c r="U511" i="1"/>
  <c r="Y370" i="1"/>
  <c r="Y458" i="1"/>
  <c r="Y489" i="1"/>
  <c r="H9" i="1"/>
  <c r="A10" i="1"/>
  <c r="B511" i="1"/>
  <c r="X502" i="1"/>
  <c r="X503" i="1"/>
  <c r="X505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Y86" i="1"/>
  <c r="BP83" i="1"/>
  <c r="Y100" i="1"/>
  <c r="BP95" i="1"/>
  <c r="BN95" i="1"/>
  <c r="Z95" i="1"/>
  <c r="BP99" i="1"/>
  <c r="BN99" i="1"/>
  <c r="Z99" i="1"/>
  <c r="Y101" i="1"/>
  <c r="F511" i="1"/>
  <c r="Y108" i="1"/>
  <c r="Y109" i="1"/>
  <c r="BP104" i="1"/>
  <c r="BN104" i="1"/>
  <c r="Z104" i="1"/>
  <c r="F9" i="1"/>
  <c r="J9" i="1"/>
  <c r="Y45" i="1"/>
  <c r="Y58" i="1"/>
  <c r="BP90" i="1"/>
  <c r="BN90" i="1"/>
  <c r="Z90" i="1"/>
  <c r="Z92" i="1" s="1"/>
  <c r="BP97" i="1"/>
  <c r="BN97" i="1"/>
  <c r="Z97" i="1"/>
  <c r="E511" i="1"/>
  <c r="Y93" i="1"/>
  <c r="Z106" i="1"/>
  <c r="BN106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1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Y354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Y148" i="1"/>
  <c r="Y160" i="1"/>
  <c r="Y187" i="1"/>
  <c r="BP219" i="1"/>
  <c r="BN219" i="1"/>
  <c r="Z219" i="1"/>
  <c r="Z220" i="1" s="1"/>
  <c r="Y221" i="1"/>
  <c r="K511" i="1"/>
  <c r="Y231" i="1"/>
  <c r="BP224" i="1"/>
  <c r="BN224" i="1"/>
  <c r="Z224" i="1"/>
  <c r="Z231" i="1" s="1"/>
  <c r="BP228" i="1"/>
  <c r="BN228" i="1"/>
  <c r="Z228" i="1"/>
  <c r="Z255" i="1"/>
  <c r="BP251" i="1"/>
  <c r="BN251" i="1"/>
  <c r="Z251" i="1"/>
  <c r="Y255" i="1"/>
  <c r="BP261" i="1"/>
  <c r="BN261" i="1"/>
  <c r="Z261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79" i="1" l="1"/>
  <c r="Z403" i="1"/>
  <c r="Z263" i="1"/>
  <c r="Z330" i="1"/>
  <c r="Z203" i="1"/>
  <c r="Z121" i="1"/>
  <c r="Z80" i="1"/>
  <c r="Z71" i="1"/>
  <c r="Z32" i="1"/>
  <c r="Z215" i="1"/>
  <c r="Y503" i="1"/>
  <c r="Y502" i="1"/>
  <c r="Z494" i="1"/>
  <c r="Z464" i="1"/>
  <c r="Z458" i="1"/>
  <c r="Z443" i="1"/>
  <c r="Z415" i="1"/>
  <c r="Z379" i="1"/>
  <c r="Z246" i="1"/>
  <c r="Y505" i="1"/>
  <c r="Z65" i="1"/>
  <c r="Y504" i="1"/>
  <c r="Z303" i="1"/>
  <c r="Z293" i="1"/>
  <c r="Z398" i="1"/>
  <c r="Z317" i="1"/>
  <c r="Z311" i="1"/>
  <c r="Z177" i="1"/>
  <c r="Z171" i="1"/>
  <c r="Z153" i="1"/>
  <c r="Z108" i="1"/>
  <c r="Z100" i="1"/>
  <c r="Z58" i="1"/>
  <c r="Z44" i="1"/>
  <c r="Y501" i="1"/>
  <c r="Z473" i="1"/>
  <c r="Z270" i="1"/>
  <c r="X504" i="1"/>
  <c r="Z506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<sst xmlns="http://schemas.openxmlformats.org/spreadsheetml/2006/main" count="2208" uniqueCount="807">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</sst>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786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6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0.41666666666666669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515</v>
      </c>
      <c r="Y41" s="550">
        <f>IFERROR(IF(X41="",0,CEILING((X41/$H41),1)*$H41),"")</f>
        <v>518.40000000000009</v>
      </c>
      <c r="Z41" s="36">
        <f>IFERROR(IF(Y41=0,"",ROUNDUP(Y41/H41,0)*0.01898),"")</f>
        <v>0.91104000000000007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535.74305555555554</v>
      </c>
      <c r="BN41" s="64">
        <f>IFERROR(Y41*I41/H41,"0")</f>
        <v>539.28000000000009</v>
      </c>
      <c r="BO41" s="64">
        <f>IFERROR(1/J41*(X41/H41),"0")</f>
        <v>0.74508101851851849</v>
      </c>
      <c r="BP41" s="64">
        <f>IFERROR(1/J41*(Y41/H41),"0")</f>
        <v>0.75000000000000011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148</v>
      </c>
      <c r="Y43" s="550">
        <f>IFERROR(IF(X43="",0,CEILING((X43/$H43),1)*$H43),"")</f>
        <v>148</v>
      </c>
      <c r="Z43" s="36">
        <f>IFERROR(IF(Y43=0,"",ROUNDUP(Y43/H43,0)*0.00902),"")</f>
        <v>0.36080000000000001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156.4</v>
      </c>
      <c r="BN43" s="64">
        <f>IFERROR(Y43*I43/H43,"0")</f>
        <v>156.4</v>
      </c>
      <c r="BO43" s="64">
        <f>IFERROR(1/J43*(X43/H43),"0")</f>
        <v>0.30303030303030304</v>
      </c>
      <c r="BP43" s="64">
        <f>IFERROR(1/J43*(Y43/H43),"0")</f>
        <v>0.30303030303030304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87.68518518518519</v>
      </c>
      <c r="Y44" s="551">
        <f>IFERROR(Y41/H41,"0")+IFERROR(Y42/H42,"0")+IFERROR(Y43/H43,"0")</f>
        <v>88</v>
      </c>
      <c r="Z44" s="551">
        <f>IFERROR(IF(Z41="",0,Z41),"0")+IFERROR(IF(Z42="",0,Z42),"0")+IFERROR(IF(Z43="",0,Z43),"0")</f>
        <v>1.2718400000000001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663</v>
      </c>
      <c r="Y45" s="551">
        <f>IFERROR(SUM(Y41:Y43),"0")</f>
        <v>666.40000000000009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60</v>
      </c>
      <c r="Y52" s="550">
        <f t="shared" ref="Y52:Y57" si="6">IFERROR(IF(X52="",0,CEILING((X52/$H52),1)*$H52),"")</f>
        <v>67.199999999999989</v>
      </c>
      <c r="Z52" s="36">
        <f>IFERROR(IF(Y52=0,"",ROUNDUP(Y52/H52,0)*0.01898),"")</f>
        <v>0.11388000000000001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62.330357142857146</v>
      </c>
      <c r="BN52" s="64">
        <f t="shared" ref="BN52:BN57" si="8">IFERROR(Y52*I52/H52,"0")</f>
        <v>69.809999999999988</v>
      </c>
      <c r="BO52" s="64">
        <f t="shared" ref="BO52:BO57" si="9">IFERROR(1/J52*(X52/H52),"0")</f>
        <v>8.3705357142857151E-2</v>
      </c>
      <c r="BP52" s="64">
        <f t="shared" ref="BP52:BP57" si="10">IFERROR(1/J52*(Y52/H52),"0")</f>
        <v>9.3749999999999986E-2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72</v>
      </c>
      <c r="Y55" s="550">
        <f t="shared" si="6"/>
        <v>72</v>
      </c>
      <c r="Z55" s="36">
        <f>IFERROR(IF(Y55=0,"",ROUNDUP(Y55/H55,0)*0.00902),"")</f>
        <v>0.16236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75.78</v>
      </c>
      <c r="BN55" s="64">
        <f t="shared" si="8"/>
        <v>75.78</v>
      </c>
      <c r="BO55" s="64">
        <f t="shared" si="9"/>
        <v>0.13636363636363635</v>
      </c>
      <c r="BP55" s="64">
        <f t="shared" si="10"/>
        <v>0.13636363636363635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41.87566137566138</v>
      </c>
      <c r="Y58" s="551">
        <f>IFERROR(Y52/H52,"0")+IFERROR(Y53/H53,"0")+IFERROR(Y54/H54,"0")+IFERROR(Y55/H55,"0")+IFERROR(Y56/H56,"0")+IFERROR(Y57/H57,"0")</f>
        <v>43</v>
      </c>
      <c r="Z58" s="551">
        <f>IFERROR(IF(Z52="",0,Z52),"0")+IFERROR(IF(Z53="",0,Z53),"0")+IFERROR(IF(Z54="",0,Z54),"0")+IFERROR(IF(Z55="",0,Z55),"0")+IFERROR(IF(Z56="",0,Z56),"0")+IFERROR(IF(Z57="",0,Z57),"0")</f>
        <v>0.63685999999999998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332</v>
      </c>
      <c r="Y59" s="551">
        <f>IFERROR(SUM(Y52:Y57),"0")</f>
        <v>344.4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252</v>
      </c>
      <c r="Y61" s="550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262.14999999999998</v>
      </c>
      <c r="BN61" s="64">
        <f>IFERROR(Y61*I61/H61,"0")</f>
        <v>269.64000000000004</v>
      </c>
      <c r="BO61" s="64">
        <f>IFERROR(1/J61*(X61/H61),"0")</f>
        <v>0.36458333333333331</v>
      </c>
      <c r="BP61" s="64">
        <f>IFERROR(1/J61*(Y61/H61),"0")</f>
        <v>0.37500000000000006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23.333333333333332</v>
      </c>
      <c r="Y65" s="551">
        <f>IFERROR(Y61/H61,"0")+IFERROR(Y62/H62,"0")+IFERROR(Y63/H63,"0")+IFERROR(Y64/H64,"0")</f>
        <v>24.000000000000004</v>
      </c>
      <c r="Z65" s="551">
        <f>IFERROR(IF(Z61="",0,Z61),"0")+IFERROR(IF(Z62="",0,Z62),"0")+IFERROR(IF(Z63="",0,Z63),"0")+IFERROR(IF(Z64="",0,Z64),"0")</f>
        <v>0.45552000000000004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252</v>
      </c>
      <c r="Y66" s="551">
        <f>IFERROR(SUM(Y61:Y64),"0")</f>
        <v>259.20000000000005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10</v>
      </c>
      <c r="Y84" s="550">
        <f>IFERROR(IF(X84="",0,CEILING((X84/$H84),1)*$H84),"")</f>
        <v>12</v>
      </c>
      <c r="Z84" s="36">
        <f>IFERROR(IF(Y84=0,"",ROUNDUP(Y84/H84,0)*0.00902),"")</f>
        <v>4.5100000000000001E-2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10.875</v>
      </c>
      <c r="BN84" s="64">
        <f>IFERROR(Y84*I84/H84,"0")</f>
        <v>13.05</v>
      </c>
      <c r="BO84" s="64">
        <f>IFERROR(1/J84*(X84/H84),"0")</f>
        <v>3.1565656565656568E-2</v>
      </c>
      <c r="BP84" s="64">
        <f>IFERROR(1/J84*(Y84/H84),"0")</f>
        <v>3.787878787878788E-2</v>
      </c>
    </row>
    <row r="85" spans="1:68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4.166666666666667</v>
      </c>
      <c r="Y85" s="551">
        <f>IFERROR(Y83/H83,"0")+IFERROR(Y84/H84,"0")</f>
        <v>5</v>
      </c>
      <c r="Z85" s="551">
        <f>IFERROR(IF(Z83="",0,Z83),"0")+IFERROR(IF(Z84="",0,Z84),"0")</f>
        <v>4.5100000000000001E-2</v>
      </c>
      <c r="AA85" s="552"/>
      <c r="AB85" s="552"/>
      <c r="AC85" s="552"/>
    </row>
    <row r="86" spans="1:68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10</v>
      </c>
      <c r="Y86" s="551">
        <f>IFERROR(SUM(Y83:Y84),"0")</f>
        <v>12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340</v>
      </c>
      <c r="Y89" s="550">
        <f>IFERROR(IF(X89="",0,CEILING((X89/$H89),1)*$H89),"")</f>
        <v>345.6</v>
      </c>
      <c r="Z89" s="36">
        <f>IFERROR(IF(Y89=0,"",ROUNDUP(Y89/H89,0)*0.01898),"")</f>
        <v>0.60736000000000001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353.6944444444444</v>
      </c>
      <c r="BN89" s="64">
        <f>IFERROR(Y89*I89/H89,"0")</f>
        <v>359.52</v>
      </c>
      <c r="BO89" s="64">
        <f>IFERROR(1/J89*(X89/H89),"0")</f>
        <v>0.49189814814814814</v>
      </c>
      <c r="BP89" s="64">
        <f>IFERROR(1/J89*(Y89/H89),"0")</f>
        <v>0.5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315</v>
      </c>
      <c r="Y91" s="550">
        <f>IFERROR(IF(X91="",0,CEILING((X91/$H91),1)*$H91),"")</f>
        <v>315</v>
      </c>
      <c r="Z91" s="36">
        <f>IFERROR(IF(Y91=0,"",ROUNDUP(Y91/H91,0)*0.00902),"")</f>
        <v>0.63139999999999996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329.70000000000005</v>
      </c>
      <c r="BN91" s="64">
        <f>IFERROR(Y91*I91/H91,"0")</f>
        <v>329.70000000000005</v>
      </c>
      <c r="BO91" s="64">
        <f>IFERROR(1/J91*(X91/H91),"0")</f>
        <v>0.53030303030303028</v>
      </c>
      <c r="BP91" s="64">
        <f>IFERROR(1/J91*(Y91/H91),"0")</f>
        <v>0.53030303030303028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101.48148148148148</v>
      </c>
      <c r="Y92" s="551">
        <f>IFERROR(Y89/H89,"0")+IFERROR(Y90/H90,"0")+IFERROR(Y91/H91,"0")</f>
        <v>102</v>
      </c>
      <c r="Z92" s="551">
        <f>IFERROR(IF(Z89="",0,Z89),"0")+IFERROR(IF(Z90="",0,Z90),"0")+IFERROR(IF(Z91="",0,Z91),"0")</f>
        <v>1.2387600000000001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655</v>
      </c>
      <c r="Y93" s="551">
        <f>IFERROR(SUM(Y89:Y91),"0")</f>
        <v>660.6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81</v>
      </c>
      <c r="Y95" s="550">
        <f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86.190000000000012</v>
      </c>
      <c r="BN95" s="64">
        <f>IFERROR(Y95*I95/H95,"0")</f>
        <v>86.190000000000012</v>
      </c>
      <c r="BO95" s="64">
        <f>IFERROR(1/J95*(X95/H95),"0")</f>
        <v>0.15625</v>
      </c>
      <c r="BP95" s="64">
        <f>IFERROR(1/J95*(Y95/H95),"0")</f>
        <v>0.15625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94</v>
      </c>
      <c r="Y97" s="550">
        <f>IFERROR(IF(X97="",0,CEILING((X97/$H97),1)*$H97),"")</f>
        <v>94.5</v>
      </c>
      <c r="Z97" s="36">
        <f>IFERROR(IF(Y97=0,"",ROUNDUP(Y97/H97,0)*0.00651),"")</f>
        <v>0.22785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102.77333333333333</v>
      </c>
      <c r="BN97" s="64">
        <f>IFERROR(Y97*I97/H97,"0")</f>
        <v>103.32</v>
      </c>
      <c r="BO97" s="64">
        <f>IFERROR(1/J97*(X97/H97),"0")</f>
        <v>0.19129019129019129</v>
      </c>
      <c r="BP97" s="64">
        <f>IFERROR(1/J97*(Y97/H97),"0")</f>
        <v>0.19230769230769232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44.81481481481481</v>
      </c>
      <c r="Y100" s="551">
        <f>IFERROR(Y95/H95,"0")+IFERROR(Y96/H96,"0")+IFERROR(Y97/H97,"0")+IFERROR(Y98/H98,"0")+IFERROR(Y99/H99,"0")</f>
        <v>45</v>
      </c>
      <c r="Z100" s="551">
        <f>IFERROR(IF(Z95="",0,Z95),"0")+IFERROR(IF(Z96="",0,Z96),"0")+IFERROR(IF(Z97="",0,Z97),"0")+IFERROR(IF(Z98="",0,Z98),"0")+IFERROR(IF(Z99="",0,Z99),"0")</f>
        <v>0.41764999999999997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175</v>
      </c>
      <c r="Y101" s="551">
        <f>IFERROR(SUM(Y95:Y99),"0")</f>
        <v>175.5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441</v>
      </c>
      <c r="Y104" s="550">
        <f>IFERROR(IF(X104="",0,CEILING((X104/$H104),1)*$H104),"")</f>
        <v>442.8</v>
      </c>
      <c r="Z104" s="36">
        <f>IFERROR(IF(Y104=0,"",ROUNDUP(Y104/H104,0)*0.01898),"")</f>
        <v>0.77817999999999998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458.76249999999993</v>
      </c>
      <c r="BN104" s="64">
        <f>IFERROR(Y104*I104/H104,"0")</f>
        <v>460.63499999999999</v>
      </c>
      <c r="BO104" s="64">
        <f>IFERROR(1/J104*(X104/H104),"0")</f>
        <v>0.63802083333333326</v>
      </c>
      <c r="BP104" s="64">
        <f>IFERROR(1/J104*(Y104/H104),"0")</f>
        <v>0.640625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135</v>
      </c>
      <c r="Y106" s="550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70.833333333333329</v>
      </c>
      <c r="Y108" s="551">
        <f>IFERROR(Y104/H104,"0")+IFERROR(Y105/H105,"0")+IFERROR(Y106/H106,"0")+IFERROR(Y107/H107,"0")</f>
        <v>71</v>
      </c>
      <c r="Z108" s="551">
        <f>IFERROR(IF(Z104="",0,Z104),"0")+IFERROR(IF(Z105="",0,Z105),"0")+IFERROR(IF(Z106="",0,Z106),"0")+IFERROR(IF(Z107="",0,Z107),"0")</f>
        <v>1.04878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576</v>
      </c>
      <c r="Y109" s="551">
        <f>IFERROR(SUM(Y104:Y107),"0")</f>
        <v>577.79999999999995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106</v>
      </c>
      <c r="Y117" s="550">
        <f>IFERROR(IF(X117="",0,CEILING((X117/$H117),1)*$H117),"")</f>
        <v>113.39999999999999</v>
      </c>
      <c r="Z117" s="36">
        <f>IFERROR(IF(Y117=0,"",ROUNDUP(Y117/H117,0)*0.01898),"")</f>
        <v>0.26572000000000001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112.71333333333334</v>
      </c>
      <c r="BN117" s="64">
        <f>IFERROR(Y117*I117/H117,"0")</f>
        <v>120.58199999999999</v>
      </c>
      <c r="BO117" s="64">
        <f>IFERROR(1/J117*(X117/H117),"0")</f>
        <v>0.20447530864197533</v>
      </c>
      <c r="BP117" s="64">
        <f>IFERROR(1/J117*(Y117/H117),"0")</f>
        <v>0.21875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297</v>
      </c>
      <c r="Y119" s="550">
        <f>IFERROR(IF(X119="",0,CEILING((X119/$H119),1)*$H119),"")</f>
        <v>297</v>
      </c>
      <c r="Z119" s="36">
        <f>IFERROR(IF(Y119=0,"",ROUNDUP(Y119/H119,0)*0.00651),"")</f>
        <v>0.71610000000000007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324.71999999999997</v>
      </c>
      <c r="BN119" s="64">
        <f>IFERROR(Y119*I119/H119,"0")</f>
        <v>324.71999999999997</v>
      </c>
      <c r="BO119" s="64">
        <f>IFERROR(1/J119*(X119/H119),"0")</f>
        <v>0.60439560439560436</v>
      </c>
      <c r="BP119" s="64">
        <f>IFERROR(1/J119*(Y119/H119),"0")</f>
        <v>0.60439560439560436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123.0864197530864</v>
      </c>
      <c r="Y121" s="551">
        <f>IFERROR(Y117/H117,"0")+IFERROR(Y118/H118,"0")+IFERROR(Y119/H119,"0")+IFERROR(Y120/H120,"0")</f>
        <v>123.99999999999999</v>
      </c>
      <c r="Z121" s="551">
        <f>IFERROR(IF(Z117="",0,Z117),"0")+IFERROR(IF(Z118="",0,Z118),"0")+IFERROR(IF(Z119="",0,Z119),"0")+IFERROR(IF(Z120="",0,Z120),"0")</f>
        <v>0.98182000000000014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403</v>
      </c>
      <c r="Y122" s="551">
        <f>IFERROR(SUM(Y117:Y120),"0")</f>
        <v>410.4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106</v>
      </c>
      <c r="Y165" s="550">
        <f t="shared" si="16"/>
        <v>107.10000000000001</v>
      </c>
      <c r="Z165" s="36">
        <f>IFERROR(IF(Y165=0,"",ROUNDUP(Y165/H165,0)*0.00502),"")</f>
        <v>0.25602000000000003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112.56190476190476</v>
      </c>
      <c r="BN165" s="64">
        <f t="shared" si="18"/>
        <v>113.73</v>
      </c>
      <c r="BO165" s="64">
        <f t="shared" si="19"/>
        <v>0.21571021571021573</v>
      </c>
      <c r="BP165" s="64">
        <f t="shared" si="20"/>
        <v>0.21794871794871798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78</v>
      </c>
      <c r="Y167" s="550">
        <f t="shared" si="16"/>
        <v>79.2</v>
      </c>
      <c r="Z167" s="36">
        <f>IFERROR(IF(Y167=0,"",ROUNDUP(Y167/H167,0)*0.00502),"")</f>
        <v>0.22088000000000002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83.633333333333326</v>
      </c>
      <c r="BN167" s="64">
        <f t="shared" si="18"/>
        <v>84.92</v>
      </c>
      <c r="BO167" s="64">
        <f t="shared" si="19"/>
        <v>0.1851851851851852</v>
      </c>
      <c r="BP167" s="64">
        <f t="shared" si="20"/>
        <v>0.18803418803418806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157</v>
      </c>
      <c r="Y168" s="550">
        <f t="shared" si="16"/>
        <v>157.5</v>
      </c>
      <c r="Z168" s="36">
        <f>IFERROR(IF(Y168=0,"",ROUNDUP(Y168/H168,0)*0.00502),"")</f>
        <v>0.3765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164.47619047619048</v>
      </c>
      <c r="BN168" s="64">
        <f t="shared" si="18"/>
        <v>165</v>
      </c>
      <c r="BO168" s="64">
        <f t="shared" si="19"/>
        <v>0.31949531949531951</v>
      </c>
      <c r="BP168" s="64">
        <f t="shared" si="20"/>
        <v>0.32051282051282054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168.57142857142856</v>
      </c>
      <c r="Y171" s="551">
        <f>IFERROR(Y162/H162,"0")+IFERROR(Y163/H163,"0")+IFERROR(Y164/H164,"0")+IFERROR(Y165/H165,"0")+IFERROR(Y166/H166,"0")+IFERROR(Y167/H167,"0")+IFERROR(Y168/H168,"0")+IFERROR(Y169/H169,"0")+IFERROR(Y170/H170,"0")</f>
        <v>170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0.85340000000000005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341</v>
      </c>
      <c r="Y172" s="551">
        <f>IFERROR(SUM(Y162:Y170),"0")</f>
        <v>343.8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13</v>
      </c>
      <c r="Y191" s="550">
        <f>IFERROR(IF(X191="",0,CEILING((X191/$H191),1)*$H191),"")</f>
        <v>14.700000000000001</v>
      </c>
      <c r="Z191" s="36">
        <f>IFERROR(IF(Y191=0,"",ROUNDUP(Y191/H191,0)*0.00651),"")</f>
        <v>4.5569999999999999E-2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14.114285714285712</v>
      </c>
      <c r="BN191" s="64">
        <f>IFERROR(Y191*I191/H191,"0")</f>
        <v>15.959999999999999</v>
      </c>
      <c r="BO191" s="64">
        <f>IFERROR(1/J191*(X191/H191),"0")</f>
        <v>3.4013605442176867E-2</v>
      </c>
      <c r="BP191" s="64">
        <f>IFERROR(1/J191*(Y191/H191),"0")</f>
        <v>3.8461538461538464E-2</v>
      </c>
    </row>
    <row r="192" spans="1:68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6.1904761904761898</v>
      </c>
      <c r="Y192" s="551">
        <f>IFERROR(Y190/H190,"0")+IFERROR(Y191/H191,"0")</f>
        <v>7</v>
      </c>
      <c r="Z192" s="551">
        <f>IFERROR(IF(Z190="",0,Z190),"0")+IFERROR(IF(Z191="",0,Z191),"0")</f>
        <v>4.5569999999999999E-2</v>
      </c>
      <c r="AA192" s="552"/>
      <c r="AB192" s="552"/>
      <c r="AC192" s="552"/>
    </row>
    <row r="193" spans="1:68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13</v>
      </c>
      <c r="Y193" s="551">
        <f>IFERROR(SUM(Y190:Y191),"0")</f>
        <v>14.700000000000001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40</v>
      </c>
      <c r="Y195" s="550">
        <f t="shared" ref="Y195:Y202" si="21">IFERROR(IF(X195="",0,CEILING((X195/$H195),1)*$H195),"")</f>
        <v>43.2</v>
      </c>
      <c r="Z195" s="36">
        <f>IFERROR(IF(Y195=0,"",ROUNDUP(Y195/H195,0)*0.00902),"")</f>
        <v>7.2160000000000002E-2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41.555555555555557</v>
      </c>
      <c r="BN195" s="64">
        <f t="shared" ref="BN195:BN202" si="23">IFERROR(Y195*I195/H195,"0")</f>
        <v>44.88</v>
      </c>
      <c r="BO195" s="64">
        <f t="shared" ref="BO195:BO202" si="24">IFERROR(1/J195*(X195/H195),"0")</f>
        <v>5.6116722783389444E-2</v>
      </c>
      <c r="BP195" s="64">
        <f t="shared" ref="BP195:BP202" si="25">IFERROR(1/J195*(Y195/H195),"0")</f>
        <v>6.0606060606060608E-2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138</v>
      </c>
      <c r="Y196" s="550">
        <f t="shared" si="21"/>
        <v>140.4</v>
      </c>
      <c r="Z196" s="36">
        <f>IFERROR(IF(Y196=0,"",ROUNDUP(Y196/H196,0)*0.00902),"")</f>
        <v>0.23452000000000001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143.36666666666667</v>
      </c>
      <c r="BN196" s="64">
        <f t="shared" si="23"/>
        <v>145.86000000000001</v>
      </c>
      <c r="BO196" s="64">
        <f t="shared" si="24"/>
        <v>0.19360269360269358</v>
      </c>
      <c r="BP196" s="64">
        <f t="shared" si="25"/>
        <v>0.19696969696969696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98</v>
      </c>
      <c r="Y198" s="550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101.81111111111112</v>
      </c>
      <c r="BN198" s="64">
        <f t="shared" si="23"/>
        <v>106.59000000000002</v>
      </c>
      <c r="BO198" s="64">
        <f t="shared" si="24"/>
        <v>0.13748597081930414</v>
      </c>
      <c r="BP198" s="64">
        <f t="shared" si="25"/>
        <v>0.14393939393939395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90</v>
      </c>
      <c r="Y199" s="55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73</v>
      </c>
      <c r="Y200" s="550">
        <f t="shared" si="21"/>
        <v>73.8</v>
      </c>
      <c r="Z200" s="36">
        <f>IFERROR(IF(Y200=0,"",ROUNDUP(Y200/H200,0)*0.00502),"")</f>
        <v>0.20582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77.055555555555543</v>
      </c>
      <c r="BN200" s="64">
        <f t="shared" si="23"/>
        <v>77.899999999999991</v>
      </c>
      <c r="BO200" s="64">
        <f t="shared" si="24"/>
        <v>0.17331433998100668</v>
      </c>
      <c r="BP200" s="64">
        <f t="shared" si="25"/>
        <v>0.17521367521367523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73</v>
      </c>
      <c r="Y202" s="550">
        <f t="shared" si="21"/>
        <v>73.8</v>
      </c>
      <c r="Z202" s="36">
        <f>IFERROR(IF(Y202=0,"",ROUNDUP(Y202/H202,0)*0.00502),"")</f>
        <v>0.20582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77.055555555555543</v>
      </c>
      <c r="BN202" s="64">
        <f t="shared" si="23"/>
        <v>77.899999999999991</v>
      </c>
      <c r="BO202" s="64">
        <f t="shared" si="24"/>
        <v>0.17331433998100668</v>
      </c>
      <c r="BP202" s="64">
        <f t="shared" si="25"/>
        <v>0.17521367521367523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182.22222222222223</v>
      </c>
      <c r="Y203" s="551">
        <f>IFERROR(Y195/H195,"0")+IFERROR(Y196/H196,"0")+IFERROR(Y197/H197,"0")+IFERROR(Y198/H198,"0")+IFERROR(Y199/H199,"0")+IFERROR(Y200/H200,"0")+IFERROR(Y201/H201,"0")+IFERROR(Y202/H202,"0")</f>
        <v>185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1.1407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512</v>
      </c>
      <c r="Y204" s="551">
        <f>IFERROR(SUM(Y195:Y202),"0")</f>
        <v>523.80000000000007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97</v>
      </c>
      <c r="Y208" s="550">
        <f t="shared" si="26"/>
        <v>104.39999999999999</v>
      </c>
      <c r="Z208" s="36">
        <f>IFERROR(IF(Y208=0,"",ROUNDUP(Y208/H208,0)*0.01898),"")</f>
        <v>0.22776000000000002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102.78655172413794</v>
      </c>
      <c r="BN208" s="64">
        <f t="shared" si="28"/>
        <v>110.62799999999999</v>
      </c>
      <c r="BO208" s="64">
        <f t="shared" si="29"/>
        <v>0.17420977011494254</v>
      </c>
      <c r="BP208" s="64">
        <f t="shared" si="30"/>
        <v>0.1875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141</v>
      </c>
      <c r="Y209" s="550">
        <f t="shared" si="26"/>
        <v>141.6</v>
      </c>
      <c r="Z209" s="36">
        <f t="shared" ref="Z209:Z214" si="31">IFERROR(IF(Y209=0,"",ROUNDUP(Y209/H209,0)*0.00651),"")</f>
        <v>0.38408999999999999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156.86249999999998</v>
      </c>
      <c r="BN209" s="64">
        <f t="shared" si="28"/>
        <v>157.53</v>
      </c>
      <c r="BO209" s="64">
        <f t="shared" si="29"/>
        <v>0.32280219780219782</v>
      </c>
      <c r="BP209" s="64">
        <f t="shared" si="30"/>
        <v>0.32417582417582419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167</v>
      </c>
      <c r="Y211" s="550">
        <f t="shared" si="26"/>
        <v>168</v>
      </c>
      <c r="Z211" s="36">
        <f t="shared" si="31"/>
        <v>0.45569999999999999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184.53500000000003</v>
      </c>
      <c r="BN211" s="64">
        <f t="shared" si="28"/>
        <v>185.64000000000001</v>
      </c>
      <c r="BO211" s="64">
        <f t="shared" si="29"/>
        <v>0.38232600732600741</v>
      </c>
      <c r="BP211" s="64">
        <f t="shared" si="30"/>
        <v>0.38461538461538464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34</v>
      </c>
      <c r="Y212" s="550">
        <f t="shared" si="26"/>
        <v>36</v>
      </c>
      <c r="Z212" s="36">
        <f t="shared" si="31"/>
        <v>9.7650000000000001E-2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37.570000000000007</v>
      </c>
      <c r="BN212" s="64">
        <f t="shared" si="28"/>
        <v>39.780000000000008</v>
      </c>
      <c r="BO212" s="64">
        <f t="shared" si="29"/>
        <v>7.7838827838827854E-2</v>
      </c>
      <c r="BP212" s="64">
        <f t="shared" si="30"/>
        <v>8.241758241758243E-2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146</v>
      </c>
      <c r="Y213" s="550">
        <f t="shared" si="26"/>
        <v>146.4</v>
      </c>
      <c r="Z213" s="36">
        <f t="shared" si="31"/>
        <v>0.39711000000000002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161.33000000000001</v>
      </c>
      <c r="BN213" s="64">
        <f t="shared" si="28"/>
        <v>161.77200000000002</v>
      </c>
      <c r="BO213" s="64">
        <f t="shared" si="29"/>
        <v>0.33424908424908428</v>
      </c>
      <c r="BP213" s="64">
        <f t="shared" si="30"/>
        <v>0.33516483516483525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112</v>
      </c>
      <c r="Y214" s="550">
        <f t="shared" si="26"/>
        <v>112.8</v>
      </c>
      <c r="Z214" s="36">
        <f t="shared" si="31"/>
        <v>0.30597000000000002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124.03999999999999</v>
      </c>
      <c r="BN214" s="64">
        <f t="shared" si="28"/>
        <v>124.92599999999999</v>
      </c>
      <c r="BO214" s="64">
        <f t="shared" si="29"/>
        <v>0.25641025641025644</v>
      </c>
      <c r="BP214" s="64">
        <f t="shared" si="30"/>
        <v>0.25824175824175827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261.14942528735634</v>
      </c>
      <c r="Y215" s="551">
        <f>IFERROR(Y206/H206,"0")+IFERROR(Y207/H207,"0")+IFERROR(Y208/H208,"0")+IFERROR(Y209/H209,"0")+IFERROR(Y210/H210,"0")+IFERROR(Y211/H211,"0")+IFERROR(Y212/H212,"0")+IFERROR(Y213/H213,"0")+IFERROR(Y214/H214,"0")</f>
        <v>264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1.8682800000000002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697</v>
      </c>
      <c r="Y216" s="551">
        <f>IFERROR(SUM(Y206:Y214),"0")</f>
        <v>709.19999999999993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14</v>
      </c>
      <c r="Y218" s="550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15.47</v>
      </c>
      <c r="BN218" s="64">
        <f>IFERROR(Y218*I218/H218,"0")</f>
        <v>15.912000000000001</v>
      </c>
      <c r="BO218" s="64">
        <f>IFERROR(1/J218*(X218/H218),"0")</f>
        <v>3.2051282051282055E-2</v>
      </c>
      <c r="BP218" s="64">
        <f>IFERROR(1/J218*(Y218/H218),"0")</f>
        <v>3.2967032967032968E-2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47</v>
      </c>
      <c r="Y219" s="550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51.935000000000002</v>
      </c>
      <c r="BN219" s="64">
        <f>IFERROR(Y219*I219/H219,"0")</f>
        <v>53.040000000000006</v>
      </c>
      <c r="BO219" s="64">
        <f>IFERROR(1/J219*(X219/H219),"0")</f>
        <v>0.10760073260073262</v>
      </c>
      <c r="BP219" s="64">
        <f>IFERROR(1/J219*(Y219/H219),"0")</f>
        <v>0.1098901098901099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25.416666666666671</v>
      </c>
      <c r="Y220" s="551">
        <f>IFERROR(Y218/H218,"0")+IFERROR(Y219/H219,"0")</f>
        <v>26</v>
      </c>
      <c r="Z220" s="551">
        <f>IFERROR(IF(Z218="",0,Z218),"0")+IFERROR(IF(Z219="",0,Z219),"0")</f>
        <v>0.16926000000000002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61</v>
      </c>
      <c r="Y221" s="551">
        <f>IFERROR(SUM(Y218:Y219),"0")</f>
        <v>62.4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300</v>
      </c>
      <c r="Y224" s="550">
        <f t="shared" ref="Y224:Y230" si="32">IFERROR(IF(X224="",0,CEILING((X224/$H224),1)*$H224),"")</f>
        <v>301.59999999999997</v>
      </c>
      <c r="Z224" s="36">
        <f>IFERROR(IF(Y224=0,"",ROUNDUP(Y224/H224,0)*0.01898),"")</f>
        <v>0.49348000000000003</v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311.25</v>
      </c>
      <c r="BN224" s="64">
        <f t="shared" ref="BN224:BN230" si="34">IFERROR(Y224*I224/H224,"0")</f>
        <v>312.91000000000003</v>
      </c>
      <c r="BO224" s="64">
        <f t="shared" ref="BO224:BO230" si="35">IFERROR(1/J224*(X224/H224),"0")</f>
        <v>0.40409482758620691</v>
      </c>
      <c r="BP224" s="64">
        <f t="shared" ref="BP224:BP230" si="36">IFERROR(1/J224*(Y224/H224),"0")</f>
        <v>0.40624999999999994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25.862068965517242</v>
      </c>
      <c r="Y231" s="551">
        <f>IFERROR(Y224/H224,"0")+IFERROR(Y225/H225,"0")+IFERROR(Y226/H226,"0")+IFERROR(Y227/H227,"0")+IFERROR(Y228/H228,"0")+IFERROR(Y229/H229,"0")+IFERROR(Y230/H230,"0")</f>
        <v>25.999999999999996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0.49348000000000003</v>
      </c>
      <c r="AA231" s="552"/>
      <c r="AB231" s="552"/>
      <c r="AC231" s="552"/>
    </row>
    <row r="232" spans="1:68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300</v>
      </c>
      <c r="Y232" s="551">
        <f>IFERROR(SUM(Y224:Y230),"0")</f>
        <v>301.59999999999997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31</v>
      </c>
      <c r="Y269" s="550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33.325000000000003</v>
      </c>
      <c r="BN269" s="64">
        <f>IFERROR(Y269*I269/H269,"0")</f>
        <v>33.54</v>
      </c>
      <c r="BO269" s="64">
        <f>IFERROR(1/J269*(X269/H269),"0")</f>
        <v>7.0970695970695982E-2</v>
      </c>
      <c r="BP269" s="64">
        <f>IFERROR(1/J269*(Y269/H269),"0")</f>
        <v>7.1428571428571438E-2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12.916666666666668</v>
      </c>
      <c r="Y270" s="551">
        <f>IFERROR(Y267/H267,"0")+IFERROR(Y268/H268,"0")+IFERROR(Y269/H269,"0")</f>
        <v>13</v>
      </c>
      <c r="Z270" s="551">
        <f>IFERROR(IF(Z267="",0,Z267),"0")+IFERROR(IF(Z268="",0,Z268),"0")+IFERROR(IF(Z269="",0,Z269),"0")</f>
        <v>8.4629999999999997E-2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31</v>
      </c>
      <c r="Y271" s="551">
        <f>IFERROR(SUM(Y267:Y269),"0")</f>
        <v>31.2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23</v>
      </c>
      <c r="Y302" s="550">
        <f t="shared" si="37"/>
        <v>23.400000000000002</v>
      </c>
      <c r="Z302" s="36">
        <f>IFERROR(IF(Y302=0,"",ROUNDUP(Y302/H302,0)*0.00651),"")</f>
        <v>8.4629999999999997E-2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25.91333333333333</v>
      </c>
      <c r="BN302" s="64">
        <f t="shared" si="39"/>
        <v>26.364000000000001</v>
      </c>
      <c r="BO302" s="64">
        <f t="shared" si="40"/>
        <v>7.0207570207570208E-2</v>
      </c>
      <c r="BP302" s="64">
        <f t="shared" si="41"/>
        <v>7.1428571428571438E-2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12.777777777777777</v>
      </c>
      <c r="Y303" s="551">
        <f>IFERROR(Y296/H296,"0")+IFERROR(Y297/H297,"0")+IFERROR(Y298/H298,"0")+IFERROR(Y299/H299,"0")+IFERROR(Y300/H300,"0")+IFERROR(Y301/H301,"0")+IFERROR(Y302/H302,"0")</f>
        <v>13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8.4629999999999997E-2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23</v>
      </c>
      <c r="Y304" s="551">
        <f>IFERROR(SUM(Y296:Y302),"0")</f>
        <v>23.400000000000002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29</v>
      </c>
      <c r="Y310" s="550">
        <f>IFERROR(IF(X310="",0,CEILING((X310/$H310),1)*$H310),"")</f>
        <v>29.700000000000003</v>
      </c>
      <c r="Z310" s="36">
        <f>IFERROR(IF(Y310=0,"",ROUNDUP(Y310/H310,0)*0.00651),"")</f>
        <v>7.1610000000000007E-2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31.771111111111114</v>
      </c>
      <c r="BN310" s="64">
        <f>IFERROR(Y310*I310/H310,"0")</f>
        <v>32.538000000000004</v>
      </c>
      <c r="BO310" s="64">
        <f>IFERROR(1/J310*(X310/H310),"0")</f>
        <v>5.9015059015059018E-2</v>
      </c>
      <c r="BP310" s="64">
        <f>IFERROR(1/J310*(Y310/H310),"0")</f>
        <v>6.0439560439560447E-2</v>
      </c>
    </row>
    <row r="311" spans="1:68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10.74074074074074</v>
      </c>
      <c r="Y311" s="551">
        <f>IFERROR(Y306/H306,"0")+IFERROR(Y307/H307,"0")+IFERROR(Y308/H308,"0")+IFERROR(Y309/H309,"0")+IFERROR(Y310/H310,"0")</f>
        <v>11</v>
      </c>
      <c r="Z311" s="551">
        <f>IFERROR(IF(Z306="",0,Z306),"0")+IFERROR(IF(Z307="",0,Z307),"0")+IFERROR(IF(Z308="",0,Z308),"0")+IFERROR(IF(Z309="",0,Z309),"0")+IFERROR(IF(Z310="",0,Z310),"0")</f>
        <v>7.1610000000000007E-2</v>
      </c>
      <c r="AA311" s="552"/>
      <c r="AB311" s="552"/>
      <c r="AC311" s="552"/>
    </row>
    <row r="312" spans="1:68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29</v>
      </c>
      <c r="Y312" s="551">
        <f>IFERROR(SUM(Y306:Y310),"0")</f>
        <v>29.700000000000003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165</v>
      </c>
      <c r="Y314" s="550">
        <f>IFERROR(IF(X314="",0,CEILING((X314/$H314),1)*$H314),"")</f>
        <v>168</v>
      </c>
      <c r="Z314" s="36">
        <f>IFERROR(IF(Y314=0,"",ROUNDUP(Y314/H314,0)*0.01898),"")</f>
        <v>0.37959999999999999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175.19464285714284</v>
      </c>
      <c r="BN314" s="64">
        <f>IFERROR(Y314*I314/H314,"0")</f>
        <v>178.38</v>
      </c>
      <c r="BO314" s="64">
        <f>IFERROR(1/J314*(X314/H314),"0")</f>
        <v>0.30691964285714285</v>
      </c>
      <c r="BP314" s="64">
        <f>IFERROR(1/J314*(Y314/H314),"0")</f>
        <v>0.3125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300</v>
      </c>
      <c r="Y315" s="550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60.485347985347985</v>
      </c>
      <c r="Y317" s="551">
        <f>IFERROR(Y314/H314,"0")+IFERROR(Y315/H315,"0")+IFERROR(Y316/H316,"0")</f>
        <v>62</v>
      </c>
      <c r="Z317" s="551">
        <f>IFERROR(IF(Z314="",0,Z314),"0")+IFERROR(IF(Z315="",0,Z315),"0")+IFERROR(IF(Z316="",0,Z316),"0")</f>
        <v>1.17676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485</v>
      </c>
      <c r="Y318" s="551">
        <f>IFERROR(SUM(Y314:Y316),"0")</f>
        <v>497.4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5</v>
      </c>
      <c r="Y322" s="550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5.7941176470588243</v>
      </c>
      <c r="BN322" s="64">
        <f>IFERROR(Y322*I322/H322,"0")</f>
        <v>5.91</v>
      </c>
      <c r="BO322" s="64">
        <f>IFERROR(1/J322*(X322/H322),"0")</f>
        <v>1.0773540185304893E-2</v>
      </c>
      <c r="BP322" s="64">
        <f>IFERROR(1/J322*(Y322/H322),"0")</f>
        <v>1.098901098901099E-2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5</v>
      </c>
      <c r="Y323" s="550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5.6470588235294112</v>
      </c>
      <c r="BN323" s="64">
        <f>IFERROR(Y323*I323/H323,"0")</f>
        <v>5.76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3.9215686274509807</v>
      </c>
      <c r="Y324" s="551">
        <f>IFERROR(Y320/H320,"0")+IFERROR(Y321/H321,"0")+IFERROR(Y322/H322,"0")+IFERROR(Y323/H323,"0")</f>
        <v>4</v>
      </c>
      <c r="Z324" s="551">
        <f>IFERROR(IF(Z320="",0,Z320),"0")+IFERROR(IF(Z321="",0,Z321),"0")+IFERROR(IF(Z322="",0,Z322),"0")+IFERROR(IF(Z323="",0,Z323),"0")</f>
        <v>2.6040000000000001E-2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10</v>
      </c>
      <c r="Y325" s="551">
        <f>IFERROR(SUM(Y320:Y323),"0")</f>
        <v>10.199999999999999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2591</v>
      </c>
      <c r="Y342" s="550">
        <f t="shared" ref="Y342:Y348" si="42">IFERROR(IF(X342="",0,CEILING((X342/$H342),1)*$H342),"")</f>
        <v>2595</v>
      </c>
      <c r="Z342" s="36">
        <f>IFERROR(IF(Y342=0,"",ROUNDUP(Y342/H342,0)*0.02175),"")</f>
        <v>3.7627499999999996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2673.9119999999998</v>
      </c>
      <c r="BN342" s="64">
        <f t="shared" ref="BN342:BN348" si="44">IFERROR(Y342*I342/H342,"0")</f>
        <v>2678.04</v>
      </c>
      <c r="BO342" s="64">
        <f t="shared" ref="BO342:BO348" si="45">IFERROR(1/J342*(X342/H342),"0")</f>
        <v>3.5986111111111105</v>
      </c>
      <c r="BP342" s="64">
        <f t="shared" ref="BP342:BP348" si="46">IFERROR(1/J342*(Y342/H342),"0")</f>
        <v>3.6041666666666665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1133</v>
      </c>
      <c r="Y343" s="550">
        <f t="shared" si="42"/>
        <v>1140</v>
      </c>
      <c r="Z343" s="36">
        <f>IFERROR(IF(Y343=0,"",ROUNDUP(Y343/H343,0)*0.02175),"")</f>
        <v>1.6529999999999998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1169.2560000000001</v>
      </c>
      <c r="BN343" s="64">
        <f t="shared" si="44"/>
        <v>1176.48</v>
      </c>
      <c r="BO343" s="64">
        <f t="shared" si="45"/>
        <v>1.5736111111111111</v>
      </c>
      <c r="BP343" s="64">
        <f t="shared" si="46"/>
        <v>1.5833333333333333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805</v>
      </c>
      <c r="Y344" s="550">
        <f t="shared" si="42"/>
        <v>810</v>
      </c>
      <c r="Z344" s="36">
        <f>IFERROR(IF(Y344=0,"",ROUNDUP(Y344/H344,0)*0.02175),"")</f>
        <v>1.1744999999999999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830.76</v>
      </c>
      <c r="BN344" s="64">
        <f t="shared" si="44"/>
        <v>835.92000000000007</v>
      </c>
      <c r="BO344" s="64">
        <f t="shared" si="45"/>
        <v>1.1180555555555554</v>
      </c>
      <c r="BP344" s="64">
        <f t="shared" si="46"/>
        <v>1.125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1402</v>
      </c>
      <c r="Y345" s="550">
        <f t="shared" si="42"/>
        <v>1410</v>
      </c>
      <c r="Z345" s="36">
        <f>IFERROR(IF(Y345=0,"",ROUNDUP(Y345/H345,0)*0.02175),"")</f>
        <v>2.0444999999999998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1446.864</v>
      </c>
      <c r="BN345" s="64">
        <f t="shared" si="44"/>
        <v>1455.12</v>
      </c>
      <c r="BO345" s="64">
        <f t="shared" si="45"/>
        <v>1.9472222222222222</v>
      </c>
      <c r="BP345" s="64">
        <f t="shared" si="46"/>
        <v>1.9583333333333333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395.4</v>
      </c>
      <c r="Y349" s="551">
        <f>IFERROR(Y342/H342,"0")+IFERROR(Y343/H343,"0")+IFERROR(Y344/H344,"0")+IFERROR(Y345/H345,"0")+IFERROR(Y346/H346,"0")+IFERROR(Y347/H347,"0")+IFERROR(Y348/H348,"0")</f>
        <v>397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8.6347499999999986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5931</v>
      </c>
      <c r="Y350" s="551">
        <f>IFERROR(SUM(Y342:Y348),"0")</f>
        <v>5955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3314</v>
      </c>
      <c r="Y352" s="550">
        <f>IFERROR(IF(X352="",0,CEILING((X352/$H352),1)*$H352),"")</f>
        <v>3315</v>
      </c>
      <c r="Z352" s="36">
        <f>IFERROR(IF(Y352=0,"",ROUNDUP(Y352/H352,0)*0.02175),"")</f>
        <v>4.8067500000000001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3420.0480000000002</v>
      </c>
      <c r="BN352" s="64">
        <f>IFERROR(Y352*I352/H352,"0")</f>
        <v>3421.0800000000004</v>
      </c>
      <c r="BO352" s="64">
        <f>IFERROR(1/J352*(X352/H352),"0")</f>
        <v>4.6027777777777779</v>
      </c>
      <c r="BP352" s="64">
        <f>IFERROR(1/J352*(Y352/H352),"0")</f>
        <v>4.6041666666666661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220.93333333333334</v>
      </c>
      <c r="Y354" s="551">
        <f>IFERROR(Y352/H352,"0")+IFERROR(Y353/H353,"0")</f>
        <v>221</v>
      </c>
      <c r="Z354" s="551">
        <f>IFERROR(IF(Z352="",0,Z352),"0")+IFERROR(IF(Z353="",0,Z353),"0")</f>
        <v>4.8067500000000001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3314</v>
      </c>
      <c r="Y355" s="551">
        <f>IFERROR(SUM(Y352:Y353),"0")</f>
        <v>3315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59</v>
      </c>
      <c r="Y362" s="550">
        <f>IFERROR(IF(X362="",0,CEILING((X362/$H362),1)*$H362),"")</f>
        <v>63</v>
      </c>
      <c r="Z362" s="36">
        <f>IFERROR(IF(Y362=0,"",ROUNDUP(Y362/H362,0)*0.01898),"")</f>
        <v>0.13286000000000001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62.402333333333331</v>
      </c>
      <c r="BN362" s="64">
        <f>IFERROR(Y362*I362/H362,"0")</f>
        <v>66.632999999999996</v>
      </c>
      <c r="BO362" s="64">
        <f>IFERROR(1/J362*(X362/H362),"0")</f>
        <v>0.10243055555555555</v>
      </c>
      <c r="BP362" s="64">
        <f>IFERROR(1/J362*(Y362/H362),"0")</f>
        <v>0.109375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6.5555555555555554</v>
      </c>
      <c r="Y363" s="551">
        <f>IFERROR(Y362/H362,"0")</f>
        <v>7</v>
      </c>
      <c r="Z363" s="551">
        <f>IFERROR(IF(Z362="",0,Z362),"0")</f>
        <v>0.13286000000000001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59</v>
      </c>
      <c r="Y364" s="551">
        <f>IFERROR(SUM(Y362:Y362),"0")</f>
        <v>63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13</v>
      </c>
      <c r="Y368" s="550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13.47125</v>
      </c>
      <c r="BN368" s="64">
        <f>IFERROR(Y368*I368/H368,"0")</f>
        <v>24.87</v>
      </c>
      <c r="BO368" s="64">
        <f>IFERROR(1/J368*(X368/H368),"0")</f>
        <v>1.6927083333333332E-2</v>
      </c>
      <c r="BP368" s="64">
        <f>IFERROR(1/J368*(Y368/H368),"0")</f>
        <v>3.125E-2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1.0833333333333333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13</v>
      </c>
      <c r="Y371" s="551">
        <f>IFERROR(SUM(Y367:Y369),"0")</f>
        <v>24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1496</v>
      </c>
      <c r="Y377" s="550">
        <f>IFERROR(IF(X377="",0,CEILING((X377/$H377),1)*$H377),"")</f>
        <v>1503</v>
      </c>
      <c r="Z377" s="36">
        <f>IFERROR(IF(Y377=0,"",ROUNDUP(Y377/H377,0)*0.01898),"")</f>
        <v>3.1696599999999999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1582.2693333333334</v>
      </c>
      <c r="BN377" s="64">
        <f>IFERROR(Y377*I377/H377,"0")</f>
        <v>1589.673</v>
      </c>
      <c r="BO377" s="64">
        <f>IFERROR(1/J377*(X377/H377),"0")</f>
        <v>2.5972222222222223</v>
      </c>
      <c r="BP377" s="64">
        <f>IFERROR(1/J377*(Y377/H377),"0")</f>
        <v>2.609375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166.22222222222223</v>
      </c>
      <c r="Y379" s="551">
        <f>IFERROR(Y377/H377,"0")+IFERROR(Y378/H378,"0")</f>
        <v>167</v>
      </c>
      <c r="Z379" s="551">
        <f>IFERROR(IF(Z377="",0,Z377),"0")+IFERROR(IF(Z378="",0,Z378),"0")</f>
        <v>3.1696599999999999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1496</v>
      </c>
      <c r="Y380" s="551">
        <f>IFERROR(SUM(Y377:Y378),"0")</f>
        <v>1503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4</v>
      </c>
      <c r="Y396" s="550">
        <f t="shared" si="47"/>
        <v>4.2</v>
      </c>
      <c r="Z396" s="36">
        <f t="shared" si="52"/>
        <v>1.004E-2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4.2476190476190476</v>
      </c>
      <c r="BN396" s="64">
        <f t="shared" si="49"/>
        <v>4.46</v>
      </c>
      <c r="BO396" s="64">
        <f t="shared" si="50"/>
        <v>8.1400081400081412E-3</v>
      </c>
      <c r="BP396" s="64">
        <f t="shared" si="51"/>
        <v>8.5470085470085479E-3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1.9047619047619047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1.004E-2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4</v>
      </c>
      <c r="Y399" s="551">
        <f>IFERROR(SUM(Y388:Y397),"0")</f>
        <v>4.2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311</v>
      </c>
      <c r="Y433" s="550">
        <f t="shared" si="53"/>
        <v>311.52000000000004</v>
      </c>
      <c r="Z433" s="36">
        <f t="shared" si="54"/>
        <v>0.70564000000000004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332.20454545454544</v>
      </c>
      <c r="BN433" s="64">
        <f t="shared" si="56"/>
        <v>332.76</v>
      </c>
      <c r="BO433" s="64">
        <f t="shared" si="57"/>
        <v>0.56636072261072257</v>
      </c>
      <c r="BP433" s="64">
        <f t="shared" si="58"/>
        <v>0.5673076923076924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345</v>
      </c>
      <c r="Y435" s="550">
        <f t="shared" si="53"/>
        <v>348.48</v>
      </c>
      <c r="Z435" s="36">
        <f t="shared" si="54"/>
        <v>0.78936000000000006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368.52272727272725</v>
      </c>
      <c r="BN435" s="64">
        <f t="shared" si="56"/>
        <v>372.24</v>
      </c>
      <c r="BO435" s="64">
        <f t="shared" si="57"/>
        <v>0.62827797202797209</v>
      </c>
      <c r="BP435" s="64">
        <f t="shared" si="58"/>
        <v>0.63461538461538469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30</v>
      </c>
      <c r="Y438" s="550">
        <f t="shared" si="53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43.3125</v>
      </c>
      <c r="BN438" s="64">
        <f t="shared" si="56"/>
        <v>48.510000000000005</v>
      </c>
      <c r="BO438" s="64">
        <f t="shared" si="57"/>
        <v>4.7348484848484848E-2</v>
      </c>
      <c r="BP438" s="64">
        <f t="shared" si="58"/>
        <v>5.3030303030303039E-2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130.49242424242425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1.5581400000000001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686</v>
      </c>
      <c r="Y444" s="551">
        <f>IFERROR(SUM(Y430:Y442),"0")</f>
        <v>693.6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400</v>
      </c>
      <c r="Y452" s="550">
        <f t="shared" ref="Y452:Y457" si="59">IFERROR(IF(X452="",0,CEILING((X452/$H452),1)*$H452),"")</f>
        <v>401.28000000000003</v>
      </c>
      <c r="Z452" s="36">
        <f>IFERROR(IF(Y452=0,"",ROUNDUP(Y452/H452,0)*0.01196),"")</f>
        <v>0.90895999999999999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427.27272727272725</v>
      </c>
      <c r="BN452" s="64">
        <f t="shared" ref="BN452:BN457" si="61">IFERROR(Y452*I452/H452,"0")</f>
        <v>428.64</v>
      </c>
      <c r="BO452" s="64">
        <f t="shared" ref="BO452:BO457" si="62">IFERROR(1/J452*(X452/H452),"0")</f>
        <v>0.72843822843822836</v>
      </c>
      <c r="BP452" s="64">
        <f t="shared" ref="BP452:BP457" si="63">IFERROR(1/J452*(Y452/H452),"0")</f>
        <v>0.73076923076923084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174</v>
      </c>
      <c r="Y453" s="550">
        <f t="shared" si="59"/>
        <v>174.24</v>
      </c>
      <c r="Z453" s="36">
        <f>IFERROR(IF(Y453=0,"",ROUNDUP(Y453/H453,0)*0.01196),"")</f>
        <v>0.39468000000000003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185.86363636363635</v>
      </c>
      <c r="BN453" s="64">
        <f t="shared" si="61"/>
        <v>186.12</v>
      </c>
      <c r="BO453" s="64">
        <f t="shared" si="62"/>
        <v>0.31687062937062938</v>
      </c>
      <c r="BP453" s="64">
        <f t="shared" si="63"/>
        <v>0.31730769230769235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83</v>
      </c>
      <c r="Y454" s="550">
        <f t="shared" si="59"/>
        <v>84.48</v>
      </c>
      <c r="Z454" s="36">
        <f>IFERROR(IF(Y454=0,"",ROUNDUP(Y454/H454,0)*0.01196),"")</f>
        <v>0.19136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88.659090909090892</v>
      </c>
      <c r="BN454" s="64">
        <f t="shared" si="61"/>
        <v>90.24</v>
      </c>
      <c r="BO454" s="64">
        <f t="shared" si="62"/>
        <v>0.15115093240093241</v>
      </c>
      <c r="BP454" s="64">
        <f t="shared" si="63"/>
        <v>0.15384615384615385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124.43181818181817</v>
      </c>
      <c r="Y458" s="551">
        <f>IFERROR(Y452/H452,"0")+IFERROR(Y453/H453,"0")+IFERROR(Y454/H454,"0")+IFERROR(Y455/H455,"0")+IFERROR(Y456/H456,"0")+IFERROR(Y457/H457,"0")</f>
        <v>125</v>
      </c>
      <c r="Z458" s="551">
        <f>IFERROR(IF(Z452="",0,Z452),"0")+IFERROR(IF(Z453="",0,Z453),"0")+IFERROR(IF(Z454="",0,Z454),"0")+IFERROR(IF(Z455="",0,Z455),"0")+IFERROR(IF(Z456="",0,Z456),"0")+IFERROR(IF(Z457="",0,Z457),"0")</f>
        <v>1.4950000000000001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657</v>
      </c>
      <c r="Y459" s="551">
        <f>IFERROR(SUM(Y452:Y457),"0")</f>
        <v>660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17728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17871.499999999996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18547.005069325816</v>
      </c>
      <c r="Y502" s="551">
        <f>IFERROR(SUM(BN22:BN498),"0")</f>
        <v>18699.245999999996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28</v>
      </c>
      <c r="Y503" s="38">
        <f>ROUNDUP(SUM(BP22:BP498),0)</f>
        <v>29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19247.005069325816</v>
      </c>
      <c r="Y504" s="551">
        <f>GrossWeightTotalR+PalletQtyTotalR*25</f>
        <v>19424.245999999996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2314.5547344186625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2336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31.955850000000005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666.40000000000009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615.6</v>
      </c>
      <c r="E511" s="46">
        <f>IFERROR(Y89*1,"0")+IFERROR(Y90*1,"0")+IFERROR(Y91*1,"0")+IFERROR(Y95*1,"0")+IFERROR(Y96*1,"0")+IFERROR(Y97*1,"0")+IFERROR(Y98*1,"0")+IFERROR(Y99*1,"0")</f>
        <v>836.1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988.19999999999993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343.8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1310.1000000000001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301.59999999999997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31.2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560.70000000000005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9333</v>
      </c>
      <c r="U511" s="46">
        <f>IFERROR(Y367*1,"0")+IFERROR(Y368*1,"0")+IFERROR(Y369*1,"0")+IFERROR(Y373*1,"0")+IFERROR(Y377*1,"0")+IFERROR(Y378*1,"0")+IFERROR(Y382*1,"0")</f>
        <v>1527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4.2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1353.6000000000001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3,00"/>
        <filter val="1 402,00"/>
        <filter val="1 496,00"/>
        <filter val="1,08"/>
        <filter val="1,90"/>
        <filter val="10,00"/>
        <filter val="10,74"/>
        <filter val="101,48"/>
        <filter val="106,00"/>
        <filter val="112,00"/>
        <filter val="12,78"/>
        <filter val="12,92"/>
        <filter val="123,09"/>
        <filter val="124,43"/>
        <filter val="13,00"/>
        <filter val="130,49"/>
        <filter val="135,00"/>
        <filter val="138,00"/>
        <filter val="14,00"/>
        <filter val="141,00"/>
        <filter val="146,00"/>
        <filter val="148,00"/>
        <filter val="157,00"/>
        <filter val="165,00"/>
        <filter val="166,22"/>
        <filter val="167,00"/>
        <filter val="168,57"/>
        <filter val="17 728,00"/>
        <filter val="174,00"/>
        <filter val="175,00"/>
        <filter val="18 547,01"/>
        <filter val="182,22"/>
        <filter val="19 247,01"/>
        <filter val="2 314,55"/>
        <filter val="2 591,00"/>
        <filter val="20,00"/>
        <filter val="200,00"/>
        <filter val="220,93"/>
        <filter val="23,00"/>
        <filter val="23,33"/>
        <filter val="25,42"/>
        <filter val="25,86"/>
        <filter val="252,00"/>
        <filter val="261,15"/>
        <filter val="28"/>
        <filter val="29,00"/>
        <filter val="297,00"/>
        <filter val="3 314,00"/>
        <filter val="3,92"/>
        <filter val="30,00"/>
        <filter val="300,00"/>
        <filter val="31,00"/>
        <filter val="311,00"/>
        <filter val="315,00"/>
        <filter val="332,00"/>
        <filter val="34,00"/>
        <filter val="340,00"/>
        <filter val="341,00"/>
        <filter val="345,00"/>
        <filter val="395,40"/>
        <filter val="4,00"/>
        <filter val="4,17"/>
        <filter val="40,00"/>
        <filter val="400,00"/>
        <filter val="403,00"/>
        <filter val="41,88"/>
        <filter val="44,81"/>
        <filter val="441,00"/>
        <filter val="47,00"/>
        <filter val="485,00"/>
        <filter val="5 931,00"/>
        <filter val="5,00"/>
        <filter val="512,00"/>
        <filter val="515,00"/>
        <filter val="576,00"/>
        <filter val="59,00"/>
        <filter val="6,19"/>
        <filter val="6,56"/>
        <filter val="60,00"/>
        <filter val="60,49"/>
        <filter val="61,00"/>
        <filter val="655,00"/>
        <filter val="657,00"/>
        <filter val="663,00"/>
        <filter val="686,00"/>
        <filter val="697,00"/>
        <filter val="70,83"/>
        <filter val="72,00"/>
        <filter val="73,00"/>
        <filter val="78,00"/>
        <filter val="805,00"/>
        <filter val="81,00"/>
        <filter val="83,00"/>
        <filter val="87,69"/>
        <filter val="90,00"/>
        <filter val="94,00"/>
        <filter val="97,00"/>
        <filter val="98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